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11700" tabRatio="823" activeTab="0"/>
  </bookViews>
  <sheets>
    <sheet name="Cover Sheet" sheetId="1" r:id="rId1"/>
    <sheet name="PR_Programmatic Progress_1A" sheetId="2" r:id="rId2"/>
    <sheet name="PR_Programmatic Progress_1B" sheetId="3" r:id="rId3"/>
    <sheet name="PR_Grant Management_2" sheetId="4" r:id="rId4"/>
    <sheet name="PR_Total PR Cash Outflow_3A" sheetId="5" r:id="rId5"/>
    <sheet name="EFR TB Financial Data_3B" sheetId="6" r:id="rId6"/>
    <sheet name="PR_Procurement Info_4" sheetId="7" r:id="rId7"/>
    <sheet name="PR_Cash Reconciliation_5A" sheetId="8" r:id="rId8"/>
    <sheet name="PR_Disbursement Request_5B" sheetId="9" r:id="rId9"/>
    <sheet name="PR_Overall Performance_6" sheetId="10" r:id="rId10"/>
    <sheet name="PR_Cash Request_7A&amp;B" sheetId="11" r:id="rId11"/>
    <sheet name="Checklist" sheetId="12" r:id="rId12"/>
    <sheet name="LFA_Programmatic Progress_1A" sheetId="13" r:id="rId13"/>
    <sheet name="LFA_Programmatic Progress_1B" sheetId="14" r:id="rId14"/>
    <sheet name="LFA_Grant Management_2" sheetId="15" r:id="rId15"/>
    <sheet name="LFA_Total PR Cash Outflow_3A" sheetId="16" r:id="rId16"/>
    <sheet name="LFA_EFR Review_3B" sheetId="17" r:id="rId17"/>
    <sheet name="LFA_Procurement Info_4" sheetId="18" r:id="rId18"/>
    <sheet name="LFA_Findings&amp;Recommendations" sheetId="19" r:id="rId19"/>
    <sheet name="LFA_Cash Reconciliation_5A" sheetId="20" r:id="rId20"/>
    <sheet name="LFA_Disbursement Recommend_5B" sheetId="21" r:id="rId21"/>
    <sheet name="Sheet1" sheetId="22" state="hidden" r:id="rId22"/>
    <sheet name="LFA_Overall Performance_6" sheetId="23" r:id="rId23"/>
    <sheet name="LFA_DisbursementRecommendation7" sheetId="24" r:id="rId24"/>
    <sheet name="LFA_Bank Details_7C" sheetId="25" r:id="rId25"/>
    <sheet name="LFA_Annex-SR Financials" sheetId="26" r:id="rId26"/>
    <sheet name="Annex for additional info" sheetId="27" r:id="rId27"/>
    <sheet name="Memo HIV" sheetId="28" state="hidden" r:id="rId28"/>
    <sheet name="Memo TB" sheetId="29" state="hidden" r:id="rId29"/>
    <sheet name="Memo Malaria" sheetId="30" state="hidden" r:id="rId30"/>
    <sheet name="Definitions-lists-EFR" sheetId="31" state="hidden" r:id="rId31"/>
    <sheet name="Sheet2" sheetId="32" state="hidden" r:id="rId32"/>
  </sheets>
  <externalReferences>
    <externalReference r:id="rId35"/>
    <externalReference r:id="rId36"/>
    <externalReference r:id="rId37"/>
  </externalReferences>
  <definedNames>
    <definedName name="E">'Memo HIV'!$F$3</definedName>
    <definedName name="ES">'Memo HIV'!$F$4</definedName>
    <definedName name="HIVII">'Memo HIV'!$B$2:$B$8</definedName>
    <definedName name="HIVOI">'Memo HIV'!$D$2:$D$15</definedName>
    <definedName name="HIVSDA">'Memo HIV'!$A$2:$A$26</definedName>
    <definedName name="HIVSource">'Memo HIV'!$E$2:$E$22</definedName>
    <definedName name="IndicatorTypesList">'[1]SDAs_impact_datasources'!$D$2:$D$3</definedName>
    <definedName name="LFA_SDA" localSheetId="16">#REF!</definedName>
    <definedName name="LFA_SDA" localSheetId="4">#REF!</definedName>
    <definedName name="LFA_SDA">'LFA_Programmatic Progress_1B'!#REF!</definedName>
    <definedName name="LFASig" localSheetId="16">#REF!</definedName>
    <definedName name="LFASig" localSheetId="4">#REF!</definedName>
    <definedName name="LFASig">#REF!</definedName>
    <definedName name="list">#REF!</definedName>
    <definedName name="List_IE">'Definitions-lists-EFR'!$A$58:$A$65</definedName>
    <definedName name="list1">#REF!</definedName>
    <definedName name="list2">#REF!</definedName>
    <definedName name="listH" localSheetId="26">#REF!</definedName>
    <definedName name="listH">#REF!</definedName>
    <definedName name="ListHIV">'Definitions-lists-EFR'!$A$1:$A$7</definedName>
    <definedName name="listie">#REF!</definedName>
    <definedName name="listmac">#REF!</definedName>
    <definedName name="ListMal">'Definitions-lists-EFR'!$A$21:$A$25</definedName>
    <definedName name="listnew">#REF!</definedName>
    <definedName name="listS">#REF!</definedName>
    <definedName name="listsda">#REF!</definedName>
    <definedName name="listsdah">#REF!</definedName>
    <definedName name="listsdahiv">#REF!</definedName>
    <definedName name="listsdahiv1">#REF!</definedName>
    <definedName name="listsdam">'[2]Definitions'!$C$28:$C$50</definedName>
    <definedName name="listsdat">#REF!</definedName>
    <definedName name="listsdat1">'[3]Definitions'!$C$39:$C$54</definedName>
    <definedName name="listserv">#REF!</definedName>
    <definedName name="ListTB">'Definitions-lists-EFR'!$A$39:$A$44</definedName>
    <definedName name="MalariaII">'Memo Malaria'!$B$2:$B$10</definedName>
    <definedName name="MalariaOI">'Memo Malaria'!$D$2:$D$10</definedName>
    <definedName name="MalariaSDA">'Memo Malaria'!$A$2:$A$24</definedName>
    <definedName name="MalariaSource">'Memo Malaria'!$E$2:$E$25</definedName>
    <definedName name="Please_Select">'Memo Malaria'!$A$3:$A$14</definedName>
    <definedName name="PR_SDA" localSheetId="16">#REF!</definedName>
    <definedName name="PR_SDA" localSheetId="2">'PR_Programmatic Progress_1B'!$C$12:$C$38</definedName>
    <definedName name="PR_SDA" localSheetId="4">#REF!</definedName>
    <definedName name="PR_SDA">'LFA_Programmatic Progress_1A'!#REF!</definedName>
    <definedName name="_xlnm.Print_Area" localSheetId="26">'Annex for additional info'!$A$1:$D$25</definedName>
    <definedName name="_xlnm.Print_Area" localSheetId="11">'Checklist'!$A$1:$E$33</definedName>
    <definedName name="_xlnm.Print_Area" localSheetId="0">'Cover Sheet'!$A$1:$D$19</definedName>
    <definedName name="_xlnm.Print_Area" localSheetId="5">'EFR TB Financial Data_3B'!$A$1:$M$72</definedName>
    <definedName name="_xlnm.Print_Area" localSheetId="25">'LFA_Annex-SR Financials'!$A$1:$R$40</definedName>
    <definedName name="_xlnm.Print_Area" localSheetId="24">'LFA_Bank Details_7C'!$A$1:$F$81</definedName>
    <definedName name="_xlnm.Print_Area" localSheetId="19">'LFA_Cash Reconciliation_5A'!$A$1:$K$25</definedName>
    <definedName name="_xlnm.Print_Area" localSheetId="20">'LFA_Disbursement Recommend_5B'!$A$1:$S$56</definedName>
    <definedName name="_xlnm.Print_Area" localSheetId="23">'LFA_DisbursementRecommendation7'!$A$1:$P$65</definedName>
    <definedName name="_xlnm.Print_Area" localSheetId="16">'LFA_EFR Review_3B'!$A$1:$K$52</definedName>
    <definedName name="_xlnm.Print_Area" localSheetId="18">'LFA_Findings&amp;Recommendations'!$A$1:$K$41</definedName>
    <definedName name="_xlnm.Print_Area" localSheetId="14">'LFA_Grant Management_2'!$A$1:$L$59</definedName>
    <definedName name="_xlnm.Print_Area" localSheetId="22">'LFA_Overall Performance_6'!$A$1:$K$26</definedName>
    <definedName name="_xlnm.Print_Area" localSheetId="17">'LFA_Procurement Info_4'!$A$1:$K$33</definedName>
    <definedName name="_xlnm.Print_Area" localSheetId="12">'LFA_Programmatic Progress_1A'!$A$1:$S$37</definedName>
    <definedName name="_xlnm.Print_Area" localSheetId="13">'LFA_Programmatic Progress_1B'!$A$1:$U$47</definedName>
    <definedName name="_xlnm.Print_Area" localSheetId="15">'LFA_Total PR Cash Outflow_3A'!$A$1:$K$26</definedName>
    <definedName name="_xlnm.Print_Area" localSheetId="27">'Memo HIV'!$A$1:$J$32</definedName>
    <definedName name="_xlnm.Print_Area" localSheetId="29">'Memo Malaria'!$A$1:$F$25</definedName>
    <definedName name="_xlnm.Print_Area" localSheetId="28">'Memo TB'!$A$1:$F$17</definedName>
    <definedName name="_xlnm.Print_Area" localSheetId="7">'PR_Cash Reconciliation_5A'!$A$1:$M$33</definedName>
    <definedName name="_xlnm.Print_Area" localSheetId="10">'PR_Cash Request_7A&amp;B'!$A$1:$M$40</definedName>
    <definedName name="_xlnm.Print_Area" localSheetId="8">'PR_Disbursement Request_5B'!$A$1:$T$46</definedName>
    <definedName name="_xlnm.Print_Area" localSheetId="3">'PR_Grant Management_2'!$A$1:$L$56</definedName>
    <definedName name="_xlnm.Print_Area" localSheetId="9">'PR_Overall Performance_6'!$A$1:$P$31</definedName>
    <definedName name="_xlnm.Print_Area" localSheetId="6">'PR_Procurement Info_4'!$A$1:$L$16</definedName>
    <definedName name="_xlnm.Print_Area" localSheetId="1">'PR_Programmatic Progress_1A'!$A$1:$P$36</definedName>
    <definedName name="_xlnm.Print_Area" localSheetId="2">'PR_Programmatic Progress_1B'!$A$1:$P$43</definedName>
    <definedName name="_xlnm.Print_Area" localSheetId="4">'PR_Total PR Cash Outflow_3A'!$A$1:$K$19</definedName>
    <definedName name="_xlnm.Print_Titles" localSheetId="25">'LFA_Annex-SR Financials'!$14:$14</definedName>
    <definedName name="_xlnm.Print_Titles" localSheetId="19">'LFA_Cash Reconciliation_5A'!$8:$13</definedName>
    <definedName name="_xlnm.Print_Titles" localSheetId="20">'LFA_Disbursement Recommend_5B'!$9:$9</definedName>
    <definedName name="_xlnm.Print_Titles" localSheetId="23">'LFA_DisbursementRecommendation7'!$16:$16</definedName>
    <definedName name="_xlnm.Print_Titles" localSheetId="18">'LFA_Findings&amp;Recommendations'!$9:$13</definedName>
    <definedName name="_xlnm.Print_Titles" localSheetId="14">'LFA_Grant Management_2'!$8:$8</definedName>
    <definedName name="_xlnm.Print_Titles" localSheetId="22">'LFA_Overall Performance_6'!$8:$8</definedName>
    <definedName name="_xlnm.Print_Titles" localSheetId="17">'LFA_Procurement Info_4'!$8:$8</definedName>
    <definedName name="_xlnm.Print_Titles" localSheetId="12">'LFA_Programmatic Progress_1A'!$22:$26</definedName>
    <definedName name="_xlnm.Print_Titles" localSheetId="3">'PR_Grant Management_2'!$8:$8</definedName>
    <definedName name="_xlnm.Print_Titles" localSheetId="1">'PR_Programmatic Progress_1A'!$22:$26</definedName>
    <definedName name="_xlnm.Print_Titles" localSheetId="4">'PR_Total PR Cash Outflow_3A'!$9:$10</definedName>
    <definedName name="PS">'Memo HIV'!$F$5</definedName>
    <definedName name="SD" localSheetId="26">#REF!</definedName>
    <definedName name="SD">#REF!</definedName>
    <definedName name="SDA" localSheetId="26">#REF!</definedName>
    <definedName name="SDA">#REF!</definedName>
    <definedName name="SDAList">'Memo Malaria'!$A$3:$A$21</definedName>
    <definedName name="Select">'Memo HIV'!$J$2:$J$3</definedName>
    <definedName name="Sources">#REF!</definedName>
    <definedName name="TBII">'Memo TB'!$B$2:$B$5</definedName>
    <definedName name="TBOI">'Memo TB'!$D$2:$D$5</definedName>
    <definedName name="TBSDA">'Memo TB'!$A$2:$A$17</definedName>
    <definedName name="TBSource">'Memo TB'!$E$2:$E$27</definedName>
    <definedName name="TEST" localSheetId="16">#REF!</definedName>
    <definedName name="TEST" localSheetId="2">'PR_Programmatic Progress_1B'!$C$12:$C$38</definedName>
    <definedName name="TEST" localSheetId="4">#REF!</definedName>
    <definedName name="TEST">'LFA_Programmatic Progress_1A'!#REF!</definedName>
    <definedName name="Timeframe">#REF!</definedName>
    <definedName name="Z_E26F941C_F347_432D_B4B3_73B25F002075_.wvu.Cols" localSheetId="23" hidden="1">'LFA_DisbursementRecommendation7'!#REF!</definedName>
    <definedName name="Z_E26F941C_F347_432D_B4B3_73B25F002075_.wvu.Cols" localSheetId="14" hidden="1">'LFA_Grant Management_2'!$G:$H,'LFA_Grant Management_2'!#REF!</definedName>
    <definedName name="Z_E26F941C_F347_432D_B4B3_73B25F002075_.wvu.Cols" localSheetId="12" hidden="1">'LFA_Programmatic Progress_1A'!#REF!</definedName>
    <definedName name="Z_E26F941C_F347_432D_B4B3_73B25F002075_.wvu.Cols" localSheetId="13" hidden="1">'LFA_Programmatic Progress_1B'!#REF!</definedName>
    <definedName name="Z_E26F941C_F347_432D_B4B3_73B25F002075_.wvu.Cols" localSheetId="15" hidden="1">'LFA_Total PR Cash Outflow_3A'!#REF!</definedName>
    <definedName name="Z_E26F941C_F347_432D_B4B3_73B25F002075_.wvu.Cols" localSheetId="27" hidden="1">'Memo HIV'!$C:$C,'Memo HIV'!$F:$F</definedName>
    <definedName name="Z_E26F941C_F347_432D_B4B3_73B25F002075_.wvu.Cols" localSheetId="29" hidden="1">'Memo Malaria'!$C:$C</definedName>
    <definedName name="Z_E26F941C_F347_432D_B4B3_73B25F002075_.wvu.Cols" localSheetId="28" hidden="1">'Memo TB'!$C:$C</definedName>
    <definedName name="Z_E26F941C_F347_432D_B4B3_73B25F002075_.wvu.PrintArea" localSheetId="0" hidden="1">'Cover Sheet'!$A$1:$A$17</definedName>
    <definedName name="Z_E26F941C_F347_432D_B4B3_73B25F002075_.wvu.PrintArea" localSheetId="23" hidden="1">'LFA_DisbursementRecommendation7'!$A$1:$J$61</definedName>
    <definedName name="Z_E26F941C_F347_432D_B4B3_73B25F002075_.wvu.PrintArea" localSheetId="14" hidden="1">'LFA_Grant Management_2'!$A$1:$L$50</definedName>
    <definedName name="Z_E26F941C_F347_432D_B4B3_73B25F002075_.wvu.PrintArea" localSheetId="22" hidden="1">'LFA_Overall Performance_6'!$A$1:$K$22</definedName>
    <definedName name="Z_E26F941C_F347_432D_B4B3_73B25F002075_.wvu.PrintArea" localSheetId="12" hidden="1">'LFA_Programmatic Progress_1A'!$A$1:$R$36</definedName>
    <definedName name="Z_E26F941C_F347_432D_B4B3_73B25F002075_.wvu.PrintArea" localSheetId="13" hidden="1">'LFA_Programmatic Progress_1B'!$A$1:$O$37</definedName>
    <definedName name="Z_E26F941C_F347_432D_B4B3_73B25F002075_.wvu.PrintArea" localSheetId="15" hidden="1">'LFA_Total PR Cash Outflow_3A'!$A$1:$L$23</definedName>
    <definedName name="Z_E26F941C_F347_432D_B4B3_73B25F002075_.wvu.PrintArea" localSheetId="27" hidden="1">'Memo HIV'!$A$1:$J$32</definedName>
    <definedName name="Z_E26F941C_F347_432D_B4B3_73B25F002075_.wvu.PrintArea" localSheetId="29" hidden="1">'Memo Malaria'!$A$1:$F$25</definedName>
    <definedName name="Z_E26F941C_F347_432D_B4B3_73B25F002075_.wvu.PrintArea" localSheetId="28" hidden="1">'Memo TB'!$A$1:$F$17</definedName>
    <definedName name="Z_E26F941C_F347_432D_B4B3_73B25F002075_.wvu.PrintArea" localSheetId="10" hidden="1">'PR_Cash Request_7A&amp;B'!$A$1:$M$36</definedName>
    <definedName name="Z_E26F941C_F347_432D_B4B3_73B25F002075_.wvu.PrintArea" localSheetId="1" hidden="1">'PR_Programmatic Progress_1A'!$A$1:$P$36</definedName>
    <definedName name="Z_E26F941C_F347_432D_B4B3_73B25F002075_.wvu.PrintArea" localSheetId="2" hidden="1">'PR_Programmatic Progress_1B'!$A$1:$Q$37</definedName>
    <definedName name="Z_E26F941C_F347_432D_B4B3_73B25F002075_.wvu.PrintArea" localSheetId="4" hidden="1">'PR_Total PR Cash Outflow_3A'!$A$1:$J$20</definedName>
    <definedName name="Z_E26F941C_F347_432D_B4B3_73B25F002075_.wvu.Rows" localSheetId="29" hidden="1">'Memo Malaria'!$2:$2</definedName>
    <definedName name="Z_E26F941C_F347_432D_B4B3_73B25F002075_.wvu.Rows" localSheetId="28" hidden="1">'Memo TB'!$2:$2</definedName>
    <definedName name="Z_E26F941C_F347_432D_B4B3_73B25F002075_.wvu.Rows" localSheetId="1" hidden="1">'PR_Programmatic Progress_1A'!$2:$3</definedName>
  </definedNames>
  <calcPr fullCalcOnLoad="1"/>
</workbook>
</file>

<file path=xl/comments6.xml><?xml version="1.0" encoding="utf-8"?>
<comments xmlns="http://schemas.openxmlformats.org/spreadsheetml/2006/main">
  <authors>
    <author>ppower</author>
    <author>Noemi Cambray</author>
  </authors>
  <commentList>
    <comment ref="G8" authorId="0">
      <text>
        <r>
          <rPr>
            <b/>
            <sz val="8"/>
            <rFont val="Tahoma"/>
            <family val="2"/>
          </rPr>
          <t>Start date for current period cannot be earlier than cumulative period</t>
        </r>
        <r>
          <rPr>
            <sz val="8"/>
            <rFont val="Tahoma"/>
            <family val="2"/>
          </rPr>
          <t xml:space="preserve">
</t>
        </r>
      </text>
    </comment>
    <comment ref="K8" authorId="0">
      <text>
        <r>
          <rPr>
            <b/>
            <sz val="8"/>
            <rFont val="Tahoma"/>
            <family val="2"/>
          </rPr>
          <t>Start date for current period cannot be earlier than cumulative period</t>
        </r>
        <r>
          <rPr>
            <sz val="8"/>
            <rFont val="Tahoma"/>
            <family val="2"/>
          </rPr>
          <t xml:space="preserve">
</t>
        </r>
      </text>
    </comment>
    <comment ref="I15" authorId="0">
      <text>
        <r>
          <rPr>
            <b/>
            <sz val="8"/>
            <rFont val="Tahoma"/>
            <family val="2"/>
          </rPr>
          <t>The Cumulative Period should be from the beginning of the grant up to the end of the current reporting period.</t>
        </r>
        <r>
          <rPr>
            <sz val="8"/>
            <rFont val="Tahoma"/>
            <family val="2"/>
          </rPr>
          <t xml:space="preserve">
</t>
        </r>
      </text>
    </comment>
    <comment ref="H16" authorId="0">
      <text>
        <r>
          <rPr>
            <b/>
            <sz val="8"/>
            <rFont val="Tahoma"/>
            <family val="2"/>
          </rPr>
          <t>Please be as specific as possible when describing the Reason for the Variances. Refer to the Guidance Document for additional information.</t>
        </r>
        <r>
          <rPr>
            <sz val="8"/>
            <rFont val="Tahoma"/>
            <family val="2"/>
          </rPr>
          <t xml:space="preserve">
</t>
        </r>
      </text>
    </comment>
    <comment ref="L16" authorId="0">
      <text>
        <r>
          <rPr>
            <b/>
            <sz val="8"/>
            <rFont val="Tahoma"/>
            <family val="2"/>
          </rPr>
          <t>Please be as specific as possible when describing the Reason for the Variances. Refer to the Guidance Document for additional information.</t>
        </r>
        <r>
          <rPr>
            <sz val="8"/>
            <rFont val="Tahoma"/>
            <family val="2"/>
          </rPr>
          <t xml:space="preserve">
</t>
        </r>
      </text>
    </comment>
    <comment ref="B29" authorId="0">
      <text>
        <r>
          <rPr>
            <b/>
            <sz val="8"/>
            <rFont val="Tahoma"/>
            <family val="2"/>
          </rPr>
          <t>This category should only be used as a last resort if there is a type of cost that absolutely cannot be allocated to another cost category</t>
        </r>
        <r>
          <rPr>
            <sz val="8"/>
            <rFont val="Tahoma"/>
            <family val="2"/>
          </rPr>
          <t xml:space="preserve">
</t>
        </r>
      </text>
    </comment>
    <comment ref="E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F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G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I30" authorId="0">
      <text>
        <r>
          <rPr>
            <b/>
            <sz val="9"/>
            <rFont val="Tahoma"/>
            <family val="2"/>
          </rPr>
          <t xml:space="preserve">Please ensure that:
-the figure here agrees with the figure in the corresponding cells in Tables B and C (in this tab). If they do not the background color will be RED; </t>
        </r>
        <r>
          <rPr>
            <b/>
            <i/>
            <sz val="9"/>
            <rFont val="Tahoma"/>
            <family val="2"/>
          </rPr>
          <t>and</t>
        </r>
        <r>
          <rPr>
            <b/>
            <sz val="9"/>
            <rFont val="Tahoma"/>
            <family val="2"/>
          </rPr>
          <t xml:space="preserve">
-the figure also agrees with the cumulative budget figure in the corresponding cell (H11) in section "PR_Total PR Cash Outflow_3A). If they do not the background color will be ORANGE. </t>
        </r>
      </text>
    </comment>
    <comment ref="J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K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I33" authorId="0">
      <text>
        <r>
          <rPr>
            <b/>
            <sz val="8"/>
            <rFont val="Tahoma"/>
            <family val="2"/>
          </rPr>
          <t xml:space="preserve">The Cumulative Period should be from the beginning of the grant up to the end of the current reporting period.
</t>
        </r>
        <r>
          <rPr>
            <sz val="8"/>
            <rFont val="Tahoma"/>
            <family val="2"/>
          </rPr>
          <t xml:space="preserve">
</t>
        </r>
      </text>
    </comment>
    <comment ref="A34" authorId="0">
      <text>
        <r>
          <rPr>
            <b/>
            <sz val="8"/>
            <rFont val="Tahoma"/>
            <family val="2"/>
          </rPr>
          <t>Insert Number</t>
        </r>
        <r>
          <rPr>
            <sz val="8"/>
            <rFont val="Tahoma"/>
            <family val="2"/>
          </rPr>
          <t xml:space="preserve">
</t>
        </r>
      </text>
    </comment>
    <comment ref="C34" authorId="0">
      <text>
        <r>
          <rPr>
            <sz val="8"/>
            <rFont val="Tahoma"/>
            <family val="2"/>
          </rPr>
          <t>Please Remember to include the full name of the Objective. If an objective has more than 1 SDA, repeat the Objective Name on each row for the relevant SDA</t>
        </r>
      </text>
    </comment>
    <comment ref="H34"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L34"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E4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F4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G4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I4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J4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K4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I45" authorId="0">
      <text>
        <r>
          <rPr>
            <b/>
            <sz val="8"/>
            <rFont val="Tahoma"/>
            <family val="2"/>
          </rPr>
          <t xml:space="preserve">The Cumulative Period should be from the beginning of the grant up to the end of the current reporting period.
</t>
        </r>
        <r>
          <rPr>
            <sz val="8"/>
            <rFont val="Tahoma"/>
            <family val="2"/>
          </rPr>
          <t xml:space="preserve">
</t>
        </r>
      </text>
    </comment>
    <comment ref="A46" authorId="0">
      <text>
        <r>
          <rPr>
            <b/>
            <sz val="8"/>
            <rFont val="Tahoma"/>
            <family val="2"/>
          </rPr>
          <t>Insert Number</t>
        </r>
        <r>
          <rPr>
            <sz val="8"/>
            <rFont val="Tahoma"/>
            <family val="2"/>
          </rPr>
          <t xml:space="preserve">
</t>
        </r>
      </text>
    </comment>
    <comment ref="D46" authorId="0">
      <text>
        <r>
          <rPr>
            <sz val="10"/>
            <color indexed="10"/>
            <rFont val="Tahoma"/>
            <family val="2"/>
          </rPr>
          <t>If a Faith Based Organization is also a NGO or CBO. It should be selected as an FBO!</t>
        </r>
        <r>
          <rPr>
            <sz val="8"/>
            <rFont val="Tahoma"/>
            <family val="2"/>
          </rPr>
          <t xml:space="preserve">
</t>
        </r>
      </text>
    </comment>
    <comment ref="H46"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L46"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E49"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F49"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G49"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I49"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J49"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K49"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E65" authorId="0">
      <text>
        <r>
          <rPr>
            <b/>
            <sz val="8"/>
            <rFont val="Tahoma"/>
            <family val="2"/>
          </rPr>
          <t xml:space="preserve">The Cumulative Period should be from the beginning of the grant up to the end of the current reporting period.
</t>
        </r>
        <r>
          <rPr>
            <sz val="8"/>
            <rFont val="Tahoma"/>
            <family val="2"/>
          </rPr>
          <t xml:space="preserve">
</t>
        </r>
      </text>
    </comment>
    <comment ref="A66" authorId="0">
      <text>
        <r>
          <rPr>
            <b/>
            <sz val="8"/>
            <rFont val="Tahoma"/>
            <family val="2"/>
          </rPr>
          <t>Insert Number</t>
        </r>
        <r>
          <rPr>
            <sz val="8"/>
            <rFont val="Tahoma"/>
            <family val="2"/>
          </rPr>
          <t xml:space="preserve">
</t>
        </r>
      </text>
    </comment>
    <comment ref="C66" authorId="0">
      <text>
        <r>
          <rPr>
            <sz val="10"/>
            <color indexed="10"/>
            <rFont val="Tahoma"/>
            <family val="2"/>
          </rPr>
          <t>If a Faith Based Organization is also a NGO or CBO. It should be selected as an FBO!</t>
        </r>
        <r>
          <rPr>
            <sz val="8"/>
            <rFont val="Tahoma"/>
            <family val="2"/>
          </rPr>
          <t xml:space="preserve">
</t>
        </r>
      </text>
    </comment>
    <comment ref="E66"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D72"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I20" authorId="1">
      <text>
        <r>
          <rPr>
            <b/>
            <sz val="9"/>
            <rFont val="Tahoma"/>
            <family val="2"/>
          </rPr>
          <t>Please ensure that the figure here agrees with the cumulative budget figure in the corresponding cell (H18) in section "PR_Total PR Cash Outflow_3A). If they do not the background color will be ORANGE.</t>
        </r>
      </text>
    </comment>
    <comment ref="I21" authorId="1">
      <text>
        <r>
          <rPr>
            <b/>
            <sz val="9"/>
            <rFont val="Tahoma"/>
            <family val="2"/>
          </rPr>
          <t>Please ensure that the figure here agrees with the cumulative budget figure in the corresponding cell (H17) in section "PR_Total PR Cash Outflow_3A). If they do not the background color will be ORANGE.</t>
        </r>
        <r>
          <rPr>
            <sz val="9"/>
            <rFont val="Tahoma"/>
            <family val="2"/>
          </rPr>
          <t xml:space="preserve">
</t>
        </r>
      </text>
    </comment>
    <comment ref="J20" authorId="1">
      <text>
        <r>
          <rPr>
            <b/>
            <sz val="9"/>
            <rFont val="Tahoma"/>
            <family val="2"/>
          </rPr>
          <t>Please ensure that the figure here agrees with the cumulative cash outflow figure in the corresponding cell (I18) in section "PR_Total PR Cash Outflow_3A). If they do not the background color will be ORANGE</t>
        </r>
        <r>
          <rPr>
            <sz val="9"/>
            <rFont val="Tahoma"/>
            <family val="2"/>
          </rPr>
          <t xml:space="preserve">.
</t>
        </r>
      </text>
    </comment>
    <comment ref="J21" authorId="1">
      <text>
        <r>
          <rPr>
            <b/>
            <sz val="9"/>
            <rFont val="Tahoma"/>
            <family val="2"/>
          </rPr>
          <t>Please ensure that the figure here agrees with the cumulative cash outflow figure in the corresponding cell (I17) in section "PR_Total PR Cash Outflow_3A). If they do not the background color will be ORANGE.</t>
        </r>
      </text>
    </comment>
  </commentList>
</comments>
</file>

<file path=xl/sharedStrings.xml><?xml version="1.0" encoding="utf-8"?>
<sst xmlns="http://schemas.openxmlformats.org/spreadsheetml/2006/main" count="1733" uniqueCount="811">
  <si>
    <t xml:space="preserve">Variance between Latest Cumulative Expenditure Reported and Cumulative Budget </t>
  </si>
  <si>
    <t>Currency</t>
  </si>
  <si>
    <t>Top 10 indicator?</t>
  </si>
  <si>
    <t>LFA has debriefed the Principal Recipient on the key findings (comment on the format of this debriefing)</t>
  </si>
  <si>
    <t>Description of Identified Issues 
(in order of importance)</t>
  </si>
  <si>
    <t>LFA Recommendations 
(in order of importance)</t>
  </si>
  <si>
    <t>Status</t>
  </si>
  <si>
    <t>1. Total cash outflow vs. budget</t>
  </si>
  <si>
    <r>
      <t xml:space="preserve">2.  Cash received by the PR from the Global Fund during the period covered by this progress update: </t>
    </r>
    <r>
      <rPr>
        <vertAlign val="superscript"/>
        <sz val="11"/>
        <rFont val="Arial"/>
        <family val="2"/>
      </rPr>
      <t>(1)</t>
    </r>
  </si>
  <si>
    <r>
      <t xml:space="preserve"> by the Progress Update</t>
    </r>
    <r>
      <rPr>
        <sz val="11"/>
        <rFont val="Arial"/>
        <family val="2"/>
      </rPr>
      <t>:</t>
    </r>
  </si>
  <si>
    <t>Section 3A:  Total PR Cash Outflow</t>
  </si>
  <si>
    <t xml:space="preserve">LFA Comments/Analysis </t>
  </si>
  <si>
    <t>1. Anti-malaria medicines</t>
  </si>
  <si>
    <t>3. Rapid Diagnostic Tests</t>
  </si>
  <si>
    <t>4. Condoms</t>
  </si>
  <si>
    <t>5. Anti-retrovirals</t>
  </si>
  <si>
    <t>6. Anti-TB Medicines</t>
  </si>
  <si>
    <t>Yes</t>
  </si>
  <si>
    <t>No</t>
  </si>
  <si>
    <t>Program management (including SR management)</t>
  </si>
  <si>
    <t>Financial management and systems</t>
  </si>
  <si>
    <t>Monitoring and evaluation</t>
  </si>
  <si>
    <t>Pharmaceutical &amp; health product management</t>
  </si>
  <si>
    <t>Other management issues, including: PR capacity to develop quality programmatic and financial reports</t>
  </si>
  <si>
    <t>2. Bed nets</t>
  </si>
  <si>
    <t>Reasons for programmatic deviation from intended target and deviations from the related workplan activities</t>
  </si>
  <si>
    <t>Verified Result</t>
  </si>
  <si>
    <t>A.  Impact / Outcome Indicators</t>
  </si>
  <si>
    <t>A. Impact / Outcome Indicators</t>
  </si>
  <si>
    <t>Name of Entity</t>
  </si>
  <si>
    <t>Type of Implementing Entity</t>
  </si>
  <si>
    <t>Date of Most Recent Disbursement to SR</t>
  </si>
  <si>
    <t>Disbursed during Reporting Period*</t>
  </si>
  <si>
    <t>Cumulative Disbursed through period of Progress Update*</t>
  </si>
  <si>
    <t>Latest Cumulative Actual Expenditure (as per most recent SR reports available at PR level)</t>
  </si>
  <si>
    <t>End date of period covered in most recent SR report</t>
  </si>
  <si>
    <t>Expenditure Verified by PR (YES/NO)</t>
  </si>
  <si>
    <t>TOTAL</t>
  </si>
  <si>
    <t>Approved budget amount (reported by PR):</t>
  </si>
  <si>
    <r>
      <t xml:space="preserve">Due date 
</t>
    </r>
    <r>
      <rPr>
        <b/>
        <sz val="9"/>
        <rFont val="Arial"/>
        <family val="2"/>
      </rPr>
      <t>(dd-mmm-yy)</t>
    </r>
  </si>
  <si>
    <t xml:space="preserve">    2a.  Medicines and pharmaceutical products</t>
  </si>
  <si>
    <t xml:space="preserve">    2b.  Health products and health equipment</t>
  </si>
  <si>
    <t>approved budget amount:</t>
  </si>
  <si>
    <t>LFA-verified approved budget amount:</t>
  </si>
  <si>
    <r>
      <t xml:space="preserve">3.  Cash disbursed to third parties by the Global Fund on behalf of the PR during the period covered by this progress update: </t>
    </r>
    <r>
      <rPr>
        <vertAlign val="superscript"/>
        <sz val="11"/>
        <rFont val="Arial"/>
        <family val="2"/>
      </rPr>
      <t>(1)</t>
    </r>
  </si>
  <si>
    <t>- used to convert Total PR Cash Outflow for the Progress Update Period</t>
  </si>
  <si>
    <t>6.  Other income, if applicable (e.g. income from disposal of fixed assets, tax refunds)</t>
  </si>
  <si>
    <r>
      <t xml:space="preserve">8.  Net exchange rate gains/losses </t>
    </r>
    <r>
      <rPr>
        <i/>
        <sz val="11"/>
        <rFont val="Arial"/>
        <family val="2"/>
      </rPr>
      <t>(gains should be shown with a minus sign; losses should be shown with a plus sign)</t>
    </r>
  </si>
  <si>
    <t>8.  Net exchange rate gains/losses (gains should be shown with a minus sign; losses should be shown with a plus sign)</t>
  </si>
  <si>
    <t>Rates used by the PR</t>
  </si>
  <si>
    <t>LFA-verified rates</t>
  </si>
  <si>
    <t>Due date</t>
  </si>
  <si>
    <t>Cumulative Budget through period of Progress Update</t>
  </si>
  <si>
    <t>2. Total pharmaceutical &amp; health product expenditures vs. budget</t>
  </si>
  <si>
    <t>2.  Cash received by the PR from the Global Fund during the period covered by this progress update:</t>
  </si>
  <si>
    <t>- used to convert Total Cash Outflow for the Progress Update Period</t>
  </si>
  <si>
    <t>7.  Total cash outflow during period covered by Progress Update (value entered in Section 3A "Total cash outflow"):</t>
  </si>
  <si>
    <t>LFA-VERIFIED TABLES ON TOTAL PR CASH OUTFLOW</t>
  </si>
  <si>
    <t>Tied to</t>
  </si>
  <si>
    <t>State the amount in words</t>
  </si>
  <si>
    <t xml:space="preserve">* If LFA-entered data differs from PR's figures, the respective cells will change colour automatically </t>
  </si>
  <si>
    <t>On-going Progress Update and Disbursement Request</t>
  </si>
  <si>
    <t>Note: The table below should contain those Impact/Outcome indicators that are (1) due for reporting during the current year of a grant and (2) those reporting on which is overdue from the previous periods.</t>
  </si>
  <si>
    <r>
      <t xml:space="preserve">Intended Target
to date
 </t>
    </r>
    <r>
      <rPr>
        <sz val="11"/>
        <rFont val="Arial"/>
        <family val="2"/>
      </rPr>
      <t>(from PF)</t>
    </r>
  </si>
  <si>
    <t>Actual Cash Outflow for Reporting Period</t>
  </si>
  <si>
    <t>Cumulative Actual Cash Outflow through period of Progress Update</t>
  </si>
  <si>
    <t>PR's explanation of variance (mandatory for amounts above $50,000 and with more than 10% variance)</t>
  </si>
  <si>
    <t>B.  LFA-RECOMMENDED DISBURSEMENT AMOUNT AND EXPLANATIONS</t>
  </si>
  <si>
    <t>Country:</t>
  </si>
  <si>
    <t>Disease:</t>
  </si>
  <si>
    <t>Grant number:</t>
  </si>
  <si>
    <t xml:space="preserve">LFA comments on (a) verified result, (b) source of information used by the PR to report results, including the status of completion of surveys and other methods to measure Impact/Outcome, as applicable,  </t>
  </si>
  <si>
    <r>
      <t xml:space="preserve">LFA analysis on progress to date and any variance between targets and results, and any other comments
</t>
    </r>
    <r>
      <rPr>
        <sz val="11"/>
        <rFont val="Arial"/>
        <family val="2"/>
      </rPr>
      <t>(</t>
    </r>
    <r>
      <rPr>
        <u val="single"/>
        <sz val="11"/>
        <rFont val="Arial"/>
        <family val="2"/>
      </rPr>
      <t>this should not be a “Copy and Paste” of the reasons provided by the PR</t>
    </r>
    <r>
      <rPr>
        <sz val="11"/>
        <rFont val="Arial"/>
        <family val="2"/>
      </rPr>
      <t>)</t>
    </r>
  </si>
  <si>
    <r>
      <t xml:space="preserve">% achievement
</t>
    </r>
    <r>
      <rPr>
        <u val="single"/>
        <sz val="11"/>
        <rFont val="Arial"/>
        <family val="2"/>
      </rPr>
      <t>(Please calculate as appropriate</t>
    </r>
    <r>
      <rPr>
        <sz val="11"/>
        <rFont val="Arial"/>
        <family val="2"/>
      </rPr>
      <t>)</t>
    </r>
  </si>
  <si>
    <r>
      <t xml:space="preserve">C LFA comments on data quality and reporting issues
</t>
    </r>
    <r>
      <rPr>
        <b/>
        <sz val="11"/>
        <color indexed="12"/>
        <rFont val="Arial"/>
        <family val="2"/>
      </rPr>
      <t>(!)</t>
    </r>
    <r>
      <rPr>
        <b/>
        <sz val="11"/>
        <rFont val="Arial"/>
        <family val="2"/>
      </rPr>
      <t xml:space="preserve"> </t>
    </r>
    <r>
      <rPr>
        <sz val="11"/>
        <rFont val="Arial"/>
        <family val="2"/>
      </rPr>
      <t xml:space="preserve">This section should contain any common issues and/or additional information related to data quality and reporting on the programmatic indicators which are not covered in 'LFA analysis on progress to date and any variance between targets and results' </t>
    </r>
  </si>
  <si>
    <t>Country</t>
  </si>
  <si>
    <t>PLEASE REFER TO THE "GUIDANCE FOR COMPLETION OF THE ENHANCED FINANCIAL REPORTING TEMPLATE" DOCUMENT TO ASSIST YOU IN COMPLETING THE TEMPLATE</t>
  </si>
  <si>
    <t>Grant No.</t>
  </si>
  <si>
    <t>PR</t>
  </si>
  <si>
    <t>dd-mm-yyyy</t>
  </si>
  <si>
    <t>Current Reporting Period</t>
  </si>
  <si>
    <t>Start Date:</t>
  </si>
  <si>
    <t>Cumulative Reporting Period</t>
  </si>
  <si>
    <t>The end date for the current reporting period and cumulative reporting period must be the same</t>
  </si>
  <si>
    <t xml:space="preserve">The "TOTAL" rows in Table A, B and C will have a RED background if the amounts in each table do not agree. If the Totals for each Table agrees, these rows will have a YELLOW background. </t>
  </si>
  <si>
    <t>A- BREAKDOWN* BY  EXPENDITURE CATEGORY</t>
  </si>
  <si>
    <t>#</t>
  </si>
  <si>
    <t>Category</t>
  </si>
  <si>
    <t xml:space="preserve"> 
Budget</t>
  </si>
  <si>
    <t xml:space="preserve">
Expenditures</t>
  </si>
  <si>
    <t>Cumulative Budget</t>
  </si>
  <si>
    <t>Cumulative Expenditure</t>
  </si>
  <si>
    <t>Human Resources</t>
  </si>
  <si>
    <t>Technical Assistance</t>
  </si>
  <si>
    <t>Training</t>
  </si>
  <si>
    <t>Health Products and Health Equipment</t>
  </si>
  <si>
    <t>Medicines and Pharmaceutical Products</t>
  </si>
  <si>
    <t>Procurement and Supply Management Costs</t>
  </si>
  <si>
    <t>Infrastructure and Other Equipment</t>
  </si>
  <si>
    <t>Communication Materials</t>
  </si>
  <si>
    <t>Planning and Administration</t>
  </si>
  <si>
    <t>Overheads</t>
  </si>
  <si>
    <t>Other</t>
  </si>
  <si>
    <t>B- BREAKDOWN* BY PROGRAM ACTIVITY</t>
  </si>
  <si>
    <t>Macro-category</t>
  </si>
  <si>
    <t>Objectives</t>
  </si>
  <si>
    <t>Service Delivery Area</t>
  </si>
  <si>
    <t>Please Select…</t>
  </si>
  <si>
    <t>C- BREAKDOWN* BY IMPLEMENTING ENTITY</t>
  </si>
  <si>
    <t>PR/SR</t>
  </si>
  <si>
    <t>Name</t>
  </si>
  <si>
    <t>Type of
Implementing Entity</t>
  </si>
  <si>
    <t>** For the purposes of this report, the SDA Program management and administration should be included in the Supportive Environment Macro Category.</t>
  </si>
  <si>
    <t>D- ADDITIONAL INFORMATION</t>
  </si>
  <si>
    <r>
      <t>Please disclose any relevant information concerning the information in the above tables.</t>
    </r>
    <r>
      <rPr>
        <b/>
        <i/>
        <sz val="11"/>
        <rFont val="Arial"/>
        <family val="2"/>
      </rPr>
      <t xml:space="preserve"> Refer to the Guidelines for Completing the Template if required.</t>
    </r>
  </si>
  <si>
    <t>3.  Indicate any expenditures (incurred or forecasted) that should not be financed by the Global Fund</t>
  </si>
  <si>
    <t>Prevention</t>
  </si>
  <si>
    <t>Treatment</t>
  </si>
  <si>
    <t>Care and Support</t>
  </si>
  <si>
    <t>TB/HIV Collaborative Activities</t>
  </si>
  <si>
    <t>Supportive Environment</t>
  </si>
  <si>
    <t>-</t>
  </si>
  <si>
    <t>FBO</t>
  </si>
  <si>
    <t>NGO/CBO/Academic</t>
  </si>
  <si>
    <t>Private Sector</t>
  </si>
  <si>
    <t>Other Government</t>
  </si>
  <si>
    <t>UNDP</t>
  </si>
  <si>
    <t>Annex 1</t>
  </si>
  <si>
    <t>Use these worksheets to provide more detailed information on EFR variances if necessary</t>
  </si>
  <si>
    <r>
      <t>!</t>
    </r>
    <r>
      <rPr>
        <sz val="14"/>
        <rFont val="Arial"/>
        <family val="2"/>
      </rPr>
      <t xml:space="preserve"> For RCC grants the cumulative section of the table below should contain cumulative amount from the start of the RCC and not from the start of Phase 1 of the program.</t>
    </r>
  </si>
  <si>
    <t>9. Reconciliation adjustments (gains should be shown with a minus sign; losses should be shown with a plus sign)</t>
  </si>
  <si>
    <r>
      <t xml:space="preserve">9. Reconciliation adjustments </t>
    </r>
    <r>
      <rPr>
        <i/>
        <sz val="11"/>
        <rFont val="Arial"/>
        <family val="2"/>
      </rPr>
      <t>(gains should be shown with a minus sign; losses should be shown with a plus sign</t>
    </r>
    <r>
      <rPr>
        <sz val="11"/>
        <rFont val="Arial"/>
        <family val="2"/>
      </rPr>
      <t>)</t>
    </r>
  </si>
  <si>
    <t>10.  Cash Balance: End of period covered by Progress Update:</t>
  </si>
  <si>
    <t>Explanation of reconciliation adjustments (line 9)</t>
  </si>
  <si>
    <t>LFA Comments on verified amounts (if they are different from those reported by the PR) and PR's explanation of reconciliation adjustments (line 9)</t>
  </si>
  <si>
    <t>Objective No.</t>
  </si>
  <si>
    <t>TERMS AND ACRONYMS USED IN THIS PROGRESS REVIEW AND DISBURSEMENT RECOMMENDATION HAVE THE MEANING GIVEN TO THEM IN THE GRANT AGREEMENT RELATING TO THE ABOVE GRANT</t>
  </si>
  <si>
    <t>Verification Method</t>
  </si>
  <si>
    <t>LFA Organization / Responsible office:</t>
  </si>
  <si>
    <t>Signature on behalf of Principal Recipient is authentic and the person to whom it belongs is authorized to sign the disbursement request</t>
  </si>
  <si>
    <t>Conditions Precedent for disbursement and/or Special Conditions, if any, have been met (see Section 2, if applicable).</t>
  </si>
  <si>
    <t>Programmatic information provided by Principal Recipient in its On-going Progress Review and Disbursement Recommendation has been verified and corresponds with actual program progress.</t>
  </si>
  <si>
    <t>Exchange rate stated by Principal Recipient has been verified and is correct.</t>
  </si>
  <si>
    <t xml:space="preserve">Signed on behalf of the LFA: </t>
  </si>
  <si>
    <t xml:space="preserve">Name: </t>
  </si>
  <si>
    <t xml:space="preserve">Title: </t>
  </si>
  <si>
    <t xml:space="preserve">Date and Place: </t>
  </si>
  <si>
    <t>On behalf of the PR, the undersigned hereby requests the Global Fund to disburse funds under the above-referenced Grant Agreement as follows:</t>
  </si>
  <si>
    <t>List of supporting documents for PU/DR review</t>
  </si>
  <si>
    <t>PR's explanation of any significant variance between forecasted amounts and amounts as originally budgeted.</t>
  </si>
  <si>
    <r>
      <t xml:space="preserve">The following information provided by the Principal Recipient in its </t>
    </r>
    <r>
      <rPr>
        <i/>
        <sz val="11"/>
        <rFont val="Arial"/>
        <family val="2"/>
      </rPr>
      <t>On-going Progress Review and Disbursement Request</t>
    </r>
    <r>
      <rPr>
        <sz val="11"/>
        <rFont val="Arial"/>
        <family val="2"/>
      </rPr>
      <t xml:space="preserve"> has been verified:</t>
    </r>
  </si>
  <si>
    <t>Program Expenditures and cash reconciliation have been verified and correspond with the PR's Statement of Sources and Uses of Funds (Cash Flow Statement).</t>
  </si>
  <si>
    <t>Comments regarding verifications, if any:</t>
  </si>
  <si>
    <t>GENERAL GRANT INFORMATION</t>
  </si>
  <si>
    <t>PROGRESS UPDATE PERIOD</t>
  </si>
  <si>
    <t>DISBURSEMENT REQUEST PERIOD</t>
  </si>
  <si>
    <t>Upon completion, this form should be submitted (with supporting documentation) to the Local Fund Agent and copied to the Global Fund.</t>
  </si>
  <si>
    <t>Service Delivery Areas</t>
  </si>
  <si>
    <t>Impact Indicators</t>
  </si>
  <si>
    <t>IndicatorTypes</t>
  </si>
  <si>
    <t>Outcome Indicators</t>
  </si>
  <si>
    <t>DataSources</t>
  </si>
  <si>
    <t>Please select…</t>
  </si>
  <si>
    <t xml:space="preserve">% of young women and men aged 15-24 who are HIV infected </t>
  </si>
  <si>
    <t>impact</t>
  </si>
  <si>
    <t xml:space="preserve">% of young people aged 15-24 who had sex with more than one partner in the last year </t>
  </si>
  <si>
    <t>National Health Accounts</t>
  </si>
  <si>
    <t>Please enter a corresponding indicator here…</t>
  </si>
  <si>
    <t xml:space="preserve">% of adults aged 15-49 who are HIV infected </t>
  </si>
  <si>
    <t>outcome</t>
  </si>
  <si>
    <t xml:space="preserve">% of young people aged 15-19 who have never had sex </t>
  </si>
  <si>
    <t>DHS/DHS+ (Demographic and Health Survey)</t>
  </si>
  <si>
    <t>Please enter a data source here…</t>
  </si>
  <si>
    <t>Prevention: Condom distribution</t>
  </si>
  <si>
    <t xml:space="preserve">% of adults and children with HIV still alive 12 months after initiation of antiretroviral therapy (extend to 2, 3, 5 years as program matures) </t>
  </si>
  <si>
    <t>% of young people aged 15-24 who never had sex in the last year of those who ever had sex</t>
  </si>
  <si>
    <t>MICS (Multiple Indicator Cluster Survey)</t>
  </si>
  <si>
    <t>Please enter a SDA here…</t>
  </si>
  <si>
    <t xml:space="preserve">% of infants born to HIV infected mothers who are infected </t>
  </si>
  <si>
    <t xml:space="preserve">% of young people aged 15-24 reporting the consistent use of a condom with non-regular sexual partners in the last year </t>
  </si>
  <si>
    <t>AIS (AIDS Indicator Survey)</t>
  </si>
  <si>
    <t>Prevention: PMTCT</t>
  </si>
  <si>
    <t xml:space="preserve">% of most-at-risk population(s) (sex workers, clients of sex workers, men who have sex with men, injecting drug users) who are HIV infected </t>
  </si>
  <si>
    <t xml:space="preserve">% of young women and men who had sex before the age of 15 </t>
  </si>
  <si>
    <t>SAMS (Service Availibility Mapping Survey)</t>
  </si>
  <si>
    <t xml:space="preserve">Conditions Precedent and/or other special conditions
</t>
  </si>
  <si>
    <r>
      <t xml:space="preserve">! </t>
    </r>
    <r>
      <rPr>
        <sz val="13"/>
        <rFont val="Arial"/>
        <family val="2"/>
      </rPr>
      <t>Please indicate a date for the report due for submission.  If a report is overdue, indicate the original due date and explain the reason for delay.</t>
    </r>
  </si>
  <si>
    <t>This table should contain the due date for the report due for submission.  If a report is overdue, indicate the original due date and explain the reason for delay.</t>
  </si>
  <si>
    <t>FPM Comments
(to be completed upon receipt of the LFA-verified form)</t>
  </si>
  <si>
    <t>% of children U5 sleeping under an ITN the previous night</t>
  </si>
  <si>
    <t>MIS (Malaria Indicator Survey)</t>
  </si>
  <si>
    <t>Prevention: Vector control (other than ITNs)</t>
  </si>
  <si>
    <t>Laboratory-confirmed malaria cases seen in heath facilities</t>
  </si>
  <si>
    <t>% of households with at least one ITN</t>
  </si>
  <si>
    <t>Prevention: other - specify</t>
  </si>
  <si>
    <t>Laboratory-confirmed malaria deaths seen in health facilities</t>
  </si>
  <si>
    <t>% of pregnant women (and other target groups) sleeping under an ITN the previous night</t>
  </si>
  <si>
    <t>Treatment: Prompt, effective anti-malarial treatment</t>
  </si>
  <si>
    <t>Malaria-attributed deaths in sentinel demographic surveillance sites</t>
  </si>
  <si>
    <t>% of pregnant women on Intermittent preventive treatment (IPT) according to national policy (specific to Sub-Saharian Africa)</t>
  </si>
  <si>
    <t>PR Total Forecast</t>
  </si>
  <si>
    <t>LFA Total Forecast</t>
  </si>
  <si>
    <t>Treatment: Home based management of malaria</t>
  </si>
  <si>
    <t>API (Annual Parasite Index) (specific to Latin America and Asia)</t>
  </si>
  <si>
    <t>% of households in malaria areas protected by IRS</t>
  </si>
  <si>
    <t>MOH (routine HIS or HMIS)</t>
  </si>
  <si>
    <t>Treatment: Diagnosis</t>
  </si>
  <si>
    <t>RBM (Roll Back Malaria)</t>
  </si>
  <si>
    <t>Treatment: other - specify</t>
  </si>
  <si>
    <t>Supportive environment: Monitoring drug resistance</t>
  </si>
  <si>
    <t>Supportive environment: Monitoring insecticide resistance</t>
  </si>
  <si>
    <t>Supportive environment: Coordination and partnership development (national, community, public-private)</t>
  </si>
  <si>
    <t>Supportive environment: other - specify</t>
  </si>
  <si>
    <t>HSS: other - specify</t>
  </si>
  <si>
    <t>Questionnaire</t>
  </si>
  <si>
    <t>Please select disease and Impact/Outcome first</t>
  </si>
  <si>
    <t>Indicator No.</t>
  </si>
  <si>
    <t>Enhanced Financial Reporting (EFR)</t>
  </si>
  <si>
    <t>Required Documentation</t>
  </si>
  <si>
    <t>Comments</t>
  </si>
  <si>
    <t>- used to convert Opening Cash Balance</t>
  </si>
  <si>
    <t>- used to convert Closing Cash Balance</t>
  </si>
  <si>
    <t>LFA Comments</t>
  </si>
  <si>
    <t>Section 2:  Grant Management</t>
  </si>
  <si>
    <t>LFA Analysis of Variance</t>
  </si>
  <si>
    <t>Report Due Date</t>
  </si>
  <si>
    <t>Comments on results on Impact/Outcome indicators and data sources, and any other comments</t>
  </si>
  <si>
    <r>
      <t xml:space="preserve">C. Analysis of data quality and reporting issues
</t>
    </r>
    <r>
      <rPr>
        <b/>
        <sz val="11"/>
        <color indexed="12"/>
        <rFont val="Arial"/>
        <family val="2"/>
      </rPr>
      <t>(!)</t>
    </r>
    <r>
      <rPr>
        <sz val="11"/>
        <color indexed="12"/>
        <rFont val="Arial"/>
        <family val="2"/>
      </rPr>
      <t xml:space="preserve"> </t>
    </r>
    <r>
      <rPr>
        <sz val="11"/>
        <rFont val="Arial"/>
        <family val="2"/>
      </rPr>
      <t>This section should contain (1) a summary of issues related to data quality and reporting on programmatic indicators, and any relevant issues which are not covered in 'Reasons for programmatic deviation', and (2) remedial actions that are underway or planned to address these issues.</t>
    </r>
  </si>
  <si>
    <t>Section 5:  LFA-verified Cash Reconciliation &amp; Disbursement Recommendation</t>
  </si>
  <si>
    <t>Disbursement Request - Disbursement Period:</t>
  </si>
  <si>
    <t>3.  Comment on additional issues related to the procurement and supply management of pharmaceuticals and health products</t>
  </si>
  <si>
    <t>PR's response</t>
  </si>
  <si>
    <t>LFA's response</t>
  </si>
  <si>
    <t>Reporting Currency</t>
  </si>
  <si>
    <t>PQR Product Categories</t>
  </si>
  <si>
    <t xml:space="preserve">DISBURSEMENT REQUEST </t>
  </si>
  <si>
    <t xml:space="preserve">PROGRESS UPDATE </t>
  </si>
  <si>
    <t>Care and support: Care and support for the chronically ill</t>
  </si>
  <si>
    <t>Principal Recipient:</t>
  </si>
  <si>
    <t>Currency:</t>
  </si>
  <si>
    <t>Beginning Date:</t>
  </si>
  <si>
    <t>Value</t>
  </si>
  <si>
    <t>Year</t>
  </si>
  <si>
    <t>Indicator Description</t>
  </si>
  <si>
    <t>Conditions Precedent and/or other special conditions</t>
  </si>
  <si>
    <t>Budget for Reporting Period</t>
  </si>
  <si>
    <t>Variance</t>
  </si>
  <si>
    <t>Reason for Variance</t>
  </si>
  <si>
    <t xml:space="preserve">    1a. PR's total expenditures</t>
  </si>
  <si>
    <t xml:space="preserve">    1b. Disbursements to sub-recipients</t>
  </si>
  <si>
    <t>A: CASH RECONCILIATION FOR PERIOD COVERED BY PROGRESS UPDATE</t>
  </si>
  <si>
    <t>Add:</t>
  </si>
  <si>
    <t>Less:</t>
  </si>
  <si>
    <t>B: DISBURSEMENT REQUEST</t>
  </si>
  <si>
    <t>end date:</t>
  </si>
  <si>
    <t>A: CASH REQUEST</t>
  </si>
  <si>
    <t>Signed on behalf of the Principal Recipient:
(signature of Authorized Designated Representative)</t>
  </si>
  <si>
    <t>Select</t>
  </si>
  <si>
    <t>End Date:</t>
  </si>
  <si>
    <t>Total forecasted net cash expenditures by the Principal Recipient for the period immediately following the period covered</t>
  </si>
  <si>
    <t>Name:</t>
  </si>
  <si>
    <t>Title:</t>
  </si>
  <si>
    <t>Date and Place:</t>
  </si>
  <si>
    <t>Program Start Date:</t>
  </si>
  <si>
    <t>B: AUTHORIZATION</t>
  </si>
  <si>
    <t>Grant Number:</t>
  </si>
  <si>
    <r>
      <t xml:space="preserve">Baseline 
</t>
    </r>
    <r>
      <rPr>
        <sz val="11"/>
        <rFont val="Arial"/>
        <family val="2"/>
      </rPr>
      <t>(if applicable)</t>
    </r>
  </si>
  <si>
    <t>The undersigned acknowledges that: (i) all the information (programmatic, financial, or otherwise) provided in this Progress Update and Disbursement Request is complete and accurate; (ii) funds disbursed in accordance with this request shall be deposited in the bank account specified in block 9 of the face sheet of the Grant Agreement unless otherwise specified herein; and (iii) funds disbursed under the Grant Agreement shall be used in accordance with the Grant Agreement.</t>
  </si>
  <si>
    <t>Owner of Bank Account:</t>
  </si>
  <si>
    <t>Bank SWIFT Code:</t>
  </si>
  <si>
    <t>forecasted amount:</t>
  </si>
  <si>
    <t>Progress Update - Reporting Period:</t>
  </si>
  <si>
    <t>Progress Update - Period Covered:</t>
  </si>
  <si>
    <t>Progress Update - Number:</t>
  </si>
  <si>
    <t>Disbursement Request  - Period Covered:</t>
  </si>
  <si>
    <t>Disbursement Request  - Number:</t>
  </si>
  <si>
    <t>Disbursement Request  - Disbursement Period:</t>
  </si>
  <si>
    <t>Cycle:</t>
  </si>
  <si>
    <t>Number:</t>
  </si>
  <si>
    <t>LFA On-going Progress Review and Disbursement Recommendation</t>
  </si>
  <si>
    <t xml:space="preserve">Impact / Outcome </t>
  </si>
  <si>
    <t>In this section the LFA should indicate, as applicable, what percentage of expenditures was verified at PR level, if any expenditures were verified at SR level, how many site visits were made, what tender documentation was verified, and any other material parts of verification procedures in line with the verification approach agreed upfront between the LFA and GF Secretariat based on country/grant risks.  As a good practice, the verification approach needs to be reviewed jointly by the LFA and the Secretariat annually.</t>
  </si>
  <si>
    <t>B.  Planned Changes in the Program, if any</t>
  </si>
  <si>
    <t>C.  External factors beyond the control of the Principal Recipient that have impacted or may impact the Program</t>
  </si>
  <si>
    <r>
      <t>B.  LFA comments on PR planned changes in the program, if any</t>
    </r>
  </si>
  <si>
    <t>C.  LFA Comments on External Factors Beyond Control of the Principal Recipients that have impacted or may impact program</t>
  </si>
  <si>
    <t>A.  PR's Overall Self-Evaluation of Grant Performance (including a summary of how financial performance is linked to programmatic achievements)</t>
  </si>
  <si>
    <t>Prevention: Post-exposure prophylaxis (PEP)</t>
  </si>
  <si>
    <t>% of HIV seroprevalence among all newly registered TB patients</t>
  </si>
  <si>
    <t xml:space="preserve">% of adults and children who are still on treatment after 6 months, 1, 2, 3, 5 years from the initiation of treatment </t>
  </si>
  <si>
    <t>BSS (Behavioral and Surveillance Survey)</t>
  </si>
  <si>
    <t>Prevention: STI diagnosis and treatment</t>
  </si>
  <si>
    <t xml:space="preserve">% of injecting drug users who have adopted behaviors that reduce transmission of HIV. </t>
  </si>
  <si>
    <t>Sentinel surveillance</t>
  </si>
  <si>
    <t>Prevention: Blood safety and universal precaution</t>
  </si>
  <si>
    <t xml:space="preserve">% of orphaned children compared to non-orphaned children aged 10-14 who are currently attending school </t>
  </si>
  <si>
    <t>Serological surveys</t>
  </si>
  <si>
    <t>Treatment: Antiretroviral treatment (ARV) and monitoring</t>
  </si>
  <si>
    <t xml:space="preserve">% of young people aged 15-24 reporting the use of a condom the last time they had sex with a non-regular sexual partner </t>
  </si>
  <si>
    <t>Prevalence surveys</t>
  </si>
  <si>
    <t>Treatment: Prophylaxis and treatment for opportunistic infections</t>
  </si>
  <si>
    <t xml:space="preserve">% of people expressing accepting attitudes towards PLWHA, of all people surveyed aged 15-49 </t>
  </si>
  <si>
    <t xml:space="preserve">Facility-based survey </t>
  </si>
  <si>
    <t>Section 3A: Total PR Cash Outflow</t>
  </si>
  <si>
    <t>Disbursement Request - Period Covered:</t>
  </si>
  <si>
    <t>Disbursement Request - Number:</t>
  </si>
  <si>
    <t xml:space="preserve">% of female sex workers reporting the use of a condom with every client in the last month </t>
  </si>
  <si>
    <t>Key informant survey</t>
  </si>
  <si>
    <t>Care and support: Support for orphans and vulnerable children</t>
  </si>
  <si>
    <t xml:space="preserve">% of men who have had sex with a female sex worker in the last year </t>
  </si>
  <si>
    <t>Specific surveys (to be defined)</t>
  </si>
  <si>
    <t>TB/HIV collaborative activities: Intensified case-finding among PLWHA</t>
  </si>
  <si>
    <t xml:space="preserve">% of men reporting the use of condom the last time they had anal sex with a male partner in the last 6 months </t>
  </si>
  <si>
    <t xml:space="preserve">Civil registration systems (vital/disease specific registration) </t>
  </si>
  <si>
    <t>TB/HIV collaborative activities: Prevention of TB disease in PLWHA</t>
  </si>
  <si>
    <t>Census</t>
  </si>
  <si>
    <t>TB/HIV collaborative activities: Prevention of HIV in TB patients</t>
  </si>
  <si>
    <t>Health service statistics</t>
  </si>
  <si>
    <t>TB/HIV collaborative activities: Prevention of opportunistic infections in PLWHA with TB</t>
  </si>
  <si>
    <t>Patient register</t>
  </si>
  <si>
    <t xml:space="preserve">TB/HIV collaborative activities: HIV care and support for HIV-positive TB patients </t>
  </si>
  <si>
    <t xml:space="preserve">Clinical cohort follow-up studies </t>
  </si>
  <si>
    <t>TB/HIV collaborative activities: Provision of antiretroviral treatment for TB patients during TB treatment</t>
  </si>
  <si>
    <t>Community services assessment</t>
  </si>
  <si>
    <t>Supportive environment: Policy development including workplace policy</t>
  </si>
  <si>
    <t>Records: laboratory, patient (e.g. treatment cards), training, certification, other (to be specified)</t>
  </si>
  <si>
    <t xml:space="preserve">Supportive environment: Strengthening of civil society and institutional capacity building </t>
  </si>
  <si>
    <t>Operational research</t>
  </si>
  <si>
    <t>Supportive environment: Stigma reduction in all settings</t>
  </si>
  <si>
    <t>HSS: Service delivery</t>
  </si>
  <si>
    <t>HSS: PAL (Practical Approach to Lung Health)</t>
  </si>
  <si>
    <t>HSS: Human resources</t>
  </si>
  <si>
    <t>HSS: Community Systems Strengthening</t>
  </si>
  <si>
    <t>HSS: Information system &amp; Operational research</t>
  </si>
  <si>
    <t>HSS: Infrastructure</t>
  </si>
  <si>
    <t>HSS: Procurement and Supply management</t>
  </si>
  <si>
    <t>please select…</t>
  </si>
  <si>
    <t>Improving diagnosis</t>
  </si>
  <si>
    <t>TB prevalence rate</t>
  </si>
  <si>
    <t>Case detection</t>
  </si>
  <si>
    <t>Standardized treatment, patient support and patient charter</t>
  </si>
  <si>
    <t>TB incidence rate</t>
  </si>
  <si>
    <t>Treatment success rate</t>
  </si>
  <si>
    <r>
      <t xml:space="preserve">List of </t>
    </r>
    <r>
      <rPr>
        <b/>
        <u val="single"/>
        <sz val="10"/>
        <color indexed="8"/>
        <rFont val="Calibri"/>
        <family val="2"/>
      </rPr>
      <t>Latest Approved</t>
    </r>
    <r>
      <rPr>
        <b/>
        <sz val="10"/>
        <color indexed="8"/>
        <rFont val="Calibri"/>
        <family val="2"/>
      </rPr>
      <t xml:space="preserve"> Documents by functional area</t>
    </r>
  </si>
  <si>
    <t xml:space="preserve">To be made available to the LFA by the PR  </t>
  </si>
  <si>
    <t>To be submitted by the LFA to the Secretariat</t>
  </si>
  <si>
    <t>Performance Framework</t>
  </si>
  <si>
    <t>x</t>
  </si>
  <si>
    <t>M&amp;E Plan</t>
  </si>
  <si>
    <t>Survey results</t>
  </si>
  <si>
    <t>For Impact/Outcome indicators</t>
  </si>
  <si>
    <t>If newly available during the reporting period.</t>
  </si>
  <si>
    <t>Other M&amp;E assessments done by partners to assess data quality and M&amp;E system issues.</t>
  </si>
  <si>
    <t>Procurement</t>
  </si>
  <si>
    <t>Consumption reports for pharmaceuticals and health products</t>
  </si>
  <si>
    <t>Supplier invoices</t>
  </si>
  <si>
    <t>PSM Plan</t>
  </si>
  <si>
    <t>Stock level reports</t>
  </si>
  <si>
    <t>Finance</t>
  </si>
  <si>
    <t>Approved budgets</t>
  </si>
  <si>
    <t>For the periods covered by Progress Update and Disbursement Request, including the buffer period.</t>
  </si>
  <si>
    <t>Statement of sources and uses of funds (Cash flow statement)</t>
  </si>
  <si>
    <t>Cash books</t>
  </si>
  <si>
    <t xml:space="preserve">General Ledger </t>
  </si>
  <si>
    <t xml:space="preserve">Cash forecasts </t>
  </si>
  <si>
    <t>Bank statements</t>
  </si>
  <si>
    <t>Bank Reconciliations</t>
  </si>
  <si>
    <t>Annual PR Audit Report, Financial Statements, Management Letters and Responses (if Due)</t>
  </si>
  <si>
    <t>Annual SR Audit Report, Financial Statements, Management Letters and Responses (if Due)</t>
  </si>
  <si>
    <t>General Management</t>
  </si>
  <si>
    <t>Grant Agreement (including Annex A and subsequent implementation letters)</t>
  </si>
  <si>
    <t>Workplan</t>
  </si>
  <si>
    <t>This checklist is included for information and not for completion.</t>
  </si>
  <si>
    <t>Procurement and supply management</t>
  </si>
  <si>
    <t>TB mortality rate</t>
  </si>
  <si>
    <t>Smear conversion rate</t>
  </si>
  <si>
    <t>M&amp;E</t>
  </si>
  <si>
    <t>TB/HIV</t>
  </si>
  <si>
    <t>MDR-TB</t>
  </si>
  <si>
    <t xml:space="preserve">High-risk groups </t>
  </si>
  <si>
    <t>HSS (beyond TB)</t>
  </si>
  <si>
    <t>PAL (Practical Approach to Lung Health)</t>
  </si>
  <si>
    <t>PR-reported amounts</t>
  </si>
  <si>
    <t>LFA-verified amounts</t>
  </si>
  <si>
    <t>3.  Cash disbursed to third parties by the Global Fund on behalf of the PR during the period covered by this progress update:</t>
  </si>
  <si>
    <t>Forecasted amount  (reported by PR):</t>
  </si>
  <si>
    <t>LFA-adjusted forecasted amount:</t>
  </si>
  <si>
    <t>PR-requested amount</t>
  </si>
  <si>
    <t>LFA-recommended amount</t>
  </si>
  <si>
    <t>PPM / ISTC (Public-Public, Public-Private Mix (PPM) approaches and International standards for TB care)</t>
  </si>
  <si>
    <t xml:space="preserve">ACSM (Advocacy, communication and social mobilization) </t>
  </si>
  <si>
    <t>Community TB care</t>
  </si>
  <si>
    <t>Programme-based operational research</t>
  </si>
  <si>
    <t>R&amp;R TB system, quarterly report</t>
  </si>
  <si>
    <t xml:space="preserve">R&amp;R TB system, yearly management report </t>
  </si>
  <si>
    <t>Other Surveillance reports, specify</t>
  </si>
  <si>
    <t xml:space="preserve">Death rates associated with Malaria: all-cause under-5 mortality rate in highly endemic areas </t>
  </si>
  <si>
    <t>% of U5 children (and other target groups) with malaria/fever receiving appropriate treatment within 24 hours (community/health facility)</t>
  </si>
  <si>
    <t xml:space="preserve">Incidence of clinical malaria cases (estimated and/or reported) </t>
  </si>
  <si>
    <t>% of U5 children (and other target group) with uncomplicated malaria correctly managed at health facilities</t>
  </si>
  <si>
    <t>Prevention: Insecticide-treated nets (ITNs)</t>
  </si>
  <si>
    <t>Anaemia prevalence in children under 5 years of age</t>
  </si>
  <si>
    <t>% of U5 children (and other target groups) admitted with severe malaria and correctly managed at health facilities</t>
  </si>
  <si>
    <t>Prevention: Malaria prevention during pregnancy</t>
  </si>
  <si>
    <t xml:space="preserve">Prevalence of malaria parasite infection </t>
  </si>
  <si>
    <t>LFA-Verified Budget for Reporting Period</t>
  </si>
  <si>
    <t>LFA-Verified Actual for Reporting Period</t>
  </si>
  <si>
    <t>LFA-Verified Actual through period of Progress Update</t>
  </si>
  <si>
    <t>PR Audit Report</t>
  </si>
  <si>
    <t>Global Fund Management Actions</t>
  </si>
  <si>
    <t>PR Comments on Progress of Implementation</t>
  </si>
  <si>
    <t>2. Pharmaceuticals &amp; health product expenditures vs. budget</t>
  </si>
  <si>
    <t>Budget for Reporting Period*</t>
  </si>
  <si>
    <t>LFA-Verified Cumulative Budget through period of Progress Update</t>
  </si>
  <si>
    <t>Analysis
(this should not be a "Copy and Paste" of the comments provided by the PR)</t>
  </si>
  <si>
    <t>Baseline 
(if applicable)</t>
  </si>
  <si>
    <t>Data Source of Results</t>
  </si>
  <si>
    <t>Disbursement Request Period</t>
  </si>
  <si>
    <t>Summary</t>
  </si>
  <si>
    <t>Beneficiary Name</t>
  </si>
  <si>
    <t>Payee 1:</t>
  </si>
  <si>
    <t>Payee 2:</t>
  </si>
  <si>
    <t>Payee 3:</t>
  </si>
  <si>
    <t>Payee 4:</t>
  </si>
  <si>
    <t>Beneficiary Name:</t>
  </si>
  <si>
    <t>Amount in Words:</t>
  </si>
  <si>
    <t>Bank Account Number:</t>
  </si>
  <si>
    <t>Bank Code (Other):</t>
  </si>
  <si>
    <t>Routing Instructions:</t>
  </si>
  <si>
    <t>PR SECTION</t>
  </si>
  <si>
    <t>LFA SECTION</t>
  </si>
  <si>
    <t>LFA Review of PR Progress on Global Fund Management Actions</t>
  </si>
  <si>
    <t>Functional Areas</t>
  </si>
  <si>
    <t>Section 6:  LFA EVALUATION AND COMMENTS ON OVERALL PERFORMANCE</t>
  </si>
  <si>
    <t>Section 7:  Disbursement Recommendation</t>
  </si>
  <si>
    <t>Objective
No.</t>
  </si>
  <si>
    <t>Year of Target</t>
  </si>
  <si>
    <t>Intended Target</t>
  </si>
  <si>
    <t>Actual Result</t>
  </si>
  <si>
    <t>Intended Target
to date</t>
  </si>
  <si>
    <t>Actual Result
to date</t>
  </si>
  <si>
    <r>
      <t xml:space="preserve">Intended Target
 </t>
    </r>
    <r>
      <rPr>
        <sz val="11"/>
        <rFont val="Arial"/>
        <family val="2"/>
      </rPr>
      <t>(from Attachment)</t>
    </r>
  </si>
  <si>
    <r>
      <t xml:space="preserve">Actual Result
</t>
    </r>
    <r>
      <rPr>
        <sz val="11"/>
        <rFont val="Arial"/>
        <family val="2"/>
      </rPr>
      <t>(as reported by PR)</t>
    </r>
  </si>
  <si>
    <r>
      <t xml:space="preserve">Actual Result
to date
</t>
    </r>
    <r>
      <rPr>
        <sz val="11"/>
        <rFont val="Arial"/>
        <family val="2"/>
      </rPr>
      <t>(as reported by PR)</t>
    </r>
  </si>
  <si>
    <t>Section 1:  Programmatic Progress</t>
  </si>
  <si>
    <t>Section 1:   LFA Review and Verification of the Principal Recipient's Programmatic Progress</t>
  </si>
  <si>
    <t>Tied To</t>
  </si>
  <si>
    <t>LFA analysis on issues related to the procurement and supply management of pharmaceuticals and health products</t>
  </si>
  <si>
    <t>4.  Interest received on bank account</t>
  </si>
  <si>
    <t>5.  Revenue from income-generating activities (if applicable)</t>
  </si>
  <si>
    <t>1. Total PR cash outflow vs. budget</t>
  </si>
  <si>
    <t>A.  LFA-VERIFIED CASH RECONCILIATION FOR PERIOD COVERED BY PROGRESS UPDATE</t>
  </si>
  <si>
    <t>1.  Cash amount requested from the Global Fund (from line 14 – “PR's Disbursement Request” in the tab “PR_Disbursement Request_4B”), in grant currency</t>
  </si>
  <si>
    <t>Cumulative Budget through period of Progress Update*</t>
  </si>
  <si>
    <t>*TOTAL amount for these columns should reconcile with relevant amounts under "1b Disbursed to Sub Recipients" in Section 3A"</t>
  </si>
  <si>
    <t>Comments on the explanations for variances provided by the PR (LFA can also provide comment directly on the EFR template completed by the PR)</t>
  </si>
  <si>
    <r>
      <t xml:space="preserve">Comments on the process, assumptions and supporting documentation used by the PR to complete the template. </t>
    </r>
    <r>
      <rPr>
        <i/>
        <sz val="11"/>
        <rFont val="Arial"/>
        <family val="2"/>
      </rPr>
      <t>(If space is insufficient, please provide comments in an addendum)</t>
    </r>
  </si>
  <si>
    <t>The total budget figure is accurate based on existing approved budgets.</t>
  </si>
  <si>
    <t>The reporting dates are correct for both current period and cumulative period.</t>
  </si>
  <si>
    <t>The total figures in Tables A, B and C are equal.</t>
  </si>
  <si>
    <t>The template has been fully completed.</t>
  </si>
  <si>
    <t>Comments if any:</t>
  </si>
  <si>
    <t>The following information provided by the Principal Recipient in its EFR has been checked.</t>
  </si>
  <si>
    <t>LFA review of Enhanced Financial Reporting template</t>
  </si>
  <si>
    <t>Clinical cohort follow-up studies</t>
  </si>
  <si>
    <t>Total</t>
  </si>
  <si>
    <t>Amount in grant currency</t>
  </si>
  <si>
    <t>Payee 1 - Principal Recipient:</t>
  </si>
  <si>
    <t>Amount in currency in which beneficiary
should receive the funds:</t>
  </si>
  <si>
    <r>
      <t xml:space="preserve">Exchange rate, date and source
</t>
    </r>
    <r>
      <rPr>
        <sz val="10"/>
        <rFont val="Arial"/>
        <family val="2"/>
      </rPr>
      <t>(Complete only if currency in which beneficiary should receive the funds is different from the grant currency)</t>
    </r>
  </si>
  <si>
    <r>
      <t xml:space="preserve">Equivalent in grant currency 
</t>
    </r>
    <r>
      <rPr>
        <sz val="10"/>
        <rFont val="Arial"/>
        <family val="2"/>
      </rPr>
      <t>(Calculated based on the indicated exchange rate)</t>
    </r>
  </si>
  <si>
    <r>
      <t xml:space="preserve">Currency
</t>
    </r>
    <r>
      <rPr>
        <sz val="10"/>
        <rFont val="Arial"/>
        <family val="2"/>
      </rPr>
      <t>in which beneficiary should receive the funds</t>
    </r>
  </si>
  <si>
    <t>Bank Address</t>
  </si>
  <si>
    <t>Monitoring &amp; Evaluation</t>
  </si>
  <si>
    <t>Living Support to Clients/Target Populations</t>
  </si>
  <si>
    <r>
      <t xml:space="preserve">To add additional rows, right click the row number (Row 51 in a blank template) to the left of the row above the row for TOTAL and select copy, then over the same number, right click again and select Insert Copied Cells. </t>
    </r>
    <r>
      <rPr>
        <b/>
        <sz val="10"/>
        <rFont val="Arial"/>
        <family val="2"/>
      </rPr>
      <t>WARNING</t>
    </r>
    <r>
      <rPr>
        <sz val="10"/>
        <rFont val="Arial"/>
        <family val="2"/>
      </rPr>
      <t>: Inserting Rows without copying a row as described above will cause the formula in the variance column to become invalid and will mean the overall information will be inaccurate.</t>
    </r>
  </si>
  <si>
    <r>
      <t>* The sum of all three breakdowns should be equal (</t>
    </r>
    <r>
      <rPr>
        <i/>
        <sz val="10"/>
        <rFont val="Arial"/>
        <family val="2"/>
      </rPr>
      <t>A-</t>
    </r>
    <r>
      <rPr>
        <sz val="10"/>
        <rFont val="Arial"/>
        <family val="2"/>
      </rPr>
      <t xml:space="preserve"> Budget Line-item, </t>
    </r>
    <r>
      <rPr>
        <i/>
        <sz val="10"/>
        <rFont val="Arial"/>
        <family val="2"/>
      </rPr>
      <t>B-</t>
    </r>
    <r>
      <rPr>
        <sz val="10"/>
        <rFont val="Arial"/>
        <family val="2"/>
      </rPr>
      <t xml:space="preserve"> Program Activity, </t>
    </r>
    <r>
      <rPr>
        <i/>
        <sz val="10"/>
        <rFont val="Arial"/>
        <family val="2"/>
      </rPr>
      <t>C-</t>
    </r>
    <r>
      <rPr>
        <sz val="10"/>
        <rFont val="Arial"/>
        <family val="2"/>
      </rPr>
      <t xml:space="preserve"> Implementing Entity).</t>
    </r>
  </si>
  <si>
    <r>
      <t xml:space="preserve">To add additional rows, right click the row number (Row 39 in a blank template) to the left of the row above the row for TOTAL and select copy, then over the same number, right click again and select Insert Copied Cells. </t>
    </r>
    <r>
      <rPr>
        <b/>
        <sz val="10"/>
        <rFont val="Arial"/>
        <family val="2"/>
      </rPr>
      <t>WARNING</t>
    </r>
    <r>
      <rPr>
        <sz val="10"/>
        <rFont val="Arial"/>
        <family val="2"/>
      </rPr>
      <t>: Inserting Rows without copying a row as described above will cause the formula in the variance column to become invalid and will mean the overall information will be inaccurate.</t>
    </r>
  </si>
  <si>
    <t>WHO Global report/estimates</t>
  </si>
  <si>
    <t>Other (type as appropriate)</t>
  </si>
  <si>
    <t>E- DISBURSEMENTS BREAKDOWN BY IMPLEMENTING ENTITY</t>
  </si>
  <si>
    <t>Cumulative Disbursements</t>
  </si>
  <si>
    <t>Note for LFAs: This page should be completed by the PR if (1) this is a split disbursement (i.e. disbursement going to more than one recipient) or (2) if there have been changes to the bank details since the previous disbursement.  The amounts and bank details below are displayed as entered by the PR.  If any of this information is incorrect, please correct them by overwriting with correct information.</t>
  </si>
  <si>
    <t>Cumulative Period</t>
  </si>
  <si>
    <t>A.  PR COMMENTS ON THE FULFILLMENT OF CONDITIONS PRECEDENT AND/OR SPECIAL CONDITIONS UNDER THE GRANT AGREEMENT</t>
  </si>
  <si>
    <t>B.  PR REVIEW OF PROGRESS ON IMPLEMENTATION OF OUTSTANDING MANAGEMENT ACTIONS FROM PREVIOUS DISBURSEMENTS</t>
  </si>
  <si>
    <t>C.  PR COMMENTS ON ANNUAL GRANT REPORTING REQUIREMENTS</t>
  </si>
  <si>
    <t>SECTION 3B: TB FINANCIAL REPORTING FORM</t>
  </si>
  <si>
    <t>Section 4:  Procurement and Supply Management</t>
  </si>
  <si>
    <t>Section 5: Cash Reconciliation and Disbursement Request</t>
  </si>
  <si>
    <t>1.  Period beginning date:</t>
  </si>
  <si>
    <t>4.  Cash "in transit" disbursed to the PR:</t>
  </si>
  <si>
    <t>5. Cash "in transit" disbursed to third parties by the Global Fund on behalf of the PR</t>
  </si>
  <si>
    <t>6.  PR's Disbursement Request to the Global Fund for the period immediately following the period covered by the Progress Update, plus additional period (cash buffer):</t>
  </si>
  <si>
    <t>7.  Does the PR's Disbursement Request include funds for health product procurement?</t>
  </si>
  <si>
    <t>8. Exchange Rate (used to translate local currency into grant currency)</t>
  </si>
  <si>
    <t>Section 6:  Overall Performance</t>
  </si>
  <si>
    <t>Section 7: Cash Request and Authorization</t>
  </si>
  <si>
    <t>A.  PR &amp; LFA COMMENTS ON THE FULFILLMENT OF OUTSTANDING CONDITIONS PRECEDENT AND/OR SPECIAL CONDITIONS UNDER THE GRANT AGREEMENT</t>
  </si>
  <si>
    <t>B.  PR &amp; LFA REVIEW OF PROGRESS ON IMPLEMENTATION OF OUTSTANDING MANAGEMENT ACTIONS FROM PREVIOUS DISBURSEMENTS</t>
  </si>
  <si>
    <t>C.  PR &amp; LFA COMMENTS ON ANNUAL GRANT REPORTING REQUIREMENTS</t>
  </si>
  <si>
    <t>Section 3B: ENHANCED FINANCIAL REPORTING PERIOD</t>
  </si>
  <si>
    <t>1.  CHECKLIST</t>
  </si>
  <si>
    <t>2.  COMPLETION OF THE TEMPLATE</t>
  </si>
  <si>
    <t>3. VARIANCE ANALYSIS</t>
  </si>
  <si>
    <t>1b.  Value of Pharmaceuticals and Health Products in the PQR (6 categories only)</t>
  </si>
  <si>
    <r>
      <t xml:space="preserve">2. Based on best information available to the LFA, are there any risks of drug stockout </t>
    </r>
    <r>
      <rPr>
        <b/>
        <u val="single"/>
        <sz val="11"/>
        <rFont val="Arial"/>
        <family val="2"/>
      </rPr>
      <t>at the central level</t>
    </r>
    <r>
      <rPr>
        <b/>
        <sz val="11"/>
        <rFont val="Arial"/>
        <family val="2"/>
      </rPr>
      <t xml:space="preserve"> in the next period of implementation?  (If yes, please explain in comments box)
! </t>
    </r>
    <r>
      <rPr>
        <sz val="11"/>
        <rFont val="Arial"/>
        <family val="2"/>
      </rPr>
      <t>This section should be completed by the LFA based on best information on stock levels at the central level available to the LFA and should not require dedicated visits for on-site checks of stocks.</t>
    </r>
    <r>
      <rPr>
        <b/>
        <sz val="11"/>
        <rFont val="Arial"/>
        <family val="2"/>
      </rPr>
      <t xml:space="preserve">
</t>
    </r>
  </si>
  <si>
    <t>3.  PR comments on issues related to the procurement and supply management of pharmaceuticals and health products</t>
  </si>
  <si>
    <t>Section 4: LFA-verified Procurement and Supply Management Information</t>
  </si>
  <si>
    <t xml:space="preserve">LFA-specific section:  LFA Findings &amp; Recommendations  </t>
  </si>
  <si>
    <t>4. Cash "in transit" disbursed to the PR:</t>
  </si>
  <si>
    <t>5. Cash "in transit" disbursed to third parties by the Global Fund on behalf of the PR :</t>
  </si>
  <si>
    <t>6. Disbursement Request to the Global Fund for the period immediately following the period covered by the Progress Update, plus additional period (cash buffer):</t>
  </si>
  <si>
    <t xml:space="preserve">7C:  LFA-verified Bank Account Details </t>
  </si>
  <si>
    <r>
      <t xml:space="preserve">NB: Please ensure that section 7C Bank Details on the following page is completed, if (1) this is a split disbursement (i.e. disbursement going to more than one recipient) or (2) if there have been </t>
    </r>
    <r>
      <rPr>
        <b/>
        <u val="single"/>
        <sz val="12"/>
        <color indexed="12"/>
        <rFont val="Arial"/>
        <family val="2"/>
      </rPr>
      <t>changes</t>
    </r>
    <r>
      <rPr>
        <b/>
        <sz val="12"/>
        <color indexed="12"/>
        <rFont val="Arial"/>
        <family val="2"/>
      </rPr>
      <t xml:space="preserve"> to the bank details since the previous disbursement.</t>
    </r>
  </si>
  <si>
    <t>NB: Please ensure that section 7C Bank Details on the following page is completed  if (1) this is a split disbursement (i.e. disbursement going to more than one recipient) or (2) if there have been changes to the bank details since the previous disbursement.</t>
  </si>
  <si>
    <t>1.  Cash Balance: Beginning of period covered by Progress Update (line 10 from Cash Reconciliation section of the period covered  by the previous Progress Update):</t>
  </si>
  <si>
    <t>1.  Cash Balance: Beginning of period covered by Progress Update (line 10 from Cash Reconciliation section of the period covered by the previous Progress Update):</t>
  </si>
  <si>
    <t>7.  Total PR cash outflow during period covered by Progress Update (value entered in Section 3A "Total cash outflow"):</t>
  </si>
  <si>
    <t>B.  Programmatic Indicators</t>
  </si>
  <si>
    <t xml:space="preserve">Targets cumulative?
</t>
  </si>
  <si>
    <t>B. Programmatic Indicators</t>
  </si>
  <si>
    <t xml:space="preserve">1a.  Has the PR updated the Price Quality Reporting (PQR) with the required information on the pharmaceuticals and health products received during the period covered by this PU/DR’ (if applicable)?  (If health products procurement information has not been entered into the PQR, please explain why in comments box)    </t>
  </si>
  <si>
    <t>Value of  products received during reporting period</t>
  </si>
  <si>
    <t>Cumulative value of  products received since Jan 2011</t>
  </si>
  <si>
    <t>Cumulative value of products verified as correct by the LFA in the PQR since Jan 2011</t>
  </si>
  <si>
    <t>Note for LFAs: The information below is displayed as entered by the PR.  If any of this information is incorrect, please correct them by overwriting with correct information.</t>
  </si>
  <si>
    <t xml:space="preserve">Note: All programmatic indicators contained in the current Performance Framework should be listed, regardless of whether there are targets/results for the period covered by the Progress Update or whether the targets have been met in previous periods.  </t>
  </si>
  <si>
    <t>3. Cash Balance: End of period covered by Progress Update (number 10 from PR Cash Reconciliation sheet):</t>
  </si>
  <si>
    <t>3. Cash Balance: End of period covered by Progress Update (number 10 from LFA or PR Cash Reconciliation sheet):</t>
  </si>
  <si>
    <t>A1</t>
  </si>
  <si>
    <t>A2</t>
  </si>
  <si>
    <t>B1</t>
  </si>
  <si>
    <t xml:space="preserve">B2 </t>
  </si>
  <si>
    <t>C</t>
  </si>
  <si>
    <t>Exceeding expectations</t>
  </si>
  <si>
    <t>Meeting expectations</t>
  </si>
  <si>
    <t>Performance rating</t>
  </si>
  <si>
    <t>Range for cumulative disbursement amount (after the currently recommended disbursement)</t>
  </si>
  <si>
    <t>Above 95% of cumulative budget through the next reporting period</t>
  </si>
  <si>
    <t>Between 85-105% of cumulative budget through the next reporting period</t>
  </si>
  <si>
    <t>Between 55-95% of cumulative budget through the next reporting period</t>
  </si>
  <si>
    <t>Between 25-65% of cumulative budget through the next reporting period</t>
  </si>
  <si>
    <t>Below 35% of cumulative budget through the next reporting period</t>
  </si>
  <si>
    <t>Is the recommended disbursement within the range?</t>
  </si>
  <si>
    <t>Inadequate but potential demonstrated</t>
  </si>
  <si>
    <t>Adequate</t>
  </si>
  <si>
    <t>Unacceptable</t>
  </si>
  <si>
    <r>
      <t xml:space="preserve">  (cash "buffer") beginning date</t>
    </r>
    <r>
      <rPr>
        <sz val="11"/>
        <rFont val="Arial"/>
        <family val="2"/>
      </rPr>
      <t>:</t>
    </r>
  </si>
  <si>
    <t>(cash "buffer") beginning date</t>
  </si>
  <si>
    <t>(2) When the additional (cash "buffer" ) period is 1 or 2months, the approved budget and forecasted amounts should be calculated as prorated values for the period following the regular buffer period.</t>
  </si>
  <si>
    <r>
      <t>cash "buffer" agreed with FPM</t>
    </r>
    <r>
      <rPr>
        <b/>
        <sz val="11"/>
        <rFont val="Arial"/>
        <family val="2"/>
      </rPr>
      <t xml:space="preserve"> (2)</t>
    </r>
  </si>
  <si>
    <r>
      <t>Cumulative disbursed amount to date</t>
    </r>
    <r>
      <rPr>
        <b/>
        <sz val="11"/>
        <color indexed="8"/>
        <rFont val="Arial"/>
        <family val="2"/>
      </rPr>
      <t xml:space="preserve"> (*)</t>
    </r>
  </si>
  <si>
    <r>
      <t xml:space="preserve"> </t>
    </r>
    <r>
      <rPr>
        <b/>
        <sz val="11"/>
        <rFont val="Arial"/>
        <family val="2"/>
      </rPr>
      <t>(*)</t>
    </r>
    <r>
      <rPr>
        <sz val="11"/>
        <rFont val="Arial"/>
        <family val="2"/>
      </rPr>
      <t xml:space="preserve">This data can be obtained from the "Disbursements in detail report (PDF)" (http://www.theglobalfund.org/documents/disbursementdetails.pdf) </t>
    </r>
  </si>
  <si>
    <t>A. DISBURSEMENT RECOMMENDATION</t>
  </si>
  <si>
    <t>B.  VERIFICATIONS</t>
  </si>
  <si>
    <t>Current budget forecasts of the Principal Recipient for the next disbursement period plus buffer period have been reviewed for reasonableness</t>
  </si>
  <si>
    <t>2a. Cash buffer period (by default)</t>
  </si>
  <si>
    <t>Cumulative budget through the next period of implementation (including the buffer)</t>
  </si>
  <si>
    <t>Cumulative disbursed after recommended disbursement (including the buffer)</t>
  </si>
  <si>
    <t>Indicative disbursement ranges by performance rating (included as a reference)</t>
  </si>
  <si>
    <t>3.  Rationale for the LFA's disbursement recommendation (if resulting in cumulative disbursement outside the indicative ranges):</t>
  </si>
  <si>
    <t>(2) When the additional (cash "buffer" ) period is 1 or 2 months, the approved budget and forecasted amounts should be calculated as prorated values for the period following the regular buffer period.</t>
  </si>
  <si>
    <t>LFA_Findings &amp; Recommendations</t>
  </si>
  <si>
    <r>
      <t>!</t>
    </r>
    <r>
      <rPr>
        <sz val="13"/>
        <rFont val="Arial"/>
        <family val="2"/>
      </rPr>
      <t xml:space="preserve"> This table should contain a full text of the CP and/or other special conditions due for fulfilment during this period or outstanding from previous periods.</t>
    </r>
  </si>
  <si>
    <r>
      <t xml:space="preserve">! </t>
    </r>
    <r>
      <rPr>
        <sz val="13"/>
        <rFont val="Arial"/>
        <family val="2"/>
      </rPr>
      <t>Some Special Conditions may apply to more than one period of grant implementation.  Their fulfilment during one period does not automatically imply fulfilment in subsequent periods.  The LFA should verify that the status of such conditions is reported by the PR during each period concerned.</t>
    </r>
  </si>
  <si>
    <t>M&amp;E Systems Strengthening Assessment</t>
  </si>
  <si>
    <r>
      <t xml:space="preserve">2b.  Additional "buffer" (discretionary, select only if there is a prior agreement with the FPM) </t>
    </r>
    <r>
      <rPr>
        <b/>
        <sz val="11"/>
        <rFont val="Arial"/>
        <family val="2"/>
      </rPr>
      <t>(1)</t>
    </r>
  </si>
  <si>
    <t>(1) Upon agreement with the FPM, additional Cash buffer can be requested if the PU/DR report contains a completed EFR report or a completed Annex on SR financials, requested by the Secretariat, or if there are any additional GF-specific requirements that cannot be delivered within 45 days.  However such requests may or may not be satisfied based on the review of the current PUDR</t>
  </si>
  <si>
    <t>Indicator rating</t>
  </si>
  <si>
    <t>Any major management issues resulting in downgrade?</t>
  </si>
  <si>
    <t>Overall Grant Rating</t>
  </si>
  <si>
    <t>A.  Overall Evaluation and Rating of Grant Performance (including a summary of how financial performance is linked to programmatic achievements)</t>
  </si>
  <si>
    <r>
      <t xml:space="preserve">! </t>
    </r>
    <r>
      <rPr>
        <sz val="11"/>
        <rFont val="Arial"/>
        <family val="2"/>
      </rPr>
      <t xml:space="preserve"> The evaluation should be undertaken by taking into account programmatic achievements, financial performance and program issues in various functional areas (M&amp;E, Finance, Procurement, and Program Management, including management of sub-recipients).  See Guidelines for more detailed guidance on the completion of this section.</t>
    </r>
    <r>
      <rPr>
        <sz val="11"/>
        <color indexed="53"/>
        <rFont val="Arial"/>
        <family val="2"/>
      </rPr>
      <t xml:space="preserve">
</t>
    </r>
    <r>
      <rPr>
        <b/>
        <sz val="11"/>
        <color indexed="12"/>
        <rFont val="Arial"/>
        <family val="2"/>
      </rPr>
      <t>!</t>
    </r>
    <r>
      <rPr>
        <sz val="11"/>
        <color indexed="53"/>
        <rFont val="Arial"/>
        <family val="2"/>
      </rPr>
      <t xml:space="preserve"> </t>
    </r>
    <r>
      <rPr>
        <sz val="11"/>
        <rFont val="Arial"/>
        <family val="2"/>
      </rPr>
      <t xml:space="preserve"> For RCC grants, this section should cover the period from the RCC start date through the end date of the current Progress Update period.                                                                                                                                          </t>
    </r>
    <r>
      <rPr>
        <b/>
        <sz val="11"/>
        <color indexed="12"/>
        <rFont val="Arial"/>
        <family val="2"/>
      </rPr>
      <t>!</t>
    </r>
    <r>
      <rPr>
        <b/>
        <sz val="11"/>
        <rFont val="Arial"/>
        <family val="2"/>
      </rPr>
      <t xml:space="preserve"> </t>
    </r>
    <r>
      <rPr>
        <sz val="11"/>
        <rFont val="Arial"/>
        <family val="2"/>
      </rPr>
      <t>For guidance on the methodology for rating overall performance, refer to Annex 2 of Guidelines.</t>
    </r>
  </si>
  <si>
    <t>Overall Rating</t>
  </si>
  <si>
    <t>D.  Summary of the LFA's approach used for verification of financial, programmatic and procurement data and Quality Assurance undertaken by the LFA</t>
  </si>
  <si>
    <r>
      <t xml:space="preserve">PR Bank details verified/corrected by LFA
</t>
    </r>
  </si>
  <si>
    <t>% range</t>
  </si>
  <si>
    <t>TB Detection</t>
  </si>
  <si>
    <t>TB Treatment</t>
  </si>
  <si>
    <t>Prevention: Behavioral Change Communication - Mass Media</t>
  </si>
  <si>
    <t>Prevention: Behavioral Change Communication - Community Outreach</t>
  </si>
  <si>
    <t>Ministry Health (MoH)</t>
  </si>
  <si>
    <t>Other Multilateral Organization</t>
  </si>
  <si>
    <t>Health System Strengthening (HSS)</t>
  </si>
  <si>
    <t>Prevention: Insecticite-treated nets (ITNs)</t>
  </si>
  <si>
    <t>Prevention: Malaria in pregnancy</t>
  </si>
  <si>
    <t>Prevention: Other - specify</t>
  </si>
  <si>
    <t>Treatment: Prompt, effective antimalatial treatment</t>
  </si>
  <si>
    <t>Health System Strengthening</t>
  </si>
  <si>
    <t>Standardized treatment, pation support and patient charter</t>
  </si>
  <si>
    <t>Procurement and Supply management</t>
  </si>
  <si>
    <t>High-risk groups</t>
  </si>
  <si>
    <t>8.  Exchange Rate (used to translate local currency into grant currency)</t>
  </si>
  <si>
    <t xml:space="preserve">Name of local currency, date and source of the exchange rate, and other comments (if appropriate) </t>
  </si>
  <si>
    <t>Name of local currency and LFA comments on the exchange rates used by the PR</t>
  </si>
  <si>
    <t>Current Period</t>
  </si>
  <si>
    <t>The PR expenditure in Table C is consistent with PR expenditure for the same period as provided in the Progress Updates/Disbursements Request (PU/DR).</t>
  </si>
  <si>
    <t xml:space="preserve">The total expenditure is supported by appropriate documentation ( PR expenditure reports, bank reconciliations, SR expenditure reports to PR etc.) or reasonable assumptions. </t>
  </si>
  <si>
    <t>LFA Comments on the PR's overall verification efforts of SR expenditure and the explanations of variance provided</t>
  </si>
  <si>
    <r>
      <rPr>
        <b/>
        <sz val="12"/>
        <rFont val="Arial"/>
        <family val="2"/>
      </rPr>
      <t>*</t>
    </r>
    <r>
      <rPr>
        <b/>
        <sz val="11"/>
        <rFont val="Arial"/>
        <family val="2"/>
      </rPr>
      <t xml:space="preserve"> Indicator No.</t>
    </r>
  </si>
  <si>
    <r>
      <t>TO BE COMPLETED ONLY</t>
    </r>
    <r>
      <rPr>
        <b/>
        <i/>
        <u val="single"/>
        <sz val="10"/>
        <rFont val="Arial"/>
        <family val="2"/>
      </rPr>
      <t xml:space="preserve"> ONCE</t>
    </r>
    <r>
      <rPr>
        <b/>
        <i/>
        <sz val="10"/>
        <rFont val="Arial"/>
        <family val="2"/>
      </rPr>
      <t xml:space="preserve"> A YEAR EXCEPT AT MONTH 18 FOR PURPOSES OF PHASE 2 REVIEW</t>
    </r>
  </si>
  <si>
    <r>
      <t xml:space="preserve">Please explain any significant variance (based on your judgment) between the forecasted amounts and the amounts as per approved budgets.  Please specify the main factors and related amounts that are the major drivers of the variance. 
NB. Consider the following items when providing the analysis. 
  - Expected timing of payments for any significant budgetary items,
  - Impact of existing cash balance at SR levels
  - Current confirmed commitments to be paid during disbursement request period 
  - Current/expected unit prices compared to those in the budget 
  - Change in quantities compared to budget
  - Exchange rates and inflation
  - Linkage between budget absorption and programmatic performance to-date.
</t>
    </r>
    <r>
      <rPr>
        <b/>
        <sz val="11"/>
        <rFont val="Arial"/>
        <family val="2"/>
      </rPr>
      <t xml:space="preserve">! </t>
    </r>
    <r>
      <rPr>
        <sz val="11"/>
        <rFont val="Arial"/>
        <family val="2"/>
      </rPr>
      <t>The forecast should include any existing commitments (eligible under this grant) as of the end of the reporting period and which are likely to be paid during the disbursement period</t>
    </r>
  </si>
  <si>
    <t>Value of products entered by the PR and verified as correct by the LFA in the PQR during reporting period</t>
  </si>
  <si>
    <r>
      <t>LFA's explanation of any significant variance between forecasted amounts and amounts as originally budgeted.</t>
    </r>
    <r>
      <rPr>
        <sz val="11"/>
        <rFont val="Arial"/>
        <family val="2"/>
      </rPr>
      <t xml:space="preserve">
Please explain any significant variance (based on your judgment) between the forecasted amounts and the amounts as per approved budgets.  Please specify the main factors and related amounts that are the major drivers of the variance. 
NB. Consider the following items when providing the analysis. 
  - Expected timing of payments for any significant budgetary items,
  - Impact of existing cash balance at SR levels
  - Current confirmed commitments to be paid during disbursement request period 
  - Current/expected unit prices compared to those in the budget 
  - Change in quantities compared to budget
  - Exchange rates and inflation
  - Linkage between budget absorption and programmatic performance to-date.
</t>
    </r>
    <r>
      <rPr>
        <i/>
        <sz val="11"/>
        <rFont val="Arial"/>
        <family val="2"/>
      </rPr>
      <t xml:space="preserve">
</t>
    </r>
    <r>
      <rPr>
        <b/>
        <sz val="11"/>
        <rFont val="Arial"/>
        <family val="2"/>
      </rPr>
      <t>!</t>
    </r>
    <r>
      <rPr>
        <sz val="11"/>
        <rFont val="Arial"/>
        <family val="2"/>
      </rPr>
      <t xml:space="preserve"> The forecast should include any existing commitments (eligible under this grant) as of the end of the reporting period and which are likely to be paid during the disbursement period</t>
    </r>
  </si>
  <si>
    <r>
      <t xml:space="preserve">PR's explanation of variance 
(1) between cumulative budget and cumulative expenditure and 
(2) between cumulative disbursement and cumulative expenditure </t>
    </r>
    <r>
      <rPr>
        <sz val="11"/>
        <rFont val="Arial"/>
        <family val="2"/>
      </rPr>
      <t>(mandatory for amounts above $50,000 or equivalent and with more than 10% variance)</t>
    </r>
  </si>
  <si>
    <t>** Where the number of SRs is significant (over 10), SRs with small budgets (less than $50,000 or EUR equivalent cumulative each) do not need to be reported separately and the figures can be aggregated in a group called "Other Minor SRs"</t>
  </si>
  <si>
    <r>
      <rPr>
        <b/>
        <sz val="13"/>
        <color indexed="12"/>
        <rFont val="Arial"/>
        <family val="2"/>
      </rPr>
      <t>!</t>
    </r>
    <r>
      <rPr>
        <sz val="13"/>
        <rFont val="Arial"/>
        <family val="2"/>
      </rPr>
      <t xml:space="preserve"> If a Condition Precedent that was previously fulfilled is re-opened due to new circumstances, and the issue addressed by this condition is considered critical, the issue should be disclosed by the LFA in the Section 4 LFA Findings and Recommendations.  At the discretion of the Fund Portfolio Manager, the issue may be followed up through the management actions assigned by the Global Fund to the PR.</t>
    </r>
  </si>
  <si>
    <r>
      <rPr>
        <b/>
        <sz val="14"/>
        <color indexed="12"/>
        <rFont val="Arial"/>
        <family val="2"/>
      </rPr>
      <t>!</t>
    </r>
    <r>
      <rPr>
        <sz val="14"/>
        <rFont val="Arial"/>
        <family val="2"/>
      </rPr>
      <t xml:space="preserve"> Based on the information provided in the previous sections and your understanding of the grant, please summarise any </t>
    </r>
    <r>
      <rPr>
        <u val="single"/>
        <sz val="14"/>
        <rFont val="Arial"/>
        <family val="2"/>
      </rPr>
      <t>important</t>
    </r>
    <r>
      <rPr>
        <sz val="14"/>
        <rFont val="Arial"/>
        <family val="2"/>
      </rPr>
      <t xml:space="preserve"> management issues, proposing a recommendation for each.
</t>
    </r>
    <r>
      <rPr>
        <b/>
        <sz val="14"/>
        <color indexed="12"/>
        <rFont val="Arial"/>
        <family val="2"/>
      </rPr>
      <t xml:space="preserve">NB: an issue is considered as 'important' if it impacts or is likely to impact program implementation and results.  </t>
    </r>
    <r>
      <rPr>
        <b/>
        <sz val="14"/>
        <rFont val="Arial"/>
        <family val="2"/>
      </rPr>
      <t xml:space="preserve">  </t>
    </r>
    <r>
      <rPr>
        <sz val="14"/>
        <rFont val="Arial"/>
        <family val="2"/>
      </rPr>
      <t xml:space="preserve">                                                                                                                                                                                                      </t>
    </r>
    <r>
      <rPr>
        <sz val="14"/>
        <color indexed="12"/>
        <rFont val="Arial"/>
        <family val="2"/>
      </rPr>
      <t xml:space="preserve">! </t>
    </r>
    <r>
      <rPr>
        <sz val="14"/>
        <rFont val="Arial"/>
        <family val="2"/>
      </rPr>
      <t>Instead of repeating detailed descriptions of issues covered in other sections, it is acceptable to state the issue and reference the section containing the details.</t>
    </r>
  </si>
  <si>
    <t>On-going Progress Update and Disbursement Request and LFA On-going Progress Review and Disbursement Recommendation</t>
  </si>
  <si>
    <t xml:space="preserve">In completing this report, please refer  to the detailed "Guidelines for completing the
PR “ongoing progress update and disbursement request”, and LFA “ongoing progress review and disbursement recommendation”
</t>
  </si>
  <si>
    <r>
      <t>*</t>
    </r>
    <r>
      <rPr>
        <b/>
        <sz val="11"/>
        <rFont val="Arial"/>
        <family val="2"/>
      </rPr>
      <t xml:space="preserve"> Indicator No. should correspond to the indicator number listed in the approved Performance Framework of the grant (1.1, 1.2, etc.)</t>
    </r>
  </si>
  <si>
    <r>
      <rPr>
        <b/>
        <sz val="12"/>
        <color indexed="12"/>
        <rFont val="Arial"/>
        <family val="2"/>
      </rPr>
      <t>!</t>
    </r>
    <r>
      <rPr>
        <sz val="12"/>
        <rFont val="Arial"/>
        <family val="2"/>
      </rPr>
      <t xml:space="preserve"> Please include in this table the CP number as per Grant Agreement and full text of CPs and/or other special conditions due for fulfilment during this period </t>
    </r>
    <r>
      <rPr>
        <u val="single"/>
        <sz val="12"/>
        <rFont val="Arial"/>
        <family val="2"/>
      </rPr>
      <t>or</t>
    </r>
    <r>
      <rPr>
        <sz val="12"/>
        <rFont val="Arial"/>
        <family val="2"/>
      </rPr>
      <t xml:space="preserve"> outstanding from previous periods. 
</t>
    </r>
    <r>
      <rPr>
        <b/>
        <sz val="12"/>
        <color indexed="12"/>
        <rFont val="Arial"/>
        <family val="2"/>
      </rPr>
      <t>!</t>
    </r>
    <r>
      <rPr>
        <sz val="12"/>
        <color indexed="12"/>
        <rFont val="Arial"/>
        <family val="2"/>
      </rPr>
      <t xml:space="preserve"> </t>
    </r>
    <r>
      <rPr>
        <sz val="12"/>
        <rFont val="Arial"/>
        <family val="2"/>
      </rPr>
      <t>Some Special Conditions may apply to more than one period of grant implementation.  Their fulfilment during one period does not automatically imply fulfilment in subsequent periods.  The LFA should verify that the status of such conditions is reported by the PR during each period concerned.</t>
    </r>
  </si>
  <si>
    <r>
      <t>!</t>
    </r>
    <r>
      <rPr>
        <sz val="12"/>
        <rFont val="Arial"/>
        <family val="2"/>
      </rPr>
      <t xml:space="preserve"> Please list all issues raised in the last Management Letter from the Global Fund or outstanding from previous Management Letters, and comment on the progress. Please include the date of the management letter and the item number.</t>
    </r>
  </si>
  <si>
    <r>
      <t xml:space="preserve">1a.  Have you updated the Price Quality Reporting (PQR) with the required information on the pharmaceuticals and health products received during the period covered by this PU/DR’ (if applicable)?  If health products procurement information has not been entered into the PQR, please explain why.
     </t>
    </r>
    <r>
      <rPr>
        <b/>
        <sz val="11"/>
        <color indexed="12"/>
        <rFont val="Arial"/>
        <family val="2"/>
      </rPr>
      <t>!</t>
    </r>
    <r>
      <rPr>
        <sz val="11"/>
        <rFont val="Arial"/>
        <family val="2"/>
      </rPr>
      <t xml:space="preserve">  For further guidance on PQR data entry, please refer to the guidelines.</t>
    </r>
  </si>
  <si>
    <r>
      <t xml:space="preserve">2.  Based on the most up-to-date stock situation, are there any risks of stockouts of key pharmaceuticals &amp; health products </t>
    </r>
    <r>
      <rPr>
        <b/>
        <u val="single"/>
        <sz val="11"/>
        <rFont val="Arial"/>
        <family val="2"/>
      </rPr>
      <t>at the central level</t>
    </r>
    <r>
      <rPr>
        <b/>
        <sz val="11"/>
        <rFont val="Arial"/>
        <family val="2"/>
      </rPr>
      <t xml:space="preserve"> in the next period of implementation?  If yes, please comment.</t>
    </r>
  </si>
  <si>
    <r>
      <t>!</t>
    </r>
    <r>
      <rPr>
        <sz val="11"/>
        <rFont val="Arial"/>
        <family val="2"/>
      </rPr>
      <t xml:space="preserve"> An explanation must be provided if there have been any adjustments.</t>
    </r>
  </si>
  <si>
    <t>(1) Additional Cash buffer can be requested if the next PU/DR report will contain a completed EFR report or a completed Annex on SR financials, requested by the Secretariat, or if there are any additional GF-specific requirements that cannot be delivered within 45 days. An agreement in principal from the FPM should be obtained prior to requesting an additional cash buffer.</t>
  </si>
  <si>
    <r>
      <t xml:space="preserve">! </t>
    </r>
    <r>
      <rPr>
        <sz val="11"/>
        <color indexed="53"/>
        <rFont val="Arial"/>
        <family val="2"/>
      </rPr>
      <t xml:space="preserve"> </t>
    </r>
    <r>
      <rPr>
        <sz val="11"/>
        <rFont val="Arial"/>
        <family val="2"/>
      </rPr>
      <t>The self-evaluation should be undertaken by taking into account programmatic achievements, financial performance and program issues in various functional areas (M&amp;E, Finance, Procurement, and Program Management, including management of sub-recipients).  See Guidelines for more detailed guidance.</t>
    </r>
  </si>
  <si>
    <t>Cash balance at the end of the period covered by this Progress Update</t>
  </si>
  <si>
    <t>See guidance on SSUF content and format in the guidelines.</t>
  </si>
  <si>
    <r>
      <t>!</t>
    </r>
    <r>
      <rPr>
        <sz val="13"/>
        <rFont val="Arial"/>
        <family val="2"/>
      </rPr>
      <t xml:space="preserve"> This table should contain all issues raised in the last Management Letter from the Global Fund or outstanding from previous Management Letters, and comment on the progress.</t>
    </r>
  </si>
  <si>
    <r>
      <t>(!)</t>
    </r>
    <r>
      <rPr>
        <sz val="11"/>
        <rFont val="Arial"/>
        <family val="2"/>
      </rPr>
      <t xml:space="preserve"> This table is included in the PU/DR form with the aim to improve completeness of information in the PQR system and not for comparing PQR amounts vis-à-vis expenditure per se. NB: PQR and expenditure amounts on health products may not be equal due to a timelag between payments and delivery of pharmaceuticals/health products.
</t>
    </r>
    <r>
      <rPr>
        <b/>
        <sz val="11"/>
        <color indexed="12"/>
        <rFont val="Arial"/>
        <family val="2"/>
      </rPr>
      <t>(!)</t>
    </r>
    <r>
      <rPr>
        <sz val="11"/>
        <rFont val="Arial"/>
        <family val="2"/>
      </rPr>
      <t xml:space="preserve">  For further guidance on PQR data entry, please refer to the guidelines.</t>
    </r>
  </si>
  <si>
    <t xml:space="preserve">During the lifetime of a grant, the Global Fund periodically disburses funds to the Principal Recipient (PR) based on demonstrated program performance and financial needs for the following period of implementation. 
The PR’s ongoing progress update and disbursement request (PU/DR) is both a progress report on the latest completed period of program implementation and a request for funds for the following period of implementation. Its purpose is to provide an update of the programmatic and financial progress of a Global Fund-financed grant, as well as an update on fulfillment of conditions precedent, management actions and other requirements. The PU/DR, alongside the Local Fund Agent (LFA) ongoing progress review and disbursement recommendation (short-form: LFA-verified PU/DR), forms the basis for the Global Fund’s disbursement decision by linking historical and expected program performance with the level of financing to be provided to the PR.
One Excel file contains both the PR’s PU/DR and the LFA-verified PU/DR. The PR should only complete the worksheets of the file pertaining to the PU/DR (the worksheet tabs color-coded in green), whereas the LFA should complete the worksheets of the file pertaining to the LFA-verified PU/DR (the worksheet tabs color-coded in blue). The Excel file also includes a reference checklist of supporting documents for the PU/DR review (the worksheet tab color-coded in yellow). This checklist is included for information and not for completion. The PU/DR should be completed by the PR of a Global Fund grant for every period in which a progress update is required, usually either on a quarterly, semiannual or annual basis, regardless of whether or not a disbursement is being requested. Once a year, the PR is expected to submit the Enhanced Financial Report (EFR) as part of the PU/DR (there is a dedicated tab for EFR in the Excel file). 
The PR is required to submit the PU/DR to the LFA within 45 calendar days from the closing date of the relevant progress update period when the report does not contain the EFR (as indicated in the performance framework of Annex A of the grant agreement) and within 60 calendar days when the report contains the EFR (once a year). 
The LFA should complete and submit a signed copy of the LFA-verified PU/DR to the Global Fund within ten working days after receiving the final signed version of the PU/DR from the PR and within 13 working days when the PU/DR report contains the EFR (once a year), unless agreed otherwise with the FPM (The LFA does not need to submit original/hard copies of each PU/DR reports. However, these documents should be available at the LFA’s offices for any audit/reviews. Also, the LFA should be ready at all times to submit these originals to the Secretariat upon request).  In this report the LFA should provide an analysis and comments based on verification of the PR-reported information, document grant risks and recommendations for improving program implementation, and finally, provide a performance rating to the grant and disbursement recommendation for the Global Fund’s consideration.  In defining the performance rating and recommending a disbursement amount, the LFA should use the Grant Rating Methodology of the Global Fund (as described in Annex 2 and communicated at various regional meetings and LFA training events) along with the Excel version of the Grant Rating Tool (to be provided to LFAs) to support the calculation of Indicator Rating.  
</t>
  </si>
  <si>
    <t>! A Statement of Sources and Uses of Funds (SSUF) is to be provided by PR along with the PUDR form</t>
  </si>
  <si>
    <r>
      <rPr>
        <b/>
        <sz val="16"/>
        <color indexed="12"/>
        <rFont val="Arial"/>
        <family val="2"/>
      </rPr>
      <t xml:space="preserve">Annex to PU/DR - LFA-reviewed Sub-recipient financial information </t>
    </r>
    <r>
      <rPr>
        <b/>
        <sz val="14"/>
        <color indexed="12"/>
        <rFont val="Arial"/>
        <family val="2"/>
      </rPr>
      <t xml:space="preserve">
! Completion of this table by the PR and verification by the LFA are </t>
    </r>
    <r>
      <rPr>
        <b/>
        <u val="single"/>
        <sz val="14"/>
        <color indexed="12"/>
        <rFont val="Arial"/>
        <family val="2"/>
      </rPr>
      <t>discretionary</t>
    </r>
    <r>
      <rPr>
        <b/>
        <sz val="14"/>
        <color indexed="12"/>
        <rFont val="Arial"/>
        <family val="2"/>
      </rPr>
      <t>, and should be done upon the Secretariat's request.</t>
    </r>
  </si>
  <si>
    <t>Cumulative Actual Expenditure through period covered by this Progress Update</t>
  </si>
  <si>
    <t>NB: The LFA should sign a printed version of the verified PU/DR and send it to the Secretariat as a pdf file by email, or include an electronic signature in the Excel file to be submitted to the Global Fund.</t>
  </si>
  <si>
    <t>Prevention: Behavioral Change Communication - Mass media</t>
  </si>
  <si>
    <t>Prevention: Behavioral Change Communication - community outreach</t>
  </si>
  <si>
    <t xml:space="preserve">Prevention: Counseling and Testing </t>
  </si>
  <si>
    <t>Supportive environment: Program management and administration</t>
  </si>
  <si>
    <t>HSS: Other, specify</t>
  </si>
  <si>
    <t>Prevention:  Behavioral Change Communication - Mass media</t>
  </si>
  <si>
    <t>Prevention:  Behavioral Change Communication - community outreach</t>
  </si>
  <si>
    <t>Other:Specify</t>
  </si>
  <si>
    <t>GEORGIA</t>
  </si>
  <si>
    <t>Tuberculosis</t>
  </si>
  <si>
    <t>GEO-T-NCDC</t>
  </si>
  <si>
    <t>NCDC</t>
  </si>
  <si>
    <t>EUR</t>
  </si>
  <si>
    <t>Semester</t>
  </si>
  <si>
    <t>EURO</t>
  </si>
  <si>
    <t>SR</t>
  </si>
  <si>
    <t>National Center for Disease Control and Public Health</t>
  </si>
  <si>
    <t>National Center for Tuberculosis and Lung Diseases</t>
  </si>
  <si>
    <t>Annual</t>
  </si>
  <si>
    <t>3M</t>
  </si>
  <si>
    <t>FX rate at the date of reporting  (source: OANDA.com)</t>
  </si>
  <si>
    <t>Exchange rate at the closing reporting date (source: www.nbg.gov.ge)</t>
  </si>
  <si>
    <t>Exchange rate at the date of transaction  (source: www.nbg.gov.ge)</t>
  </si>
  <si>
    <t>To strengthen the National TB Control Program management, coordination, monitoring and evaluation</t>
  </si>
  <si>
    <t>To improve diagnosis of TB including M/XDR-TB</t>
  </si>
  <si>
    <t>To ensure quality treatment of all forms of TB</t>
  </si>
  <si>
    <t xml:space="preserve">To ensure adherence to TB treatment by intensive patient support and follow up </t>
  </si>
  <si>
    <t>Project management - PR</t>
  </si>
  <si>
    <t>Quality Treatment of all forms of TB, including M/XDR-TB</t>
  </si>
  <si>
    <t>Program Management, M&amp;E, Capacity Building</t>
  </si>
  <si>
    <t>Patient Support</t>
  </si>
  <si>
    <t>Conditions Precedent to the First Disbursement (Terminal Date as stated in block 7A of the Face Sheet)
The first disbursement of Grant funds by the Global Fund to the Principal Recipient is subject to the delivery by the Principal Recipient to the Global Fund of the following, in form and substance satisfactory to the Global Fund:
a. A letter signed by the Authorized Representative of the Principal Recipient setting forth the name, title and authenticated specimen signature of each person authorized to sign disbursement requests under Article 10 of the Standard Terms and Conditions of this Agreement and, in the event a disbursement request may be signed by more than one person, the conditions under which each may sign.</t>
  </si>
  <si>
    <t>Met</t>
  </si>
  <si>
    <t>Fulfilled during the previous reporting period</t>
  </si>
  <si>
    <t>Condition Precedent to the Disbursement by the Global Fund to the Principal Recipient of Grant Funds or Use of Grant Funds by the Principal Recipient for procurement of health products and pharmaceuticals (Terminal Date as stated in block 7B of the Face Sheet) 
a) The disbursement of Grant funds by the Global Fund to the Principal Recipient is subject to the delivery the Principal Recipient to the Global Fund of the following items, each in form and substance satisfactory to the Global Fund:
1. A revised Performance Framework with updated targets taking into consideration latest verified data;
2. A revised health product quantifications and Work Plan and Budget updated accordingly to align with the revised Performance Framework targets; and
3. A plan for procurement, use and supply management of Health Products for the next implementation period (the “PSM Plan”).
b) The use of Grant funds by the Principal Recipient for procurement of health and non-health products  is subject to the delivery by the Principal Recipient to the Global Fund, each in form and substance satisfactory to the Global Fund, of an Operations Manual (OM) which shall include procedures in respect of Procurement and Supply Management and shall address weaknesses identified by the Principal Recipient assessment and regular progress updates, including but not limited to the following:
1. Standard Operating Procedures (SOPs) for procurement of health and non-health products; and
2. SOPs for supply chain management (including management information systems, forecasting and quantification, storage and distribution) of pharmaceuticals and health products on a National level (from central level to patient level).
Notwithstanding the foregoing set forth in this Section B(2)(b), prior to the satisfaction of this condition precedent, the Principal Recipient may use Grant funds, with the prior written approval of the Global Fund, for procurement of non-health products.</t>
  </si>
  <si>
    <t>Condition Precedent to Use of Funds for procurement of Second-Line Anti-Tuberculosis Drugs
Prior to the use of Grant funds by the Principal Recipient to finance the procurement of second-line anti-tuberculosis drugs, the Principal Recipient shall deliver to the Global Fund the following items, each in form and substance satisfactory to the Global Fund: 
a. A current detailed MDR-TB expansion plan (including the number of MDR-TB patients to be treated and the list and quantifications of the medicines to be procured for the MDR-TB program reflecting the Principal Recipient’s finalized forecast for the Grant implementation period covered by this Agreement); and
b. The national guidelines for programmatic management of MDR-TB, both of which have been developed in collaboration with a technical partner acceptable to the Global Fund.</t>
  </si>
  <si>
    <t>Condition Precedent to Use of Grant Funds for Cash Incentives for tuberculosis and MDR-TB patients
Prior to the use of Grant funds by the Principal Recipient for cash incentives, the Principal Recipient shall deliver to the Global Fund, in form and substance satisfactory to the Global Fund, a cash incentive scheme  for TB and MDR-TB patients.</t>
  </si>
  <si>
    <t>No later than 30 June 2014, the CCM shall, or the Principal Recipient shall cause the CCM to, submit a Budgeted Sustainability Plan for governmental take-over of financing for the first line TB medicines during the second year of the implementation, and gradual take-over of financing for the NTP by the end of the second implementation period, which at a minimum shall include the financing of second-line anti-tuberculosis medicines and patient support.</t>
  </si>
  <si>
    <t>No later than 30 days prior to a scheduled cash transfer that includes funds for the procurement of MDR-TB medicines, the Principal Recipient shall deliver to the Global Fund a pro forma invoice issued by the designated Procurement Agent of the Global Drug Facility, as delegated by the Green Light Committee Initiative.</t>
  </si>
  <si>
    <t xml:space="preserve">The Principal Recipient shall cooperate with the Green Light Committee (the “GLC”) in GLC’s efforts to provide technical support and assistance to the Principal Recipient with respect to monitoring and the scaling-up of MDR-TB-related services provided in Georgia.  Accordingly, the Principal Recipient shall budget and authorize the Global Fund to disburse up to a maximum of US$ 50,000, or such lower amount as may be agreed between the GLC and the Global Fund, each year to pay for the GLC services.   </t>
  </si>
  <si>
    <t>The PR has included this amount in the grants' budget, the respective transfer was made on July 11, 2014</t>
  </si>
  <si>
    <t>No later than 2 months after signing this Agreement, the Government of Georgia shall, or the Principal Recipient shall cause the Government of Georgia to, prepare and provide a formal document describing the tuberculosis program coordination mechanisms, with clear segregation of the roles and responsibilities among the implementing entities in Georgia.</t>
  </si>
  <si>
    <t>Unmet - In Progress</t>
  </si>
  <si>
    <t>No later than 30 June 2014, the CCM shall, or the Principal Recipient shall cause the CCM to, deliver the National Tuberculosis Strategy, approved by the relevant government bodies, which shall clearly specify and describe the full organizational structure, including a central body responsible for TB services in Georgia.</t>
  </si>
  <si>
    <t>Notwithstanding the delivery of the OM pursuant to Section B(3) of this Agreement, no later than 31 August 2014, the Principal Recipient shall deliver to the Global Fund, in form and substance satisfactory to the Global Fund, the revised OM which shall include procedures in respect of Financial management, Sub-recipient management, and shall address any weaknesses identified by the Principal Recipient assessment and regular progress updates, including but not limited to the following:
a. Selection and contracting of Sub-recipients, reporting requirements, procedures for verification of Sub-recipients’ financial and programmatic data, frequency and scope of monitoring visits, Sub-recipients’ audit arrangements;
b. SOPs for budgeting, budget management, variance reporting, bookkeeping, administrative procurement and treasury management of the Principal Recipient; and
c. Details of the accounting and finance organizational structure of NCDC, all adequate policies and procedures to guide activities in financial management and accounting and ensure staff accountability for the Global Fund grants. The OM shall contain SOPs for financial management and accounting procedures. The OM shall further contain the requirements for financial management of the grants, including but not limited to the new Global Fund requirements mandated by the revised structure and funding process, and composition of financial management function of NCDC. The OM may incorporate by reference the Public Financial Management legislation, rules and regulations of Georgia which are presently followed by the Principal Recipient.
In addition, the Principal Recipient shall confirm (as verified by the LFA) that each Sub-recipient contract complies with Articles 14, 18 (d) and 20 (a) of the Standard Terms and Conditions of this Agreement.</t>
  </si>
  <si>
    <t xml:space="preserve">The Finance Manual, Structure and Functions Manual, SR Manual, HRM Module are finalized and sent to GF on  August 14, 2014. The SOPs were approved on 30 June 2014 and 2 July 2014. </t>
  </si>
  <si>
    <t>Preparation on track</t>
  </si>
  <si>
    <t>Impact</t>
  </si>
  <si>
    <t>TB mortality rate
Number of deaths attributable to TB (all forms) registered in a specified period per 100,000 populations</t>
  </si>
  <si>
    <t>2014</t>
  </si>
  <si>
    <t>Specify- WHO Global TB Reports (Country Profiles)</t>
  </si>
  <si>
    <t>Outcome</t>
  </si>
  <si>
    <t>Case notification rate per 100,000 population- all forms of TB i.e. bacteriologically confirmed + clinically diagnosed*
*Case notification rate indicators include new and relapse cases</t>
  </si>
  <si>
    <t>2015</t>
  </si>
  <si>
    <t xml:space="preserve">87
(2014 notification) </t>
  </si>
  <si>
    <t>Treatment success rate -  bacteriologically confirmed: Percentage of bacteriologically cobfirmed TB cases successfully treated (cured plus treatment completed)</t>
  </si>
  <si>
    <t>2011 cohort</t>
  </si>
  <si>
    <t>2016</t>
  </si>
  <si>
    <t>80%
(2013 Cohort)</t>
  </si>
  <si>
    <t xml:space="preserve">Treatment success rate- laboratory confirmed RR TB and/or MDR-TB:
Percentage of bacteriologically-confirmed RR and/or MDR-TB cases successfully treated (cured plus completed treatment) among those enrolled on second-line anti-TB treatment during the year of assessment </t>
  </si>
  <si>
    <t xml:space="preserve">2010
cohort </t>
  </si>
  <si>
    <t>2017</t>
  </si>
  <si>
    <t>58%
(2012 Cohort)</t>
  </si>
  <si>
    <t>Case notification rate per 100,000 population- bacteriologically confirmed (new and relapse cases)</t>
  </si>
  <si>
    <t>2018</t>
  </si>
  <si>
    <t>R&amp;R TB system, quarterly reports</t>
  </si>
  <si>
    <t xml:space="preserve">Percentage of TB patients who had an HIV test result recorded in the TB register </t>
  </si>
  <si>
    <t>GF</t>
  </si>
  <si>
    <t>N-not cumulative</t>
  </si>
  <si>
    <t>Yes - Top 10</t>
  </si>
  <si>
    <t>60.6%
(2535/4184)</t>
  </si>
  <si>
    <t>2013</t>
  </si>
  <si>
    <t>65%
(1611/2479)</t>
  </si>
  <si>
    <t>63%
(1165/1855)</t>
  </si>
  <si>
    <t xml:space="preserve">The numerator and denominator values are based on the NCTBLD database for the said reporting period. 
 </t>
  </si>
  <si>
    <t>Number of notified cases of bacteriologically confirmed TB, (new and relapse)</t>
  </si>
  <si>
    <t>National Program</t>
  </si>
  <si>
    <t>Y-cumulative annually</t>
  </si>
  <si>
    <t>2012</t>
  </si>
  <si>
    <t xml:space="preserve"> The number comes from the NCTBLD database for the said reporting period.
</t>
  </si>
  <si>
    <t xml:space="preserve">Percentage of laboratories showing adequate performance in external quality assurance for smear microscopy among the total number of laboratories that undertake smear microscopy during the reporting period </t>
  </si>
  <si>
    <t>81.8%
(9 out of 11)</t>
  </si>
  <si>
    <t>91%
(10 out of 11)</t>
  </si>
  <si>
    <t>81%
(9 out of 11)</t>
  </si>
  <si>
    <t>The actual result is based on the samples of slides collected randomly in July - September, 2014 and checked for QA purposes. Testing of the samples collected during the present reporting period (July-December, 2014) by the National Reference Lab is currently underway, and the results will be available during the next period.</t>
  </si>
  <si>
    <t xml:space="preserve">
Number of notified cases of all forms of TB - (i.e. bacteriologically confirmed +clinically diagnosed) (new and relapse)</t>
  </si>
  <si>
    <t>Number of bacteriologically confirmed  TB cases in a specified period who subsequently were successfully treated (sum of WHO outcome categories "cured” plus "treatment completed”)</t>
  </si>
  <si>
    <t>2011</t>
  </si>
  <si>
    <t>1737 bacteriologically confirmed TB cases were successfully treated during January-December, 2013. 74 of the reported cases relate to the penitentiary sector.</t>
  </si>
  <si>
    <t>Number of TB patients enrolled on standardized 1st line treatment in the specified calendar year</t>
  </si>
  <si>
    <t>Laboratory-confirmed X/MDR-TB patients enrolled on second line anti-TB treatment in the specified calendar year</t>
  </si>
  <si>
    <t xml:space="preserve">509 X/MDR-TB patients were enrolled on second line anti-TB treatment during the year of 2014.  </t>
  </si>
  <si>
    <t>Percentage of previously treated TB patients receiving DST</t>
  </si>
  <si>
    <t>90%
(569/632)</t>
  </si>
  <si>
    <t>95%
(578/611)</t>
  </si>
  <si>
    <t>88%
(515/585)</t>
  </si>
  <si>
    <t xml:space="preserve">515 previously treated TB patients received DST in July-December, 2013 - January-June, 2014, as the latest available DST results for culture positive patients are from that periods.  </t>
  </si>
  <si>
    <t>Percentage of cases with drug resistant TB (RR-TB and/or MDR-TB) started on treatment for MDR-TB who were lost to follow up during the first six months of treatment</t>
  </si>
  <si>
    <t>12%
(31/253)</t>
  </si>
  <si>
    <t>11%
(29/261)</t>
  </si>
  <si>
    <t>9%
(21/240)</t>
  </si>
  <si>
    <t xml:space="preserve">9% of the cohort from January-June, 2014 were lost to follow up during the first six months of treatment. </t>
  </si>
  <si>
    <t xml:space="preserve">Number of and percentage of TB patients on 1st line treatment receiving cash incentives for better adherence to treatment </t>
  </si>
  <si>
    <t>68.8%
(3217/4675)</t>
  </si>
  <si>
    <t>69%
(1459/2115)</t>
  </si>
  <si>
    <t xml:space="preserve">In-line with the Management Letter (as of December 16, 2014)  requirement the reporting period covered is April -December, 2014.    </t>
  </si>
  <si>
    <t>Number and percentage of M/XDR-TB patients on treatment receiving cash incentives for better adherence to treatment during out-patient phase</t>
  </si>
  <si>
    <t>73.9%
(405/548)</t>
  </si>
  <si>
    <r>
      <t xml:space="preserve">77.1%
(498/646)
</t>
    </r>
  </si>
  <si>
    <t xml:space="preserve">In-line with the Management Letter (as of December 16, 2014)  requirement the reporting period covered is April -December, 2014.        </t>
  </si>
  <si>
    <t xml:space="preserve">Management Letter Update 1 (April 1-June 30, 2014) ref:EECA/TS/372-16/12/2014
Issue:
During the review, it was noted that there were delays in the reporting of the SR, National
Center for Tuberculosis and Lung Diseases to the PR on the indicators 2.1, 2.2, 3.1, and
3.3, thus resulting in variances between reported and verified results.
Action required:
The Global Fund Secretariat acknowledges the efforts made both by the PR and the SR to
catch up on the data reporting on the aforementioned indicators. However, the PR is
kindly requested to follow up with the SR on the defined schedule and timelines for data
collection and data entry to the system in order to finalize the submission of the reports
to the Global Fund in timely manner.
The PR and the relevant stakeholders should follow up at the ministerial level in order to ensure that timely endorsement and utilization of the TB module for the above mentioned indicators is made and consequently, to update the Global Fund Secretariat on the status and expected timelines on the introduction of the TB module to reporting at regional levels by no later than 28 Februazy 2015.
</t>
  </si>
  <si>
    <t>Management Letter Update 1 (April 1-June 30, 2014) ref:EECA/TS/372-16/12/2014
Issue:
With approval of the quantifications of the SLD for treatment of the MD R-TB patients in
Georgia, the Global Fund has informed the PR on the requirements that must be fulfilled
prior to the arrival of the Bedaquiline (BDQ) medicine to the country, namely:
1) Development of the detailed Implementation Plan on Introducing BDQ in
treatment ofTB patients and submission of the draft document to the Global Fund
upon its completion.
2) In addition, the PR was requested to submit the update on the status of the
establishment of the TB Central Coordination Body.
As of end of November 2014, the PR has updated the Global Fund on the progress made.
We highly appreciate PR's and USAID TB Prevention Project's, and other partners' efforts in developing the TOR for the international consultant to support the development of the BDQ implementation plan. We expect to receive the detailed work plan and expected outcomes upon their finalization.
With respect to the second requirement, the Secretariat would like to congratulate the PR and other partners for their hard work towards establishment of the TB Central
Coordination Body. We acknowledge that this is a great achievement and is the first step to ensure well-functioning TB program in Georgia.
Action required:
The Global Fund acknowledges the efforts made by the PR to ensure that the development of the BDQ implementation plan is initiated within short timelines and will appreciate being kept informed on further progress.
As a next step following the establishment of the Central Coordination Body, the PR needs to submit the Global Fund the document that stipulates clear segregation of roles and responsibilities of the entities involved in the implementation of the TB program in
Georgia.
Timeline: Action1 and Action 2 - by no later than 31 March 2015</t>
  </si>
  <si>
    <t>PR: 17,937 euro delayed - actual expenditure was less than planned. The amount postopned to 2015 - to be spent in-line with the training plan (forthcoming); 
SR: saving 1064 euro due to actual expenditure</t>
  </si>
  <si>
    <t>PR: total saving 323,569 - due to the following factors: 
1. Local procurement of lab supplies derived  cheaper unit costs; 
2. Available stocks (incl. Genexpert cartriges); 
3. Re-calcualtion of average consumption rates;
2015 procurement is ongoing; postponed: 14,000 - tender for respirators failed in 2014. At the moment ocntract signed, unit cost accured less than budgeted; overspending: 12,171 - exchange rate impact/procurement of Genexperts</t>
  </si>
  <si>
    <t>PR: cancelled 1069 euro - izoniasid as included in the GDF order; 
poerponed: 33,723 euro - tender for side effect drugs failed in 2014, activity was delayed to 2015 - ongoing procurement;
overspending: 180, 281, out of which rif. cost  23,396 was realocated from LS (approved 26.11.14). The remaining due to exchange rate impact for FLD and SLD</t>
  </si>
  <si>
    <t>PR: overspending 17,113 euro - exchange rate impact/FLD and SLD procurement; saving: 14,493 euro GeneXpert PSM was less and the one for cartridges and izoniasid was cancelled.</t>
  </si>
  <si>
    <t xml:space="preserve">PR level: saving - 4,282 - Insurance costs were paid in 2015. Fuel and Mobile Operator costs were less than budgeted; committed - 164 - PR fuel cost for December, paid in January.  </t>
  </si>
  <si>
    <t>TB Center</t>
  </si>
  <si>
    <t xml:space="preserve">MDR-TB medicines for 2015 were procured in-line with approved quantifications by the GF (GDF Orders no.: FLD GEO/DP/14/4334 and GEO/DP/14/4335 and SLD GEO/DP/14/4356,
GEO/DP/14/4364, GEO/DP/14/4376). The  signed proforma invoices were submitted to the GF on October 24, 2014
</t>
  </si>
  <si>
    <t>Development of the post-2015 National TB Strategy/Plan of Action (NSPA) under the NFM development framework is underway. The document will be finalized and submitted to the GF as per revised deadline (March 31, 2015). The costed post-2015  NSPA will reflect the requested details related to the  full organizational structure for TB, including the National TB Coordination Board. At the moment, the several options of the TB governance are elaborated and discussed during the number of the stakeholder/working group meetings. Besides, costing of the proposed models (options) had been initiated; Meanwhile, objectives and strategic directions of the NSPA are already agreed and draft Objective 1 (case detection and diagnosis) is already circulated among the stakeholders. The latest NSPA working group meeting was held on Monday, 23 February. Brainstorming on the TB/HIV collaboration and TB in Penitentiaries was carried out.</t>
  </si>
  <si>
    <t>4,5 (7,1)</t>
  </si>
  <si>
    <t>4,2 (6,8)</t>
  </si>
  <si>
    <r>
      <rPr>
        <sz val="11"/>
        <color indexed="8"/>
        <rFont val="Arial"/>
        <family val="2"/>
      </rPr>
      <t xml:space="preserve">
The national guidelines for programmatic management of MDR-TB were reviewed during the GLC mission on July 17-20, 2014. Recommendations by the WHO related to the revised treatment regimens were addressed by PR. 
The MDR-TB expansion plan, including the number of patients to be treated with respective quantifications to be procured for the MDR-TB management was developed. The latter was approved by GF: SLD - on September 23, 2014 and FLD - on October 7, 2014 respectively.
 MDR-TB medicines for 2015 are procured in-line with approved quantifications by the GF. GDF Orders no.: FLD GEO/DP/14/4334 and GEO/DP/14/4335 and SLD GEO/DP/14/4356,
GEO/DP/14/4364, GEO/DP/14/4376.
In line with the WHO requirement, 'Bedaquiline Implementation Plan' was developed. The document was presented and discussed on the number of the stakeholder meetings, as well as CCM - on January 30, 2015 and National TB Coordination Board meeting - on February 4, 2015. The latter made decision to form the taskforce to support implementation of the Bedaquiline Implementation Plan (BIP).  Director of the NCTBLD (Dr. Zaza Avaliani) was assigned to lead the taskforce. The composition and ToR of the taskforce was approved by the Minister. The TOR articulates five strategic directions to be supported for effective mainstreaming of the BIP, including: drug management, service delivery, pharmacovigilance, lab. and programmatic and legislative amendments. As per the charter of the TB Coordination Board, the assigned professionals are in charge of supporting mainstreaming of the BIP. Dr. Zaza Avaliani in his capacity of the taskforce chair is in charge of reporting back to the Board on the progress. The respective information on the details were coordinated with GF on 19.02.15.  
The national TB guideline and protocols are being revised to incorporate new MDR-TB treatment regimens as per WHO recommendations. The respective countrywide training is planned for 9-20 March, 2015. The above activities are carried out within the scope of the USAID Tuberculosis Prevention Project (TPP).</t>
    </r>
    <r>
      <rPr>
        <b/>
        <sz val="11"/>
        <color indexed="8"/>
        <rFont val="Arial"/>
        <family val="2"/>
      </rPr>
      <t xml:space="preserve">
</t>
    </r>
    <r>
      <rPr>
        <b/>
        <sz val="11"/>
        <color indexed="10"/>
        <rFont val="Arial"/>
        <family val="2"/>
      </rPr>
      <t xml:space="preserve">
</t>
    </r>
  </si>
  <si>
    <t xml:space="preserve"> In order to get prepared for initiating first- line drug procurement by the government in 2015, the following activities were  scheduled and are on-going: 1. market research (ongoing) 2. meeting  with local   wholesalers and  pharma  representation offices (planned); 3. obtaining competitive prices by initiating direct negotiations with WHO prequalified manufacturers (planned); 4. negotiation  with GDF and discussion on the opportunities  to  participate in the local tenders (positive response is obtained). 5.  providing  results  of these negotiations to the Ministry of Health (ongoing – lately the PIU Director had a meeting with the Deputy Minister on the above topic, the next meeting is planned for the following week) .
</t>
  </si>
  <si>
    <t xml:space="preserve">No stock-outs expected for FLDs and SLDs in case if all shipments are delivered according to the schedule agreed before and placed in the GDF order management system (OMS). Meanwhile, the respective PIU staff closely monitors the process. 
Since November 2014, the significant devaluation of the Georgian national currency GEL took place (GEL's depreciation is coming close to a critical level of 30 percent) which has already negatively influenced outcomes of ongoing tenders. The NCDC, MoLHSA and other institutions are facing the similar problems. The issue is brought to the attention of high governmental agenda. 
Although the issue goes far beyond our control, in order to avoid any stock-outs in the supply, we have prioritized the key procurements (like drugs for managing side effects) and formally approached the MoLHSA for obtaining wavier on the urgent procurement through direct contracting (the verbal commitment is already provided).
</t>
  </si>
  <si>
    <t xml:space="preserve">On November 11, 2014 the National TB Coordination Board was established at the MoLHSA. The Board is chaired by the Minister and composed of the CEOs of the major governmental authorities/key decision-makers being empowered to influence National TB Programme implementation, i.e. the Directors General of NCDC, SSA, NTBLD, Head of the State Agency for Regulation of Medical Activities. These authorities are tasked to leading and mainstreaming the required actions in their respective fields/institutions. As stipulated in Its Charter, the Board is authorized to form taskforces (chaired by the respective board member) to work on the particular topics/strategic directions. As reported earlier, under clause 17, the respective taskforce was established with the purpose of mainstreaming of the Bedaquiline Implementation Plan. 
</t>
  </si>
  <si>
    <t xml:space="preserve">The state budget for 2015 was approved by the Parliament of Georgia. The budget incorporates 11, 850,000 GEL for the National TB Programme, including 850,000 GEL for  procurement of FLDs, provision of cash incentives to 150 MDRs and covering the income tax for cash incentive scheme. 
The state allocations for the National TB Programme have been notably increased since 2013, i.e.: 8,653.500 GEL in 2013, 10,185.000GEL in 2014 and 11,850,000GEL in 2015.
In terms of longer-term budget planning, the respective budget estimates will be included in the post-2015 National TB Strategy/Plan of Action (NSPA), which is currently under development.
</t>
  </si>
  <si>
    <t xml:space="preserve">PR: Postponed Euro 14,205  Training cost for PR was moved to  2015 - to be spent in-line with the training plan (forthcoming); 
SR: overspending Eur 1936 – training cost was budgeted in Q2, but the conference was held in October , thus resulting in overspending in current reporting period
</t>
  </si>
  <si>
    <t xml:space="preserve">– PR: total overspending Eur 87,259 - due to the following factors: 
Saving – Eur 91,658 for Local procurement of lab supplies (incl. Genexpert cartriges)  derived  from cheaper unit costs;  Available stocks  at Sr and  Re-calcualtion of average consumption rates
Postpone – Eur 14,000 -  tender for procuring respirators was announced but failed in 2014, resulting in the delay of activity. At the moment the contract with vendor is signed. Local procurement with competitive bidding derived the cheaper unit cost,  
Overspending :  EUR 192,917 - cost related to procurement of lab. Supplies, HIV tests, GenXpert machines was delayed activity from Q2 to the current reporting period
</t>
  </si>
  <si>
    <t xml:space="preserve">PR  -postponed: Eur  33,723 - tender for side effect drugs failed in 2014, activity was delayed to 2015 - ongoing procurement; 
Saving - Eur 1,069 - Isoniazid line was cancelled (ref. PR letter to GF19/11/2014) - included in the GDF Order (Act. 3.1.a)
Overspending: Eur 180, 462 out of which rif. cost 23,396 was reallocated from LS (approved 26.11.14). The remaining due to exchange rate impact for FLD and SLD.
</t>
  </si>
  <si>
    <t xml:space="preserve">PR:  overspending -  Eur 17,113 - exchange rate impact/FLD and SLD procurement;  
Euro 2449 - GeneXpert actual PSM was less than budgeted but it was delayed form Q2 and caused overspendin in the current reporting period. 
saving : Eur 160 - izoniasid was cancelled.
</t>
  </si>
  <si>
    <t xml:space="preserve">TA - PR level:  saving - 25,572 (WHO review actual costs were less than budgeted) and postponed 50,000 (pharmacovigilence system set-up); 
SR level: saving - Eur 16,779 needs were met through PR financing, e.g. GDF/GLC missions, WHO Review; there was no need for recruiting additional (4th) person for database monitoring; 
</t>
  </si>
  <si>
    <t xml:space="preserve">The expenditure relates to the medicines procured locally as well as through the GDF.
The variance is due to several reasons: 
Savings: Eur 1,229 - Isoniazid line was cancelled (ref. PR letter to GF19/11/2014), the latter was included in the GDF Order (Act. 3.1.a)
Postponed:  Eur 33,723 - cost for side effect drugs. Tender was announced but failed in 2014. In order to address the issue and avoid stock-outs, we have obtained permission from the MoLHSA on the simplified procurement of side-effect medicines, though the quantities procured were meant to cover needs just for several months. At the moment procurement is in progress.
Overspending: Eur 180,281- actual cost related to procurement of FLD/SLD occurred more than budgeted due to the exchange rate impact.  The amount also includes Rif. cost (Eur 23,396) which was reallocated from Cash incentive sum (reallocation request approved on 26/11/14)
</t>
  </si>
  <si>
    <t xml:space="preserve">The expenditure relates to the medicines procured locally as well as through the GDF.
The variance is due to several reasons: 
Savings: Eur 1,229 - Isoniazid line was cancelled (ref. PR letter to GF19/11/2014), the latter was included in the GDF Order (Act. 3.1.a)
Postponed:  Eur 33,723 - cost for side effect drugs. Tender was announced but failed in 2014. In order to address the issue and avoid stock-outs, we have obtained permission from the MoLHSA on the simplified procurement of side-effect medicines, though the quantities procured were meant to cover needs just for several months. At the moment procurement is in progress.
Overspending: Eur 180,281- actual cost related to procurement of FLD/SLD occurred more than budgeted due to the exchange rate impact.  The amount also includes Rif. cost (Eur 23,396) which was reallocated from Cash incentive sum (reallocation request approved on 26/11/14)
</t>
  </si>
  <si>
    <t xml:space="preserve">The expenditure relates to internationally and locally procured lab supplies, consumables and equipment.
Reasons for variance are as follows:
Saving: Eur 91,658  -  Procurement of lab supplies and equipment, incl. GeneXpert calibration costs, budgeted in Q3-Q4 caused savings for several reasons: 1. local procurement with competitive bidding with preceding market assessment derived significantly cheaper unit costs compared to the budgeted amounts; 2. Available stocks; 3. Re-calculation of average consumption rates;  
Postponed: Eur 14,000 - tender for procuring respirators was announced but failed in 2014, resulting in the delay of activity. At the moment the contract with vendor is signed. Local procurement with competitive bidding derived the cheaper unit cost.
Overspending: Eur 122,871 - Actual cost related to procurement of GeneXpert machines was budgeted in Q2 and procurement was delayed to the current reporting period. Besides, the cost was higher than budgeted (12,171), due to the exchange rate impact,
Eur 70,046 -  Actual costs related to procurement of lab. supplies, HIV tests - delayed activities from Q2 to the current reporting period.
</t>
  </si>
  <si>
    <t xml:space="preserve">PR:  
Overspending   Eur 4,258 – procurement of IT equipment for SR was budgeted in Q2 but actual payment occurred in current reporting period. 
Eur 7,844: Extension of NCDC web Page for GF Projects was budgeted under the HIV Grant, though payment was made under TB Grant; also some activities (office equipment; vehicle repair costs) were budgeted in Q2 
Saving: Euro 803 – PR IT service costs were not utilized.
SR:  
Saving Eur 599- actual insurance and vehicle maintenance costs were less than budgeted;
</t>
  </si>
  <si>
    <r>
      <rPr>
        <sz val="11"/>
        <rFont val="Arial"/>
        <family val="2"/>
      </rPr>
      <t xml:space="preserve">The number comes from the NCTBLD database for the said reporting period. The relatively low indicator relates to the actual (decreased) number of TB patients in the country. </t>
    </r>
    <r>
      <rPr>
        <sz val="11"/>
        <color indexed="10"/>
        <rFont val="Arial"/>
        <family val="2"/>
      </rPr>
      <t xml:space="preserve">
 </t>
    </r>
  </si>
  <si>
    <t>This amount represents total of SRs monthly expenses. The difference between this amount and total receipts by SR equals to the cash balance on SR account</t>
  </si>
  <si>
    <t>Irma Khonelidze</t>
  </si>
  <si>
    <t>Program Director</t>
  </si>
  <si>
    <t xml:space="preserve">According to the WHO Global TB Report 2014 'estimates for all years are re-calculated as new information becomes available and techniques are refined'. The new estimates published in the recent report differ from those in the previous reports, i.e. WHO recommends not to use estimates published in the previous Global TB Reports. Based on the above, we suggest to change the baseline 4,5 for 2012 to 7,1 and the intended target from 4,2 to 6,8 as indicated in the 2014 Global TB Report.     </t>
  </si>
  <si>
    <t>The number comes from the NCTBLD database for the said reporting period. The value can slightly increase as culture results might be pending for the patients registered/tested in December, 2014</t>
  </si>
  <si>
    <t xml:space="preserve">During the reporting period PR carried out the significant work for achieving effective distribution of tasks and segregation of duties among the SR staff, thus preventing delays in data collection and entry. As a result, the data for the present reporting period was derived from the TB database. 
Besides, PR carried out extensive advocacy work related to the mainstreaming of the TB e-module.  During the reporting period multiple meetings and discussions were held with the key decision-makers for the above purpose. The issue was included in the CCM's meeting agenda and discussed at the #76 CCM meeting on January 30, 2015.  Lately the National Centre for Disease Control and Public Health sent the official letter to the Minister (#06/319 as of January 30, 2015) reflecting justification for worth and significance of mainstreaming the module with proposed draft amendments to the Decree #723 as of December 24, 2014 of the GoG. The said draft suggests to oblige TB service-providers country-wide to initiate data recording and reporting. It is expected that the respective amendments will be made within the 1st quarter, 2015
</t>
  </si>
  <si>
    <t xml:space="preserve">As mentioned earlier in the clause 17,  'Bedaquiline Implementation Plan' BIP was developed. The document was presented and discussed on the number of the stakeholder meetings as well as CCM  on January 30, 2015 and National TB Coordination Board meeting on February 4, 2015. The latter made decision to form the taskforce to support implementation of the BIP. The respective information on the details as well as the final draft Bedaquiline Implementation Plan were coordinated with GF on 19.02.15.  
The post-2015 National TB Strategy/Plan of Action (NSPA) will reflect the requested details related to the full organizational structure for TB, including the National TB Coordination Board. Furthermore, the several options of the TB governance are elaborated and discussed during the number of the stakeholder/working group meetings. At this stage costing of the proposed models (options) had been initiated. The final design for the 'clear segregation of roles and responsibilities of all the entities involved in TB Program implementation', with respective financial implications will be presented under the post-2015 NSPA in-line with the revised deadline set by GF (March 31, 2015);
</t>
  </si>
  <si>
    <t>Contract with KPMG was signed</t>
  </si>
  <si>
    <t>Submitted to GF</t>
  </si>
  <si>
    <t>2 March, 2015</t>
  </si>
  <si>
    <t xml:space="preserve">The expenditure relates to internationally and locally procured lab supplies, consumables and equipment.
Reasons for variance are as follows:
Saving:  Eur 257,844-procurement of lab. supplies (including respirators) resulted in savings due to several reasons:   Local procurement with competitive bidding with preceding market assessment derived significantly cheaper unit costs compared to the budgeted amounts; 2. Available stocks; 3. Re-calculation of average consumption rates;  
Eur 8,448 - Calibration costs of GeneXperts  was less than budgeted and 
Eur 57,278 -Cartridges for GeneXpert due to current stock of cartridges at SR level .
Postponed: Eur 14,000 - tender for procuring respirators was announced but failed in 2014,  resulting in the delay of activity. At the moment the contract with vendor is signed. Local procurement with competitive bidding derived the cheaper unit cost.
Overspending: Eur 12,171 -  Actual cost related to procurement of  GeneXpert machines was increased due to the exchange rate impact.
</t>
  </si>
  <si>
    <t xml:space="preserve">The reporting period relates to the activities performed by the TB center for July-December, but according to the contract, SR received reimbursement for June-November services (Eur 170,032), including deductions for advance payments received in Q2.
Variance related to TB Center performance includes savings of Eur 46,437 (mainly unspent HR costs; less transportation incentives to patients  and cheaper operational research rather than budgeted).
Overspending: Eur 1936 - cost for training budgeted in Q2 and delayed to the current reporting period
Commitments:  Eur 27,857 refers to December service (including deduction for advance payment) performed by SR which was reimbursed in January 2015
Total Saving: Eur 44,501 (62% of total variance)
Total Committed: Eur 27,857 (38% of total variance)
</t>
  </si>
  <si>
    <t xml:space="preserve">The expenditure relates to the activities performed by the TB Center in April-December.  During the period SR received payment for April-November services and advance payment with remaining balance of Eur 4,759  as of 31.12.2014, which was deducted from commitments for December.
Variance related to TB Center performance includes savings of EUR 91,171 (mainly unspent HR costs; less transportation incentives to patients  and cheaper operational research rather than budgeted).) and commitments  for December Service -  Eur 27,857 which was reimbursed in January 2015
Total Saving: EUR 91,171 (77% of total variance)
Total Committed: EUR 27,857 (23% of total variance)
</t>
  </si>
  <si>
    <t xml:space="preserve">The net variance of Eur 164,440 consists of positive (Eur 569,950) and negative variances (Eur 405,510)  
Positive Variance: 
Saving: Eur 12,477 - Actual unit price of fuel turned to be less than projected/budgeted. From the programmatic point of view, activities were performed as planned, though required quantity of fuel was less (spent less), due to the available fuel vouchers provided by the previous PR. In other words, SR started using fuel from the current grant starting August, 2014. 
Eur 8,448 - calibration costs of GeneXpert were less than budgeted.
Eur 83,210 - cost of lab supplies and respirators caused saving, due to the following factors: 1. Local procurement with competitive bidding with preceding market assessment derived significantly cheaper unit costs compared to the budgeted amounts; 2. Available stocks; 3. Re-calculation of average consumption rates;
Eur 1,229 - Isoniazid line was cancelled (ref. PR letter to GF19/11/2014) - included in the GDF Order (Act. 3.1.a)
Eur 241,301 - Actual cost for Cash incentives  (Sensitive&amp;MDR) was less than budgeted and covered June - October Months. Within this amount Eur 23,396 was reallocated to procure Rif.
Eur 33,564 - Project management actual costs, such as fuel, tender announcement fee; TA; SR monitoring were less than budgeted.
Postponed activities: Eur 33,723 - cost for side effect drugs. Tender was announced but failed in 2014. In order to address the issue and avoid stock-out we have obtained permission from the MoLHSA on the simplified procurement of side-effect medicines, though the quantities procured were meant to cover needs just for several months. At the moment procurement is in progress.
Eur 14,000 -tender for procuring respirators was announced but failed in 2014, resulting in the delay of activity. At the moment the contract with vendor is signed. Local procurement with competitive bidding derived the cheaper unit cost,  
Eur 64,205 - delayed activities to 2015 : TA for pharmacovigilance system development and mainstreaming, including international and local TA, capacity development and consensus building.
Eur 75,000 - cost for Cash Incentives (Sensitive&amp;MDR) for Nov-December - payment was carried in January-Feb 2015
Commitments: Eur 2,793 - December fuel cost reimbursed in January 2015
Negative Variance: 
Eur 199,625 - cost related to procurement of lab. Supplies, HIV tests, IT equipment; GeneXpert machines was delayed activity from Q2 to the current reporting period; also project management activities, like procuring computers, office supplies, vehicle repair costs were delayed from Q2 to the current reporting period. 
Eur 197,395 - actual cost related to procurement of FLD/SLD occurred more than budgeted due to the exchange rate impact. This sum also includes Rif cost (Eur 23,396) which was reallocated from Cash incentive sum (reallocation request approved on 26/11/14)
Eur 329 - cost related to the GLC payment was slightly increased due to the exchange rate impact
Eur 8,045 -  Overspending: 1. Extension of NCDC web Page for GF Projects was budgeted under the HIV Grant, though payment was made under TB Grant; 2. Procurement of computers and office equipment was postponed to Q2
Eur 116  - Cash incentive HR cost was slightly increased due to exchange rate impact.
Total net overspending: Eur 25,281 
Total postponed: Eur 186,928  
Total committed: Eur 2,793 
</t>
  </si>
  <si>
    <t xml:space="preserve">The net variance of EUR 898,566 consists of positive (EUR 1,109,311 EUR) and negative (EUR 210,746)  variances:
Positive Variance: 
Saving: Eur 26,589: Actual unit price of fuel turned to be less than projected/budgeted. From the programmatic point of view, activities were performed as planned, though required quantity of fuel was less (spent less), due to the available fuel vouchers provided by the previous PR. In other words, SR started using fuel from the current grant starting August, 2014. 
Eur 337,904-  including a) cost of lab supplies and respirators caused savings  due to the following factors: 1. local procurement with competitive bidding with preceding market assessment derived significantly cheaper unit costs compared to the budgeted amounts; 2. available stocks; 3. re-calculation of average consumption rates;  
b) Calibration costs of GeneXperts  was less than budgeted and c) Cartridges for GeneXpert due to current stock of cartridges at SR level. 
Eur 1,229 - Isoniazid line was cancelled (ref. PR letter to GF19/11/2014) - included in the GDF Order (Act. 3.1.a)
Eur 461,769 - cost related to cash incentive scheme - actual cost for Cash incentives (Sensitive&amp;MDR) was less than budgeted and covered June - October. Within this amount Eur 23,396 was reallocated to procure Rif.
Eur 68,425 - Actual Project management costs were less than budgeted including renovation of office; procuring furniture; fuel; tender announcement costs, Technical assistance and etc.
Postponed activities: Eur 33,723 - cost for side effect drugs. Tender was announced but failed in 2014. In order to address the issue and avoid stock-out we have obtained permission from the MoLHSA on the simplified procurement of side-effect medicines, though the quantities procured were meant to cover needs just for several months. At the moment procurement is in progress.
Eur 14,000 -tender for procuring respirators was announced but failed in 2014, resulting in the delay of activity. At the moment the contract with vendor is signed. Local procurement with competitive bidding derived the cheaper unit cost,  
EUR 67,937 - delayed activities from PR Budget to 2015 : TA for pharmacovigilance system development and mainstreaming, including international and local TA, capacity development and consensus building;
Eur 10,922 - Project management cost for ERP system extension; procurement of IT licensed programs 
Eur 75,000 - cost for Cash incentives (Sensitive&amp;MDR) for Nov-December - payment was carried in January-Feb 2015
Eur 3,020 - 1 laptop+12 printers will be purchased for SR in 2015
Eur 6000 - printing delayed as the reporting forms were revised to incorporate the most recent WHO definitions. The said work was accomplished at the end of 2014 and the forms were officially endorsed by the MoLHSA in early 2015. We have carried out market assessment to define the tentative cost of the procurement. The respective funds re-allocation request was submitted to the GF on February 3 and approval was obtained on February 6.  Procurement contract is already signed.
Commitments: Eur 2,793 - December fuel cost reimbursed in January 2015
Negative Variance: 
Eur 12,171- Actual cost related to procurement of  GeneXpert machines was increased due to the exchange rate impact,
Eur 197,395 - actual cost related to procurement of FLD/SLD occurred more than budgeted due to the exchange rate impact. This sum also includes Rif cost (Eur 23,396) which was reallocated from Cash Incentive sum (reallocation request approved on 26/11/14)
Eur 329 - cost related to the GLC payment was slightly increased due to the exchange rate impact
Eur 852 -  Overspending: Extension of NCDC web Page for GF Projects was budgeted under the HIV Grant, though payment was made under TB Grant; 
Total Net Saving: Eur 685,169 (76,7% of total variance)
Total postponed: Eur 201,603 (23% of total variance)
Total Commitments: Eur 2,793 (0,3% of total variance)
</t>
  </si>
  <si>
    <t>SR reports based on accruals. It gets reimbursed in the next month. SR also receives a small amounts of advance payment, which are not for expenses of any specific month. The difference in SR payments between cash outflow and EFR is minor. It is caused by advance payment in previous reporting period, which was actually used to partially cover expenses of December, 2014.</t>
  </si>
  <si>
    <t xml:space="preserve">SR is well-performing vis-à-vis the approved implementation plan. Saving: 91,172 Eur  - number of patients decreased, less transportation costs required, less cost of operational research, cancelled TA;
Committed: 27,857 euro - December services, reimbursed in January.
</t>
  </si>
  <si>
    <t xml:space="preserve">The net variance of Eur 164,440 consists of positive (Eur 569,950) and negative (Eur 405,510)  variances.
Positive Variance: 
Saving: Eur 12,477 - Actual unit price of fuel turned to be less than projected/budgeted. From the programmatic point of view, activities were performed as planned, though required quantity of fuel was less (spent less), due to the available fuel vouchers provided by the previous PR. In other words, SR started using fuel from the current grant starting August, 2014. 
Eur 8,448 - calibration costs of GeneXpert were less than budgeted.
Eur 83,210 - cost of lab supplies and respirators caused saving, due to the following factors: 1. Local procurement with competitive bidding with preceding market assessment derived significantly cheaper unit costs compared to the budgeted amounts; 2. Available stocks; 3. Re-calculation of average consumption rates;
Eur 1,229 - Isoniazid line was cancelled (ref. PR letter to GF19/11/2014) - included in the GDF Order (Act. 3.1.a)
Eur 241,301 - Actual cost for Cash incentives  (Sensitive&amp;MDR) was less than budgeted and covered June - October Months. Within this amount Eur 23,396 was reallocated to procure Rif.
Eur 33,564 - Project management actual costs, such as fuel, tender announcement fee; TA; SR monitoring were less than budgeted.
Postponed activities: Eur 33,723 - cost for side effect drugs. Tender was announced but failed in 2014. In order to address the issue and avoid stock-out we have obtained permission from the MoLHSA on the simplified procurement of side-effect medicines, though the quantities procured were meant to cover needs just for several months. At the moment procurement is in progress.
Eur 14,000 -tender for procuring respirators was announced but failed in 2014, resulting in the delay of activity. At the moment the contract with vendor is signed. Local procurement with competitive bidding derived the cheaper unit cost,  
Eur 64,205 - delayed activities to 2015 : TA for pharmacovigilance system development and mainstreaming, including international and local TA, capacity development and consensus building.
Eur 75,000 - cost for Cash incentives (Sensitive&amp;MDR) for Nov-December - payment was carried in January-Feb 2015
Commitments: Eur 2,793 - December fuel cost reimbursed in January 2015
Negative Variance: 
Eur 199,625 - cost related to procurement of lab. Supplies, HIV tests, IT equipment; GeneXpert machines was delayed activity from Q2 to the current reporting period; also project management activities, like procuring computers, office supplies, vehicle repair costs were delayed from Q2 to the current reporting period. 
Eur 197,395 - actual cost related to procurement of FLD/SLD occurred more than budgeted due to the exchange rate impact. This sum also includes Rif cost (Eur 23,396) which was reallocated from Cash incentive sum (reallocation request approved on 26/11/14)
Eur 329 - cost related to the GLC payment was slightly increased due to the exchange rate impact
Eur 8,045 -  Overspending: 1. Extension of NCDC web Page for GF Projects was budgeted under the HIV Grant, though payment was made under TB Grant; 2. Procurement of computers and office equipment was postponed to Q2
Eur 116  - Cash incentive HR cost was slightly increased due to exchange rate impact.
Total net overspending: Eur 25,281 
Total postponed: Eur 186,928  
Total committed: Eur 2,793 
</t>
  </si>
  <si>
    <t xml:space="preserve">Programmatic aspects were implemented in-line with approved workpan. The variance consists of: 
saving: 895,915 Eur  (due to: actual unit costs of local procurement, recalculated stocks, average consumption rates and SR requests); saving in cash incentive scheme expenditure. 
Committed: 2,793 Eur  (fuel for December)
Postponed: 210,603  Eur  (procurement and project management costs, cash incentive scheme payments) and 
Overspending: 210,746 Eur  (FLD/SLD FX rate impact)
</t>
  </si>
  <si>
    <t>Objective 5 - PR Office is fully functional. Actual cost of many activities occurred to be less than budgeted, also some activities were postponed to next period, such as trainings, TA  (pharmacovigilance), etc.</t>
  </si>
  <si>
    <t xml:space="preserve">PR Office is fully functional. Saving: 38,649 Eur as actual costs in different categories were less than budgeted; 
Committed: 164 Eur - December fuel cost;
Postponed: 78,860 Eur - Training, TA  (pharmacovigilance), ERP system development; 
Overspending: 852 Eur - cost for extension of NCDC web-page for integrating GF Programme;
</t>
  </si>
  <si>
    <t>Objective 4 - Cash incentive scheme is functioning effectively. It was approved in May and started on June 1. As per scheme set-up payment takes 2 months. Payments are made in-line with approved strict criterion, both for MDR and Sensitive patients. Actual number of beneficiaries is less than projected.  The saving includes  postponed activity for November-December  cash incentives that were reimbursed in 2015.</t>
  </si>
  <si>
    <t xml:space="preserve">Objective 3 - All activities were performed, tough procurement was initiated in Q3-Q4. Savings and delays occurred due to actual costs of procurement; available stocks and average consumption rates at SR level,  
Saving: 84,440 Eur
Postponed: 47,723 Eur (side effect drugs and respirators)
Overspending: 197,723 Eur (exchange rate impact for GDF/GLC procurement)
</t>
  </si>
  <si>
    <t xml:space="preserve">All activities were performed, tough procurement was initiated in Q3-Q4. Savings and delays occurred due to actual costs of procurement; available stocks and average consumption rates at SR level,  
Saving: 84,440 Eur;
Postponed: 47,723 Eur (side effect drugs and respirators)
Overspending: 197,723 Eur (exchange rate impact for GDF/GLC procurement)
</t>
  </si>
  <si>
    <t>Objective 2 - All activities were performed. Overspending of Eur 192,917 - costs related to procurement of lab. supplies, HIV tests, GenXpert machines - delayed activity from Q2 to the current reporting period was reduced by savings in procurements budgeted in current period due to several factors: the unit prices were smaller for actual costs of procurement; available stocks and average consumption rates at SR level, also  cheaper actual cost for operational research (SR);</t>
  </si>
  <si>
    <t xml:space="preserve">Objective 1 - Unspent funds:  Eur  21,157 are as follows: 1. savings and commitments for December - reimbursed in January (TA cost was cancelled;  2. actual unit price of fuel turned to be less than projected/budgeted. From the programmatic point of view, activities were performed as planned, though required quantity of fuel was less (spent less), due to the available fuel vouchers provided by the previous PR. In other words, SR started using fuel from the current grant starting August, 2014. Besides, actual cost of insurance and technical maintenance of cars was less than budgeted; Finance Manager at TB Center was recruited later than planned. 
Overspending:  Eur 1,936 training cost of SR was budgeted in Q2, but actual costs occurred in current reporting period.
</t>
  </si>
  <si>
    <t>PR level: saving -  4,614 -HIV stocktaking cost  was budgeted under TB Grant as the 1st tranche of HIV Grant was made in June. Cosnequently the payment was made through the HIV Grant.  Actual number of tenders was less than budgeted; postponed - 6,000 - The activity was delyed because the reporting forms were revised to incorporate the most recent WHO definitions. The said work was accomplished at the end of 2014 and the forms were officialy endoursed by the MoLHSA in early 2015. We have carried out market assessment to define the tentative cost of the procurement. The respective funds re-alocation request was submitted to the GF on February 3 and approval was obtained on February 6. At the moment, procurement is in progress; overspending - 329 - GLC payment/exchange rate impact.</t>
  </si>
  <si>
    <t xml:space="preserve">PR level: saving -  2389 - Actual number of tenders was less
Overspending – Eur 329 - GLC payment/exchange rate impact.
</t>
  </si>
  <si>
    <t xml:space="preserve"> PR level: (total saving: 11,553 euro) Programme department staff started receiving payments only after operationalization of the cash insentive scheme.
SR level: (total saving:8,702 Euro;) several staff recruired later (finance manager, driver), or there was no need for recruiting additional staff (nurses at penitentiaries);
Postponed: 12,241 euro - payment for the month of December   took place in January.
  </t>
  </si>
  <si>
    <t>PR level: saving - 25,572 (WHO review actual costs were less than budgeted) and postponed 50,000 (pharmacovigilence system set-up); 
SR level: needs were met through PR financing, e.g. GDF/GLC missions, WHO Review; there was no need for recruiting additional (4th) person for database monitoring; 
total saving: 17,682euro: 
Postponed: 1,064 euro - TA for database monitoring in December, payed in January</t>
  </si>
  <si>
    <t>PR: Postponed 13,943: (ERP system; licensed software; furniture - for wharehouse shelves, laptop and printers for SR)
Overspending 852: Extension of NCDC web Page for GF Projects was budgeted under the HIV Grant, though payment was made under TB Grant; 
Saving 21,035: The actual costs for the several activities such as office rehabilitation, computers were less than budgeted, also there was no need for procureing office furniture as it was handed-over from the previous PR. 
SR level: 4,239  euro saving - actual insurance and vehicle meintenance costs were less than budgeted; postponed: 41 euro, tech. maintenance costs for december, payed in January.</t>
  </si>
  <si>
    <t>PR: saving: total 479,249 euro - for sensitive patients:Saving (122,961): (a) budgeted amount was calculated for 1 year period covering 70% of all sensitive patients with100% adherence (both installments). Actually patients enrolled in January - May, 2014 did not fit for being beneficiary of the scheme as approved scheme was enrolling patients starting June 1.   For MDRs: Cancelled (EUR 335,996 ): (a) budgeted amount was calculated for the entire treatment course (15 months) covering 75% of  MDR patients from the 2012, 2013, 2014 cohors, with100% adherence (all weeks on outpatient treatment).  Actually, 5 months were covered, payments started in August, there was no 100% compliance in many cases  and number of patients was less than projected/budgeted. The remaining amount is fuel cost 20,292 due to less than budgeted unit cost and available stock at SR level.
23 396 EUR was reallocated to the line 3,1 (a) - Reallocation approved on 26/11/14 
postponed: 
75,000 euro - November-December cash incentives for MDR and Sensitive patients (due to scheme set-up payment takes 2 months, including: data gathering, entry, treatment, cross-checking); commited: 2,058 euro - December fuel cost - payed in January 
SR level: saving 47,290 - less patients required transportation allowence, less DOT nurses were recruited; committed 8,640 - payment for DOT nurses and transportation costs for December, payed in January;</t>
  </si>
  <si>
    <t>Activities performed in-line with approved workplan. Unspent funds are as follows: saving- Eur 33,228 (less actual costs, availability of stocks, SR TA cancelled) committed: Eur 16,123 (December costs paid in January); postponed: Eur 6,000  (printing of statistical forms)</t>
  </si>
  <si>
    <t xml:space="preserve">All activities were performed as planned. Savings and delays occurred due to smaller actual costs of procurement; available stocks and average consumption rates at SR level, as well as cheaper actual cost for operational research (SR) 
Saving: 268,452 Eur;
Committed: 2,974 Eur
Overspending: 12,171 Eur (exchange rate impact for GeneXpert procurement)
Postponed Euro 3,020 - procurement of printers for SR will be carried in 2015
</t>
  </si>
  <si>
    <t xml:space="preserve">Cash incentive scheme is functioning well. It was approved in May and started on June 1. As per the scheme set-up payments take  2 months. Payments are made in-line with approved strict criterion, both for MDR and Sensitive patients. Actual number of beneficiaries is less than projected. 
Saving: 534,195;
Committed: 11,387;
Postponed: 75,000 Nov–Dec payment.
</t>
  </si>
  <si>
    <t>28 February 2015, Tbilisi, Georgia</t>
  </si>
  <si>
    <t>All the info on  applicable health  products procurement within this reporting period was entered into the  PQR.  
Following items procurement was processed and submitted accordingly:                        
Rifampicin - procurement made  through the local wholesaler PSP- contract # GF- T/ ET /G-34                                                Clofazimine - procurement made  through GDF/IDA; PO #GS13354; invoice GEO/DP/13/3516                                                                    Claritromycin-  procurement made  through GDF/IDA;  PO  #GS13355-C; invoice GEO/DP/13/3521                                                                                                                                               HIV Rapid tests  for TB patients – procurement made through local wholesaler Ltd "Expresdiagnostic" -contr.# GF-H-T/ET/G-53; 
TB Molecular  Diagnostics (Cepheid GeneXpert Model GX-IV- 4 module Instrument with desktop [GXIV-4D]: procurement made through  GDF/IDA- agreement NGF-T/SSP/G99</t>
  </si>
  <si>
    <t xml:space="preserve">Program implementation goes in-line with planned objectives, activities and time-lines. uninterrupted supply of treatment and diagnostic services to TB patients is well-facilitated, as well as supervision and monitoring processes. The latter is well reflected in the overall grant performance -the top 10 indicators, whereas the achievements are either according to the plan or the targets are overachieved.  During the reporting period PR carried out the extensive work with SR to ensure timely gathering and entry of the data in order to prevent insufficiencies in the reporting of the Indicators: 2.1, 2.2, 3.1, 3.3. The clear segregation of duties and mobilization of the human resources resulted in the fact that the data presented within the current reporting period was derived from the NCTBLD database. The extensive advocacy work of the PIU contributed to the initiation of the process of mainstreaming of e-TB module, which will enable to country to handling real-time TB data. The NCDC Program Department lately submitted the letter to the Minister reflecting justification for worth and significance of mainstreaming the module with proposed draft amendments to the Decree #723 as of December 24, 2014 of the GoG. The said draft suggests to oblige TB service-providers country-wide to initiate data recording and reporting using the TB module. It is expected that the requested amendments to the decree will be made within the 1st quarter, 2015.
The GLC Mission held in July 2014 recommended changes in MDR/XDR TB Treatment. The adjusted regimens proposed through the in-country consensus are based on the both ‘clinical’ and ‘programmatic’ aspects including securing sufficient resources for the supply of medicines, and keeping in mind the need of programmatic and financial sustainability beyond TGF support. Procurement of SLD with GDF took place in October, 2014.  It has to be emphasized, that the new regimens with consequent budget implications required adjustments from the Lab side as well, i.e. introduction of the 2nd line DST (our responce to GF query on 'Bedaquiline Implementation Plan', on Feb. 23).    
The present program can be considered as the vivid example of the successful in-country collaboration, i.e. the Program is closely working with the USAID/URC which is undertaking country-wide capacity development for mainstreaming of the new treatment regimens as well as installation of the 9 GeneXpert machines (those procured under GEO-T-NCDC Grant during the reporting period) in the targeted facilities, with following training of the staff on its utilization.   
In October 2014 Georgia hosted the WHO Country Programme Review mission. Multi-disciplinary team assessed different ‘building blocks’ of the system/National TB Programme and their final report is forthcoming.  The report will strongly contribute to the development of the post-2015 TB strategy and Action Plan which is due the end of March. 
It has to be emphasized that the Program had far advanced in its advocacy efforts for sustainable handover of responsibilities under the TB Grant to the State as the GF support is withdrawn.  Most importantly, the approved state budget, 2015 allocates 850,000GEL for procurement of the FLDs, paying cash incentives to 150MDR TB Patients and covering the income tax for cash incentive scheme. Besides the PIU team initiated preparation work for the state to handling procurement of FLDs starting 2015. The following activities were  scheduled and are on-going: 1. market research (ongoing) 2. meeting  with local   wholesalers and  pharma  representation offices (planned); 3. obtaining competitive prices by initiating direct negotiations with WHO prequalified manufacturers (planned); 4. negotiation  with GDF and discussion on the opportunities  to  participate in the local tenders (positive response is obtained). 5.  providing  results  of these negotiations to the Ministry of Health (ongoing – lately the PIU Director had a meeting with the Deputy Minister on the above topic, the next meeting is planned for the following week) .
The cash incentive scheme is operational and effectively working. As reflected in the programmatic progress sheet, 1,459 out of the 2,115 sensitive patients (69%) on the 1st line treatment and  498 out of the 646 M/XDR patients (77,1%) manifested full compliance to the treatment and benefited from the scheme during April-December, 2014. 
Therefore, respective indicators are achieved or exceeded
Financial management: the two critical components of this work are a) external to Georgia - communication with the donor (GFATM), and b) internal to Georgia – communication and reporting with the Ministries of Health and Finance, with NCDC, state statistics department, tax authorities, state revenue service, suppliers, service providers, etc. The former is smooth and efficient, which helps the stable and robust operations. In 2014 RR has timely completed the submission of the first regular PU reporting also, met all of the donor’s additional ad-hoc requests on the provision of financial and/or operational data. This includes PR/SR end-of month balances/receivables/payables, grant fund receipts and payments to third parties, etc.
PR received Eur 665K worth of one transfer from GFATM during the current reporting period. Total receipt for 2014 was Eur 1,356M.  In addition, two direct payments to vendors, with total worth of Eur 2.428M were completed.
RP operates bank account at the state treasury and accounting software ORIS (as an internal, albeit independent, part of NCDCs accounting), maintaining accurate and robust document filing for all transactions entered into either system. PR manages VAT smoothly, with the total worth of returnable VAT of GEL 53K; State Revenue Service has already registered these amounts on PR tax card, which is the prerequisite of its reimbursement shortly, as the technicalities are resolved by the same entity. PR developed and made operational both the concept and the software (provided by USAID funded project) of the TB Cash Incentive Scheme, paying total of Eur 119K (excluding  income tax worth of Euro 30K, which is financed by state budget); these amounts represent the underlying period through Oct-2014 for both MDR and sensitive TB patients. PR paid total of Eur 684K to the vendors/providers/patients during the current reporting period, whereas the total payments constituted: Eur 824K. PR successfully procured one of the ‘Big Four’ companies (KPMG) as auditor (the contract was signed in 2015).
</t>
  </si>
  <si>
    <t>Six million one hundred thirty eight thousand three hundred ninety one</t>
  </si>
  <si>
    <t xml:space="preserve">PR: Activities performed in accordance with the workplan.
Committed: 570 Euro (fuel for December)
Saving: 10,478 Euro (fuel for SR, PR Monitoring);
SR: 
Committed: 5,976 (December payment) 
Cancelled: 16,850 Euro Planned activities took place in-line with approved implementation plan. Saving was due to the actual costs being less than projected
</t>
  </si>
  <si>
    <t>It has to be emphasized that although the budget absorption was less than planned 76% (due to reasons justified below) – all programme activities were preformed accordingly. 
The main reasons for variance are as follows:
In 2014 local procurement with competitive bidding, with preceding market assessment derived cheaper unit costs compared to the budgeted; the saving totaled to: Eur 63,181.18 
Procurement of the several items (like gowns, slides for tests, glass containers) was delayed as the vendors were not able to meet requirements for the timing of delivery within the fiscal year. Thus, PR made re-scheduling of the tenders, though it did not result any stock-outs at SR levels. 
PR supported re-calculation of the available stock of medicines and lab. supplies at SR level, considering the fact of close-out of Expand TB project. Besides final shipments from the said donor were received during 2014 – 2015. The exercise resulted in the development of the updated request coming from the SR (Annex 5 of the contract with SR). Based on the updated request, PR revised the procurement budget for laboratory supplies.
In order to keep the procurements needs-based, PR supported SR in re-calculating average consumption rates for medicines and supplies.  
MDR scheme budget calculation was based on the 2012, 2013, 2014 TB cohort (75% of patients) data with 100% compliance to treatment. Actual average number of patients, per month was less than projected. Based on the above, and also the fact that 150 MDRs are covered through the state funding, PR re-calculated 2015 -2016 budget for the scheme and latter resulted in saving of funds.
Since November 2014, the significant devaluation of the Georgian national currency GEL took place (GEL's depreciation is 30 percent). To be on the safe side, while preparing budget forecast, PR has used unit costs as estimated before for the main items.
SR had fully utilized transferred funds and no free cash was remaining on their account by the end of 2014</t>
  </si>
  <si>
    <t xml:space="preserve">PR level: Overspending: Eur 204 Fx rate change impact  
SR level: (total saving: 5289 Euro;) several staff recruited later (finance manager, driver), or there was no need for recruiting additional staff (nurses at penitentiaries)
</t>
  </si>
  <si>
    <t xml:space="preserve">ME- PR: saving: Eur 2254 - all program activities performed by SR, though actual unit cost of fuel was less/remaining stock provided by GPIC; SR superviision and on-site monitoring costs were less than budgeted; Eur 2,583 actual costs were less than budgeted for  supervision and  Monitoring of Sr.
Commited: 570 euro - December fuel - payed in January; 
SR: saving  - Planned activities took place in-line with approved implementation plan, though saving occurred due to the fact that actual cost  of supervision and operational research was less than projected. 
</t>
  </si>
  <si>
    <t xml:space="preserve">LS - PR: saving Eur 241,301:  Actual cost of Cash incentives for sensitive and MDR  patients were less than budgeted :  sensitive : (a) budgeted amount was calculated for 1 year period covering 70% of all sensitive patients with100% adherence (both installments). Actually patients enrolled in January - May, 2014 did not fit for being beneficiary of the scheme as approved scheme was enrolling patients starting June 1.   For MDRs: (a) budgeted amount was calculated for the entire treatment course (15 months) covering 75% of  MDR patients from the 2012, 2013, 2014 cohorts, with100% adherence (all weeks on outpatient treatment).  Actually, 5 months were covered, payments started in August, there was no 100% compliance in many cases  and number of patients was less than projected/budgeted.
The remaining amount is fuel cost Eur 10,388  due to less than budgeted unit cost and available stock at SR level.
Postponed : Eur 75,000 - cost for Cash incentives  (Sensitive&amp;MDR) for Nov-December - payment was carried in January-Feb 2015
Commited: 2,058 euro - December fuel cost - payed in January 
SR level: saving  - less patients required transportation allowence, DOT nurses were recruited according to needs; 
</t>
  </si>
  <si>
    <t xml:space="preserve">PR level: saving - Euro 2,052 Fuel and Mobile Operator costs were less than budgeted; committed - 164 - PR fuel cost for December, paid in January.  </t>
  </si>
  <si>
    <t xml:space="preserve">The reporting period relates to the activities performed by the TB center in July-December, but in-line with the contract, SR received reimbursement for June-November services. This results in variances compared to approved SR budgets of Q2/Q3. Variance related to TB Center performance includes savings (mainly unspent HR costs; less transportation incentives to patients and cheaper operational research rather than budgeted) Overspending: Eur 1936 - cost for training budgeted in Q2 and delayed to the current reporting period 
</t>
  </si>
</sst>
</file>

<file path=xl/styles.xml><?xml version="1.0" encoding="utf-8"?>
<styleSheet xmlns="http://schemas.openxmlformats.org/spreadsheetml/2006/main">
  <numFmts count="53">
    <numFmt numFmtId="5" formatCode="#,##0\ &quot;Lari&quot;;\-#,##0\ &quot;Lari&quot;"/>
    <numFmt numFmtId="6" formatCode="#,##0\ &quot;Lari&quot;;[Red]\-#,##0\ &quot;Lari&quot;"/>
    <numFmt numFmtId="7" formatCode="#,##0.00\ &quot;Lari&quot;;\-#,##0.00\ &quot;Lari&quot;"/>
    <numFmt numFmtId="8" formatCode="#,##0.00\ &quot;Lari&quot;;[Red]\-#,##0.00\ &quot;Lari&quot;"/>
    <numFmt numFmtId="42" formatCode="_-* #,##0\ &quot;Lari&quot;_-;\-* #,##0\ &quot;Lari&quot;_-;_-* &quot;-&quot;\ &quot;Lari&quot;_-;_-@_-"/>
    <numFmt numFmtId="41" formatCode="_-* #,##0\ _L_a_r_i_-;\-* #,##0\ _L_a_r_i_-;_-* &quot;-&quot;\ _L_a_r_i_-;_-@_-"/>
    <numFmt numFmtId="44" formatCode="_-* #,##0.00\ &quot;Lari&quot;_-;\-* #,##0.00\ &quot;Lari&quot;_-;_-* &quot;-&quot;??\ &quot;Lari&quot;_-;_-@_-"/>
    <numFmt numFmtId="43" formatCode="_-* #,##0.00\ _L_a_r_i_-;\-* #,##0.00\ _L_a_r_i_-;_-* &quot;-&quot;??\ _L_a_r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00_ ;_ * \-#,##0.00_ ;_ * &quot;-&quot;??_ ;_ @_ "/>
    <numFmt numFmtId="181" formatCode="_ * #,##0_ ;_ * \-#,##0_ ;_ * &quot;-&quot;??_ ;_ @_ "/>
    <numFmt numFmtId="182" formatCode="[$-409]d\-mmm\-yyyy;@"/>
    <numFmt numFmtId="183" formatCode="#,##0.00;[Red]\(#,##0.00\)"/>
    <numFmt numFmtId="184" formatCode="#,##0.0000_);[Red]\(#,##0.0000\)"/>
    <numFmt numFmtId="185" formatCode="dd/mm/yyyy;@"/>
    <numFmt numFmtId="186" formatCode="[$-409]d\-mmm\-yy;@"/>
    <numFmt numFmtId="187" formatCode="&quot;$&quot;#,##0"/>
    <numFmt numFmtId="188" formatCode="#,##0.0000;[Red]\-#,##0.0000"/>
    <numFmt numFmtId="189" formatCode="mm/dd/yy;@"/>
    <numFmt numFmtId="190" formatCode="#,##0.0000_ ;\-#,##0.0000\ "/>
    <numFmt numFmtId="191" formatCode="#,##0.00_ ;\-#,##0.00\ "/>
    <numFmt numFmtId="192" formatCode="#,##0.0000"/>
    <numFmt numFmtId="193" formatCode="0.0000"/>
    <numFmt numFmtId="194" formatCode="_(* #,##0.00_);_(* \(#,##0.00\);_(* #,##0.00%_)"/>
    <numFmt numFmtId="195" formatCode="_(* #,##0.00_);_(* \(#,##0.00%\);_(* &quot;-&quot;??_);_(@_)"/>
    <numFmt numFmtId="196" formatCode="_(* #,##0.00%_);_(* \(#,##0.00\);_(* &quot;-&quot;??_);_(@_)"/>
    <numFmt numFmtId="197" formatCode="[$-809]dddd\,\ dd\ mmmm\ yyyy"/>
    <numFmt numFmtId="198" formatCode="yyyy"/>
    <numFmt numFmtId="199" formatCode="0.000"/>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0.0"/>
    <numFmt numFmtId="206" formatCode="#,##0.000"/>
    <numFmt numFmtId="207" formatCode="_(* #,##0.0_);_(* \(#,##0.0\);_(* &quot;-&quot;??_);_(@_)"/>
    <numFmt numFmtId="208" formatCode="_(* #,##0_);_(* \(#,##0\);_(* &quot;-&quot;??_);_(@_)"/>
  </numFmts>
  <fonts count="136">
    <font>
      <sz val="10"/>
      <name val="Arial"/>
      <family val="0"/>
    </font>
    <font>
      <sz val="11"/>
      <color indexed="8"/>
      <name val="Calibri"/>
      <family val="2"/>
    </font>
    <font>
      <sz val="12"/>
      <name val="Times New Roman"/>
      <family val="1"/>
    </font>
    <font>
      <sz val="12"/>
      <name val="Arial"/>
      <family val="2"/>
    </font>
    <font>
      <sz val="10"/>
      <name val="Times New Roman"/>
      <family val="1"/>
    </font>
    <font>
      <b/>
      <sz val="16"/>
      <name val="Arial"/>
      <family val="2"/>
    </font>
    <font>
      <b/>
      <sz val="12"/>
      <color indexed="9"/>
      <name val="Arial"/>
      <family val="2"/>
    </font>
    <font>
      <b/>
      <sz val="12"/>
      <name val="Arial"/>
      <family val="2"/>
    </font>
    <font>
      <b/>
      <sz val="11"/>
      <color indexed="8"/>
      <name val="Arial"/>
      <family val="2"/>
    </font>
    <font>
      <b/>
      <sz val="11"/>
      <color indexed="9"/>
      <name val="Arial"/>
      <family val="2"/>
    </font>
    <font>
      <sz val="11"/>
      <name val="Arial"/>
      <family val="2"/>
    </font>
    <font>
      <b/>
      <sz val="11"/>
      <name val="Arial"/>
      <family val="2"/>
    </font>
    <font>
      <b/>
      <sz val="12"/>
      <color indexed="8"/>
      <name val="Arial"/>
      <family val="2"/>
    </font>
    <font>
      <b/>
      <sz val="20"/>
      <name val="Arial"/>
      <family val="2"/>
    </font>
    <font>
      <b/>
      <sz val="14"/>
      <color indexed="9"/>
      <name val="Arial"/>
      <family val="2"/>
    </font>
    <font>
      <sz val="11"/>
      <color indexed="8"/>
      <name val="Arial"/>
      <family val="2"/>
    </font>
    <font>
      <b/>
      <i/>
      <sz val="14"/>
      <name val="Arial"/>
      <family val="2"/>
    </font>
    <font>
      <vertAlign val="superscript"/>
      <sz val="11"/>
      <name val="Arial"/>
      <family val="2"/>
    </font>
    <font>
      <b/>
      <sz val="18"/>
      <name val="Arial"/>
      <family val="2"/>
    </font>
    <font>
      <sz val="18"/>
      <name val="Arial"/>
      <family val="2"/>
    </font>
    <font>
      <b/>
      <sz val="10"/>
      <name val="Arial"/>
      <family val="2"/>
    </font>
    <font>
      <u val="single"/>
      <sz val="14"/>
      <name val="Arial"/>
      <family val="2"/>
    </font>
    <font>
      <i/>
      <sz val="11"/>
      <name val="Arial"/>
      <family val="2"/>
    </font>
    <font>
      <b/>
      <sz val="14"/>
      <name val="Arial"/>
      <family val="2"/>
    </font>
    <font>
      <u val="single"/>
      <sz val="12"/>
      <name val="Arial"/>
      <family val="2"/>
    </font>
    <font>
      <sz val="14"/>
      <name val="Arial"/>
      <family val="2"/>
    </font>
    <font>
      <sz val="8"/>
      <name val="Arial"/>
      <family val="2"/>
    </font>
    <font>
      <u val="single"/>
      <sz val="11"/>
      <name val="Arial"/>
      <family val="2"/>
    </font>
    <font>
      <sz val="10"/>
      <color indexed="22"/>
      <name val="Arial"/>
      <family val="2"/>
    </font>
    <font>
      <sz val="10"/>
      <color indexed="8"/>
      <name val="Arial"/>
      <family val="2"/>
    </font>
    <font>
      <sz val="7"/>
      <name val="Times New Roman"/>
      <family val="1"/>
    </font>
    <font>
      <b/>
      <i/>
      <sz val="11"/>
      <name val="Arial"/>
      <family val="2"/>
    </font>
    <font>
      <i/>
      <sz val="10"/>
      <name val="Arial"/>
      <family val="2"/>
    </font>
    <font>
      <sz val="11"/>
      <color indexed="9"/>
      <name val="Arial"/>
      <family val="2"/>
    </font>
    <font>
      <b/>
      <sz val="11"/>
      <color indexed="10"/>
      <name val="Arial"/>
      <family val="2"/>
    </font>
    <font>
      <b/>
      <sz val="11"/>
      <color indexed="52"/>
      <name val="Arial"/>
      <family val="2"/>
    </font>
    <font>
      <sz val="10"/>
      <color indexed="10"/>
      <name val="Arial"/>
      <family val="2"/>
    </font>
    <font>
      <b/>
      <sz val="11"/>
      <color indexed="12"/>
      <name val="Arial"/>
      <family val="2"/>
    </font>
    <font>
      <sz val="11"/>
      <color indexed="12"/>
      <name val="Arial"/>
      <family val="2"/>
    </font>
    <font>
      <sz val="10"/>
      <color indexed="9"/>
      <name val="Arial"/>
      <family val="2"/>
    </font>
    <font>
      <b/>
      <sz val="9"/>
      <name val="Arial"/>
      <family val="2"/>
    </font>
    <font>
      <sz val="10"/>
      <color indexed="12"/>
      <name val="Arial"/>
      <family val="2"/>
    </font>
    <font>
      <b/>
      <sz val="10"/>
      <color indexed="12"/>
      <name val="Arial"/>
      <family val="2"/>
    </font>
    <font>
      <b/>
      <sz val="11"/>
      <color indexed="53"/>
      <name val="Arial"/>
      <family val="2"/>
    </font>
    <font>
      <b/>
      <u val="single"/>
      <sz val="12"/>
      <color indexed="12"/>
      <name val="Arial"/>
      <family val="2"/>
    </font>
    <font>
      <b/>
      <sz val="12"/>
      <color indexed="12"/>
      <name val="Arial"/>
      <family val="2"/>
    </font>
    <font>
      <sz val="12"/>
      <color indexed="12"/>
      <name val="Arial"/>
      <family val="2"/>
    </font>
    <font>
      <sz val="11"/>
      <color indexed="53"/>
      <name val="Arial"/>
      <family val="2"/>
    </font>
    <font>
      <b/>
      <sz val="12"/>
      <color indexed="8"/>
      <name val="Calibri"/>
      <family val="2"/>
    </font>
    <font>
      <b/>
      <sz val="10"/>
      <color indexed="8"/>
      <name val="Calibri"/>
      <family val="2"/>
    </font>
    <font>
      <b/>
      <u val="single"/>
      <sz val="10"/>
      <color indexed="8"/>
      <name val="Calibri"/>
      <family val="2"/>
    </font>
    <font>
      <b/>
      <sz val="10"/>
      <name val="Calibri"/>
      <family val="2"/>
    </font>
    <font>
      <sz val="10"/>
      <color indexed="8"/>
      <name val="Calibri"/>
      <family val="2"/>
    </font>
    <font>
      <b/>
      <sz val="11"/>
      <color indexed="12"/>
      <name val="Calibri"/>
      <family val="2"/>
    </font>
    <font>
      <b/>
      <u val="single"/>
      <sz val="11"/>
      <name val="Arial"/>
      <family val="2"/>
    </font>
    <font>
      <b/>
      <i/>
      <sz val="10"/>
      <name val="Arial"/>
      <family val="2"/>
    </font>
    <font>
      <b/>
      <i/>
      <sz val="12"/>
      <name val="Arial"/>
      <family val="2"/>
    </font>
    <font>
      <b/>
      <i/>
      <sz val="8"/>
      <name val="Arial"/>
      <family val="2"/>
    </font>
    <font>
      <sz val="12"/>
      <color indexed="8"/>
      <name val="Times"/>
      <family val="1"/>
    </font>
    <font>
      <b/>
      <sz val="8"/>
      <name val="Tahoma"/>
      <family val="2"/>
    </font>
    <font>
      <sz val="8"/>
      <name val="Tahoma"/>
      <family val="2"/>
    </font>
    <font>
      <sz val="10"/>
      <color indexed="10"/>
      <name val="Tahoma"/>
      <family val="2"/>
    </font>
    <font>
      <b/>
      <sz val="14"/>
      <color indexed="12"/>
      <name val="Arial"/>
      <family val="2"/>
    </font>
    <font>
      <sz val="13"/>
      <name val="Arial"/>
      <family val="2"/>
    </font>
    <font>
      <b/>
      <sz val="13"/>
      <color indexed="12"/>
      <name val="Arial"/>
      <family val="2"/>
    </font>
    <font>
      <sz val="12"/>
      <color indexed="8"/>
      <name val="Arial"/>
      <family val="2"/>
    </font>
    <font>
      <sz val="11"/>
      <name val="Calibri"/>
      <family val="2"/>
    </font>
    <font>
      <sz val="9"/>
      <name val="Tahoma"/>
      <family val="2"/>
    </font>
    <font>
      <b/>
      <sz val="9"/>
      <name val="Tahoma"/>
      <family val="2"/>
    </font>
    <font>
      <b/>
      <i/>
      <sz val="9"/>
      <name val="Tahoma"/>
      <family val="2"/>
    </font>
    <font>
      <sz val="14"/>
      <color indexed="9"/>
      <name val="Arial"/>
      <family val="2"/>
    </font>
    <font>
      <b/>
      <i/>
      <u val="single"/>
      <sz val="10"/>
      <name val="Arial"/>
      <family val="2"/>
    </font>
    <font>
      <sz val="14"/>
      <color indexed="12"/>
      <name val="Arial"/>
      <family val="2"/>
    </font>
    <font>
      <b/>
      <sz val="16"/>
      <color indexed="12"/>
      <name val="Arial"/>
      <family val="2"/>
    </font>
    <font>
      <b/>
      <u val="single"/>
      <sz val="14"/>
      <color indexed="12"/>
      <name val="Arial"/>
      <family val="2"/>
    </font>
    <font>
      <sz val="9"/>
      <name val="Arial"/>
      <family val="2"/>
    </font>
    <font>
      <sz val="11"/>
      <color indexed="10"/>
      <name val="Arial"/>
      <family val="2"/>
    </font>
    <font>
      <sz val="11"/>
      <color indexed="8"/>
      <name val="Sylfaen"/>
      <family val="2"/>
    </font>
    <font>
      <sz val="11"/>
      <color indexed="9"/>
      <name val="Sylfaen"/>
      <family val="2"/>
    </font>
    <font>
      <sz val="11"/>
      <color indexed="20"/>
      <name val="Sylfaen"/>
      <family val="2"/>
    </font>
    <font>
      <b/>
      <sz val="11"/>
      <color indexed="52"/>
      <name val="Sylfaen"/>
      <family val="2"/>
    </font>
    <font>
      <b/>
      <sz val="11"/>
      <color indexed="9"/>
      <name val="Sylfaen"/>
      <family val="2"/>
    </font>
    <font>
      <i/>
      <sz val="11"/>
      <color indexed="23"/>
      <name val="Sylfaen"/>
      <family val="2"/>
    </font>
    <font>
      <u val="single"/>
      <sz val="10"/>
      <color indexed="20"/>
      <name val="Arial"/>
      <family val="2"/>
    </font>
    <font>
      <sz val="11"/>
      <color indexed="17"/>
      <name val="Sylfaen"/>
      <family val="2"/>
    </font>
    <font>
      <b/>
      <sz val="15"/>
      <color indexed="56"/>
      <name val="Sylfaen"/>
      <family val="2"/>
    </font>
    <font>
      <b/>
      <sz val="13"/>
      <color indexed="56"/>
      <name val="Sylfaen"/>
      <family val="2"/>
    </font>
    <font>
      <b/>
      <sz val="11"/>
      <color indexed="56"/>
      <name val="Sylfaen"/>
      <family val="2"/>
    </font>
    <font>
      <u val="single"/>
      <sz val="10"/>
      <color indexed="12"/>
      <name val="Arial"/>
      <family val="2"/>
    </font>
    <font>
      <sz val="11"/>
      <color indexed="62"/>
      <name val="Sylfaen"/>
      <family val="2"/>
    </font>
    <font>
      <sz val="11"/>
      <color indexed="52"/>
      <name val="Sylfaen"/>
      <family val="2"/>
    </font>
    <font>
      <sz val="11"/>
      <color indexed="60"/>
      <name val="Sylfaen"/>
      <family val="2"/>
    </font>
    <font>
      <b/>
      <sz val="11"/>
      <color indexed="63"/>
      <name val="Sylfaen"/>
      <family val="2"/>
    </font>
    <font>
      <b/>
      <sz val="18"/>
      <color indexed="56"/>
      <name val="Sylfaen"/>
      <family val="2"/>
    </font>
    <font>
      <b/>
      <sz val="11"/>
      <color indexed="8"/>
      <name val="Sylfaen"/>
      <family val="2"/>
    </font>
    <font>
      <sz val="11"/>
      <color indexed="10"/>
      <name val="Sylfaen"/>
      <family val="2"/>
    </font>
    <font>
      <b/>
      <sz val="12"/>
      <color indexed="10"/>
      <name val="Arial"/>
      <family val="2"/>
    </font>
    <font>
      <b/>
      <u val="single"/>
      <sz val="14"/>
      <color indexed="10"/>
      <name val="Arial"/>
      <family val="2"/>
    </font>
    <font>
      <b/>
      <sz val="12"/>
      <color indexed="10"/>
      <name val="Times New Roman"/>
      <family val="1"/>
    </font>
    <font>
      <sz val="11"/>
      <color indexed="17"/>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sz val="10"/>
      <color rgb="FFFF0000"/>
      <name val="Arial"/>
      <family val="2"/>
    </font>
    <font>
      <b/>
      <sz val="11"/>
      <color theme="1"/>
      <name val="Arial"/>
      <family val="2"/>
    </font>
    <font>
      <b/>
      <sz val="12"/>
      <color rgb="FFFF0000"/>
      <name val="Arial"/>
      <family val="2"/>
    </font>
    <font>
      <b/>
      <u val="single"/>
      <sz val="14"/>
      <color rgb="FFFF0000"/>
      <name val="Arial"/>
      <family val="2"/>
    </font>
    <font>
      <b/>
      <sz val="12"/>
      <color rgb="FFFF0000"/>
      <name val="Times New Roman"/>
      <family val="1"/>
    </font>
    <font>
      <sz val="11"/>
      <color theme="1"/>
      <name val="Arial"/>
      <family val="2"/>
    </font>
    <font>
      <sz val="11"/>
      <color rgb="FFFF0000"/>
      <name val="Arial"/>
      <family val="2"/>
    </font>
    <font>
      <sz val="11"/>
      <color rgb="FF00B050"/>
      <name val="Arial"/>
      <family val="2"/>
    </font>
    <font>
      <b/>
      <sz val="11"/>
      <color rgb="FF0000FF"/>
      <name val="Arial"/>
      <family val="2"/>
    </font>
    <font>
      <b/>
      <sz val="12"/>
      <color rgb="FF2038EC"/>
      <name val="Arial"/>
      <family val="2"/>
    </font>
    <font>
      <b/>
      <sz val="14"/>
      <color rgb="FF0000FF"/>
      <name val="Arial"/>
      <family val="2"/>
    </font>
    <font>
      <b/>
      <sz val="12"/>
      <color rgb="FF0000FF"/>
      <name val="Arial"/>
      <family val="2"/>
    </font>
    <font>
      <b/>
      <sz val="16"/>
      <color rgb="FF0000FF"/>
      <name val="Arial"/>
      <family val="2"/>
    </font>
    <font>
      <b/>
      <sz val="14"/>
      <color rgb="FF0066FF"/>
      <name val="Arial"/>
      <family val="2"/>
    </font>
    <font>
      <b/>
      <sz val="8"/>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8"/>
        <bgColor indexed="64"/>
      </patternFill>
    </fill>
    <fill>
      <patternFill patternType="solid">
        <fgColor indexed="13"/>
        <bgColor indexed="64"/>
      </patternFill>
    </fill>
    <fill>
      <patternFill patternType="lightTrellis">
        <bgColor indexed="42"/>
      </patternFill>
    </fill>
    <fill>
      <patternFill patternType="lightTrellis">
        <bgColor indexed="9"/>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lightGray">
        <bgColor indexed="9"/>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CCFFCC"/>
        <bgColor indexed="64"/>
      </patternFill>
    </fill>
    <fill>
      <patternFill patternType="solid">
        <fgColor indexed="55"/>
        <bgColor indexed="64"/>
      </patternFill>
    </fill>
    <fill>
      <patternFill patternType="solid">
        <fgColor indexed="56"/>
        <bgColor indexed="64"/>
      </patternFill>
    </fill>
    <fill>
      <patternFill patternType="solid">
        <fgColor indexed="26"/>
        <bgColor indexed="64"/>
      </patternFill>
    </fill>
  </fills>
  <borders count="2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medium"/>
    </border>
    <border>
      <left style="thin"/>
      <right style="thin"/>
      <top style="medium"/>
      <bottom style="thin"/>
    </border>
    <border>
      <left style="thin"/>
      <right style="medium"/>
      <top style="thin"/>
      <bottom style="thin"/>
    </border>
    <border>
      <left/>
      <right style="thin"/>
      <top style="medium"/>
      <bottom style="thin"/>
    </border>
    <border>
      <left/>
      <right style="thin"/>
      <top style="thin"/>
      <bottom style="thin"/>
    </border>
    <border>
      <left style="medium"/>
      <right/>
      <top/>
      <bottom style="medium"/>
    </border>
    <border>
      <left/>
      <right/>
      <top style="medium"/>
      <bottom style="thin"/>
    </border>
    <border>
      <left/>
      <right style="thin"/>
      <top/>
      <bottom/>
    </border>
    <border>
      <left/>
      <right/>
      <top/>
      <bottom style="medium"/>
    </border>
    <border>
      <left style="medium"/>
      <right/>
      <top/>
      <bottom/>
    </border>
    <border>
      <left style="thin"/>
      <right style="medium"/>
      <top style="medium"/>
      <bottom style="thin"/>
    </border>
    <border>
      <left style="thin"/>
      <right/>
      <top style="thin"/>
      <bottom style="thin"/>
    </border>
    <border>
      <left style="thin"/>
      <right/>
      <top style="medium"/>
      <bottom/>
    </border>
    <border>
      <left style="thin"/>
      <right style="medium"/>
      <top style="medium"/>
      <bottom/>
    </border>
    <border>
      <left/>
      <right/>
      <top style="thin"/>
      <bottom style="thin"/>
    </border>
    <border>
      <left style="thin"/>
      <right/>
      <top/>
      <bottom/>
    </border>
    <border>
      <left style="thin"/>
      <right style="thin"/>
      <top style="thin"/>
      <bottom style="hair"/>
    </border>
    <border>
      <left style="thin"/>
      <right/>
      <top style="thin"/>
      <bottom style="hair"/>
    </border>
    <border>
      <left style="thin"/>
      <right style="thin"/>
      <top style="hair"/>
      <bottom style="hair"/>
    </border>
    <border>
      <left style="thin"/>
      <right/>
      <top style="hair"/>
      <bottom style="hair"/>
    </border>
    <border>
      <left style="thin"/>
      <right style="thin"/>
      <top style="hair"/>
      <bottom/>
    </border>
    <border>
      <left style="thin"/>
      <right/>
      <top style="thin"/>
      <bottom/>
    </border>
    <border>
      <left style="thin"/>
      <right/>
      <top style="hair"/>
      <bottom style="thin"/>
    </border>
    <border>
      <left/>
      <right style="thin"/>
      <top style="thin"/>
      <bottom/>
    </border>
    <border>
      <left style="thin"/>
      <right style="thin"/>
      <top style="hair"/>
      <bottom style="thin"/>
    </border>
    <border>
      <left/>
      <right/>
      <top style="thin"/>
      <bottom/>
    </border>
    <border>
      <left style="thin"/>
      <right style="thin"/>
      <top style="thin"/>
      <bottom/>
    </border>
    <border>
      <left style="medium"/>
      <right style="thin">
        <color indexed="9"/>
      </right>
      <top/>
      <bottom/>
    </border>
    <border>
      <left style="medium"/>
      <right style="thin">
        <color indexed="9"/>
      </right>
      <top style="thin">
        <color indexed="9"/>
      </top>
      <bottom/>
    </border>
    <border>
      <left style="medium"/>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style="thin">
        <color indexed="9"/>
      </top>
      <bottom style="thin">
        <color indexed="9"/>
      </bottom>
    </border>
    <border>
      <left/>
      <right/>
      <top style="thin">
        <color indexed="9"/>
      </top>
      <bottom/>
    </border>
    <border>
      <left/>
      <right style="thin">
        <color indexed="9"/>
      </right>
      <top style="medium"/>
      <bottom style="thin">
        <color indexed="9"/>
      </bottom>
    </border>
    <border>
      <left style="thin">
        <color indexed="9"/>
      </left>
      <right style="thin">
        <color indexed="9"/>
      </right>
      <top style="medium"/>
      <bottom/>
    </border>
    <border>
      <left/>
      <right/>
      <top style="thin">
        <color indexed="9"/>
      </top>
      <bottom style="thin">
        <color indexed="9"/>
      </bottom>
    </border>
    <border>
      <left style="thin">
        <color indexed="9"/>
      </left>
      <right/>
      <top style="medium"/>
      <bottom style="thin">
        <color indexed="9"/>
      </bottom>
    </border>
    <border>
      <left style="thin">
        <color indexed="9"/>
      </left>
      <right style="thin">
        <color indexed="9"/>
      </right>
      <top style="medium"/>
      <bottom style="thin">
        <color indexed="9"/>
      </bottom>
    </border>
    <border>
      <left style="thin">
        <color indexed="9"/>
      </left>
      <right/>
      <top/>
      <bottom style="thin">
        <color indexed="9"/>
      </bottom>
    </border>
    <border>
      <left/>
      <right/>
      <top style="thin">
        <color indexed="9"/>
      </top>
      <bottom style="medium"/>
    </border>
    <border>
      <left style="thin">
        <color indexed="9"/>
      </left>
      <right/>
      <top style="thin">
        <color indexed="9"/>
      </top>
      <bottom style="medium"/>
    </border>
    <border>
      <left style="thin">
        <color indexed="9"/>
      </left>
      <right style="medium"/>
      <top style="thin">
        <color indexed="9"/>
      </top>
      <bottom style="medium"/>
    </border>
    <border>
      <left style="thin">
        <color indexed="9"/>
      </left>
      <right style="thin">
        <color indexed="9"/>
      </right>
      <top/>
      <bottom style="thin">
        <color indexed="9"/>
      </bottom>
    </border>
    <border>
      <left style="thin">
        <color indexed="9"/>
      </left>
      <right style="thin">
        <color indexed="9"/>
      </right>
      <top/>
      <bottom/>
    </border>
    <border>
      <left style="thin">
        <color indexed="9"/>
      </left>
      <right/>
      <top style="thin">
        <color indexed="9"/>
      </top>
      <bottom/>
    </border>
    <border>
      <left/>
      <right style="thin">
        <color indexed="9"/>
      </right>
      <top style="thin">
        <color indexed="9"/>
      </top>
      <bottom style="thin">
        <color indexed="9"/>
      </bottom>
    </border>
    <border>
      <left/>
      <right/>
      <top style="medium"/>
      <bottom/>
    </border>
    <border>
      <left/>
      <right/>
      <top style="medium"/>
      <bottom style="thin">
        <color indexed="9"/>
      </bottom>
    </border>
    <border>
      <left/>
      <right style="thin">
        <color indexed="9"/>
      </right>
      <top style="thin">
        <color indexed="9"/>
      </top>
      <bottom/>
    </border>
    <border>
      <left style="thin">
        <color indexed="9"/>
      </left>
      <right style="thin">
        <color indexed="9"/>
      </right>
      <top style="thin"/>
      <bottom style="thin">
        <color indexed="9"/>
      </bottom>
    </border>
    <border>
      <left/>
      <right/>
      <top/>
      <bottom style="thin">
        <color indexed="9"/>
      </bottom>
    </border>
    <border>
      <left/>
      <right/>
      <top/>
      <bottom style="thin"/>
    </border>
    <border>
      <left style="thin">
        <color indexed="9"/>
      </left>
      <right/>
      <top/>
      <bottom style="thin"/>
    </border>
    <border>
      <left style="thin">
        <color indexed="9"/>
      </left>
      <right style="thin">
        <color indexed="9"/>
      </right>
      <top style="thin">
        <color indexed="9"/>
      </top>
      <bottom style="medium"/>
    </border>
    <border>
      <left style="thin">
        <color indexed="9"/>
      </left>
      <right/>
      <top style="thin"/>
      <bottom style="thin">
        <color indexed="9"/>
      </bottom>
    </border>
    <border>
      <left style="thin">
        <color indexed="9"/>
      </left>
      <right/>
      <top style="double"/>
      <bottom/>
    </border>
    <border>
      <left/>
      <right/>
      <top style="thin"/>
      <bottom style="thin">
        <color indexed="9"/>
      </bottom>
    </border>
    <border>
      <left/>
      <right style="thin">
        <color indexed="9"/>
      </right>
      <top style="thin"/>
      <bottom/>
    </border>
    <border>
      <left/>
      <right style="thin">
        <color indexed="9"/>
      </right>
      <top style="thin"/>
      <bottom style="thin">
        <color indexed="9"/>
      </bottom>
    </border>
    <border>
      <left style="thin">
        <color indexed="9"/>
      </left>
      <right style="thin">
        <color indexed="9"/>
      </right>
      <top style="thin">
        <color indexed="9"/>
      </top>
      <bottom style="thin"/>
    </border>
    <border>
      <left style="thin"/>
      <right style="thin">
        <color indexed="9"/>
      </right>
      <top style="thin">
        <color indexed="9"/>
      </top>
      <bottom style="thin">
        <color indexed="9"/>
      </bottom>
    </border>
    <border>
      <left style="thin">
        <color indexed="9"/>
      </left>
      <right style="thin"/>
      <top style="thin">
        <color indexed="9"/>
      </top>
      <bottom style="thin">
        <color indexed="9"/>
      </bottom>
    </border>
    <border>
      <left/>
      <right style="thin">
        <color indexed="9"/>
      </right>
      <top/>
      <bottom style="thin">
        <color indexed="9"/>
      </bottom>
    </border>
    <border>
      <left style="medium"/>
      <right/>
      <top style="thin">
        <color indexed="9"/>
      </top>
      <bottom style="thin">
        <color indexed="9"/>
      </bottom>
    </border>
    <border>
      <left style="medium"/>
      <right/>
      <top style="thin">
        <color indexed="9"/>
      </top>
      <bottom/>
    </border>
    <border>
      <left/>
      <right style="thin">
        <color indexed="9"/>
      </right>
      <top/>
      <bottom/>
    </border>
    <border>
      <left style="medium"/>
      <right style="medium"/>
      <top style="medium"/>
      <bottom style="medium"/>
    </border>
    <border>
      <left/>
      <right style="medium"/>
      <top style="thin"/>
      <bottom style="thin"/>
    </border>
    <border>
      <left style="medium"/>
      <right style="medium"/>
      <top style="thin"/>
      <bottom style="thin"/>
    </border>
    <border>
      <left style="thin">
        <color indexed="9"/>
      </left>
      <right/>
      <top style="thin"/>
      <bottom/>
    </border>
    <border>
      <left style="thin">
        <color indexed="9"/>
      </left>
      <right style="thin">
        <color indexed="9"/>
      </right>
      <top style="thin"/>
      <bottom/>
    </border>
    <border>
      <left style="medium"/>
      <right style="medium"/>
      <top/>
      <bottom style="thin"/>
    </border>
    <border>
      <left style="thin"/>
      <right style="thin"/>
      <top/>
      <bottom style="thin"/>
    </border>
    <border>
      <left style="medium"/>
      <right/>
      <top style="medium"/>
      <bottom/>
    </border>
    <border>
      <left style="medium"/>
      <right style="medium"/>
      <top/>
      <bottom style="medium"/>
    </border>
    <border>
      <left/>
      <right/>
      <top/>
      <bottom style="double"/>
    </border>
    <border>
      <left/>
      <right style="thin">
        <color indexed="9"/>
      </right>
      <top style="thin">
        <color indexed="9"/>
      </top>
      <bottom style="thin"/>
    </border>
    <border>
      <left style="thin">
        <color indexed="9"/>
      </left>
      <right/>
      <top style="thin">
        <color indexed="9"/>
      </top>
      <bottom style="thin"/>
    </border>
    <border>
      <left/>
      <right/>
      <top style="thin">
        <color indexed="9"/>
      </top>
      <bottom style="thin"/>
    </border>
    <border>
      <left style="thin">
        <color indexed="9"/>
      </left>
      <right/>
      <top style="medium"/>
      <bottom style="thin"/>
    </border>
    <border>
      <left style="thin">
        <color indexed="9"/>
      </left>
      <right style="thin">
        <color indexed="9"/>
      </right>
      <top style="medium"/>
      <bottom style="thin"/>
    </border>
    <border>
      <left/>
      <right/>
      <top style="hair"/>
      <bottom style="hair"/>
    </border>
    <border>
      <left style="thin"/>
      <right style="thin"/>
      <top style="thin"/>
      <bottom style="medium"/>
    </border>
    <border>
      <left style="medium"/>
      <right style="medium"/>
      <top style="medium"/>
      <bottom/>
    </border>
    <border>
      <left/>
      <right style="medium"/>
      <top style="medium"/>
      <bottom/>
    </border>
    <border>
      <left/>
      <right/>
      <top style="thin"/>
      <bottom style="medium"/>
    </border>
    <border>
      <left/>
      <right style="medium"/>
      <top style="thin"/>
      <bottom style="medium"/>
    </border>
    <border>
      <left style="thin"/>
      <right/>
      <top style="medium"/>
      <bottom style="thin"/>
    </border>
    <border>
      <left/>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thin"/>
      <right style="medium"/>
      <top style="thin"/>
      <bottom style="medium"/>
    </border>
    <border>
      <left style="thin"/>
      <right/>
      <top/>
      <bottom style="thin"/>
    </border>
    <border>
      <left style="medium"/>
      <right/>
      <top style="medium"/>
      <bottom style="medium"/>
    </border>
    <border>
      <left style="thin">
        <color indexed="9"/>
      </left>
      <right/>
      <top/>
      <bottom/>
    </border>
    <border>
      <left style="medium"/>
      <right/>
      <top style="thin"/>
      <bottom/>
    </border>
    <border>
      <left/>
      <right style="thin">
        <color indexed="9"/>
      </right>
      <top/>
      <bottom style="thin"/>
    </border>
    <border>
      <left style="thin">
        <color indexed="9"/>
      </left>
      <right style="thin">
        <color indexed="9"/>
      </right>
      <top/>
      <bottom style="thin"/>
    </border>
    <border>
      <left/>
      <right/>
      <top style="medium"/>
      <bottom style="medium"/>
    </border>
    <border>
      <left style="thick"/>
      <right/>
      <top/>
      <bottom style="medium"/>
    </border>
    <border>
      <left style="thick"/>
      <right/>
      <top style="medium"/>
      <bottom style="medium"/>
    </border>
    <border>
      <left style="hair"/>
      <right style="hair"/>
      <top style="hair"/>
      <bottom style="hair"/>
    </border>
    <border>
      <left style="medium"/>
      <right/>
      <top style="hair"/>
      <bottom/>
    </border>
    <border>
      <left style="hair"/>
      <right style="hair"/>
      <top/>
      <bottom style="medium"/>
    </border>
    <border>
      <left style="hair"/>
      <right style="medium"/>
      <top style="medium"/>
      <bottom style="medium"/>
    </border>
    <border>
      <left style="medium"/>
      <right/>
      <top style="hair"/>
      <bottom style="hair"/>
    </border>
    <border>
      <left style="hair"/>
      <right/>
      <top style="hair"/>
      <bottom style="hair"/>
    </border>
    <border>
      <left style="hair"/>
      <right style="hair"/>
      <top style="hair"/>
      <bottom/>
    </border>
    <border>
      <left style="thin">
        <color indexed="9"/>
      </left>
      <right style="medium"/>
      <top style="medium"/>
      <bottom style="medium"/>
    </border>
    <border>
      <left style="medium"/>
      <right style="medium"/>
      <top style="medium"/>
      <bottom style="thin"/>
    </border>
    <border>
      <left style="thin"/>
      <right style="thin"/>
      <top/>
      <bottom style="hair"/>
    </border>
    <border>
      <left style="thin"/>
      <right style="thin"/>
      <top/>
      <bottom/>
    </border>
    <border>
      <left/>
      <right style="medium"/>
      <top/>
      <bottom/>
    </border>
    <border>
      <left style="thin">
        <color indexed="9"/>
      </left>
      <right style="medium"/>
      <top style="thin">
        <color indexed="9"/>
      </top>
      <bottom style="thin">
        <color indexed="9"/>
      </bottom>
    </border>
    <border>
      <left style="thin">
        <color indexed="9"/>
      </left>
      <right style="thin">
        <color indexed="9"/>
      </right>
      <top style="medium"/>
      <bottom style="medium"/>
    </border>
    <border>
      <left style="thin"/>
      <right style="thin"/>
      <top style="medium"/>
      <bottom/>
    </border>
    <border>
      <left style="medium"/>
      <right/>
      <top style="medium"/>
      <bottom style="thin"/>
    </border>
    <border>
      <left style="thin"/>
      <right style="thin"/>
      <top style="medium"/>
      <bottom style="medium"/>
    </border>
    <border>
      <left/>
      <right style="medium"/>
      <top style="medium"/>
      <bottom style="medium"/>
    </border>
    <border>
      <left style="hair"/>
      <right style="hair"/>
      <top style="medium"/>
      <bottom style="hair"/>
    </border>
    <border>
      <left style="hair"/>
      <right style="hair"/>
      <top style="medium"/>
      <bottom style="medium"/>
    </border>
    <border>
      <left style="hair"/>
      <right style="medium"/>
      <top/>
      <bottom style="medium"/>
    </border>
    <border>
      <left/>
      <right style="hair"/>
      <top style="medium"/>
      <bottom style="hair"/>
    </border>
    <border>
      <left style="hair"/>
      <right style="hair"/>
      <top/>
      <bottom style="hair"/>
    </border>
    <border>
      <left style="hair"/>
      <right style="medium"/>
      <top style="hair"/>
      <bottom style="hair"/>
    </border>
    <border>
      <left/>
      <right/>
      <top style="medium"/>
      <bottom style="hair"/>
    </border>
    <border>
      <left style="thick"/>
      <right style="hair"/>
      <top style="medium"/>
      <bottom style="hair"/>
    </border>
    <border>
      <left style="medium"/>
      <right style="medium"/>
      <top style="medium"/>
      <bottom style="hair"/>
    </border>
    <border>
      <left/>
      <right style="hair"/>
      <top style="hair"/>
      <bottom style="hair"/>
    </border>
    <border>
      <left style="thick"/>
      <right style="hair"/>
      <top style="hair"/>
      <bottom style="hair"/>
    </border>
    <border>
      <left style="medium"/>
      <right style="medium"/>
      <top style="hair"/>
      <bottom style="hair"/>
    </border>
    <border>
      <left/>
      <right style="hair"/>
      <top style="hair"/>
      <bottom/>
    </border>
    <border>
      <left/>
      <right/>
      <top style="hair"/>
      <bottom/>
    </border>
    <border>
      <left style="medium"/>
      <right style="medium"/>
      <top style="hair"/>
      <bottom/>
    </border>
    <border>
      <left/>
      <right/>
      <top style="hair"/>
      <bottom style="medium"/>
    </border>
    <border>
      <left style="thick"/>
      <right style="hair"/>
      <top style="hair"/>
      <bottom style="medium"/>
    </border>
    <border>
      <left style="medium"/>
      <right style="medium"/>
      <top style="hair"/>
      <bottom style="medium"/>
    </border>
    <border>
      <left/>
      <right style="medium"/>
      <top/>
      <bottom style="medium"/>
    </border>
    <border>
      <left style="medium"/>
      <right/>
      <top style="medium"/>
      <bottom style="hair"/>
    </border>
    <border>
      <left style="hair"/>
      <right style="medium"/>
      <top style="medium"/>
      <bottom style="hair"/>
    </border>
    <border>
      <left/>
      <right style="medium"/>
      <top style="hair"/>
      <bottom style="hair"/>
    </border>
    <border>
      <left style="hair"/>
      <right style="medium"/>
      <top style="hair"/>
      <bottom style="medium"/>
    </border>
    <border>
      <left/>
      <right style="medium"/>
      <top style="hair"/>
      <bottom/>
    </border>
    <border>
      <left style="medium"/>
      <right style="hair"/>
      <top style="hair"/>
      <bottom/>
    </border>
    <border>
      <left style="thick"/>
      <right/>
      <top style="hair"/>
      <bottom style="hair"/>
    </border>
    <border>
      <left style="thin"/>
      <right/>
      <top style="thin"/>
      <bottom style="medium"/>
    </border>
    <border>
      <left style="medium"/>
      <right style="thin"/>
      <top style="thin"/>
      <bottom/>
    </border>
    <border>
      <left/>
      <right style="medium"/>
      <top style="thin"/>
      <bottom/>
    </border>
    <border>
      <left style="thin"/>
      <right style="medium"/>
      <top style="thin"/>
      <bottom/>
    </border>
    <border>
      <left style="thin">
        <color indexed="9"/>
      </left>
      <right>
        <color indexed="63"/>
      </right>
      <top style="thin">
        <color indexed="9"/>
      </top>
      <bottom style="double"/>
    </border>
    <border>
      <left/>
      <right style="thin"/>
      <top style="thin"/>
      <bottom style="medium"/>
    </border>
    <border>
      <left style="thin">
        <color indexed="9"/>
      </left>
      <right style="medium"/>
      <top style="thin">
        <color indexed="9"/>
      </top>
      <bottom>
        <color indexed="63"/>
      </bottom>
    </border>
    <border>
      <left/>
      <right style="medium"/>
      <top/>
      <bottom style="thin"/>
    </border>
    <border>
      <left style="medium"/>
      <right style="thin"/>
      <top style="medium"/>
      <bottom style="medium"/>
    </border>
    <border>
      <left style="thin"/>
      <right style="medium"/>
      <top style="medium"/>
      <bottom style="medium"/>
    </border>
    <border>
      <left style="thin"/>
      <right style="medium"/>
      <top/>
      <bottom style="thin"/>
    </border>
    <border>
      <left style="dotted"/>
      <right style="dotted"/>
      <top style="thin"/>
      <bottom style="dotted"/>
    </border>
    <border>
      <left style="dotted"/>
      <right/>
      <top style="thin"/>
      <bottom style="dotted"/>
    </border>
    <border>
      <left style="dotted"/>
      <right style="dotted"/>
      <top style="dotted"/>
      <bottom style="dotted"/>
    </border>
    <border>
      <left style="thin"/>
      <right/>
      <top/>
      <bottom style="medium"/>
    </border>
    <border>
      <left style="thin"/>
      <right style="thin"/>
      <top/>
      <bottom style="medium"/>
    </border>
    <border>
      <left style="medium"/>
      <right style="thin"/>
      <top/>
      <bottom style="medium"/>
    </border>
    <border>
      <left style="medium"/>
      <right/>
      <top style="thin"/>
      <bottom style="medium"/>
    </border>
    <border>
      <left/>
      <right style="thin"/>
      <top style="medium"/>
      <bottom/>
    </border>
    <border>
      <left style="medium"/>
      <right/>
      <top style="thin"/>
      <bottom style="thin"/>
    </border>
    <border>
      <left/>
      <right style="medium"/>
      <top style="medium"/>
      <bottom style="hair"/>
    </border>
    <border>
      <left style="medium"/>
      <right/>
      <top style="hair"/>
      <bottom style="medium"/>
    </border>
    <border>
      <left/>
      <right style="medium"/>
      <top style="hair"/>
      <bottom style="medium"/>
    </border>
    <border>
      <left>
        <color indexed="63"/>
      </left>
      <right style="thick"/>
      <top style="medium"/>
      <bottom style="medium"/>
    </border>
    <border>
      <left style="hair"/>
      <right/>
      <top style="medium"/>
      <bottom style="hair"/>
    </border>
    <border>
      <left style="hair"/>
      <right/>
      <top style="hair"/>
      <bottom style="medium"/>
    </border>
    <border>
      <left/>
      <right style="thin"/>
      <top/>
      <bottom style="thin"/>
    </border>
    <border>
      <left/>
      <right style="thin"/>
      <top style="medium"/>
      <bottom style="medium"/>
    </border>
    <border>
      <left style="medium"/>
      <right>
        <color indexed="63"/>
      </right>
      <top>
        <color indexed="63"/>
      </top>
      <bottom style="thin">
        <color indexed="9"/>
      </bottom>
    </border>
    <border>
      <left style="thin"/>
      <right/>
      <top style="medium"/>
      <bottom style="medium"/>
    </border>
    <border>
      <left style="medium"/>
      <right style="thin"/>
      <top style="medium"/>
      <bottom/>
    </border>
    <border>
      <left style="thin"/>
      <right style="medium"/>
      <top/>
      <bottom style="medium"/>
    </border>
    <border>
      <left/>
      <right style="thin">
        <color indexed="9"/>
      </right>
      <top/>
      <bottom style="medium"/>
    </border>
    <border>
      <left style="medium"/>
      <right style="thin">
        <color indexed="9"/>
      </right>
      <top style="medium"/>
      <bottom style="medium"/>
    </border>
    <border>
      <left/>
      <right/>
      <top style="hair"/>
      <bottom style="thin"/>
    </border>
    <border>
      <left/>
      <right style="thin"/>
      <top style="hair"/>
      <bottom style="thin"/>
    </border>
    <border>
      <left style="thin"/>
      <right style="hair"/>
      <top style="thin"/>
      <bottom/>
    </border>
    <border>
      <left style="thin"/>
      <right style="hair"/>
      <top/>
      <bottom/>
    </border>
    <border>
      <left style="thin"/>
      <right style="hair"/>
      <top/>
      <bottom style="hair"/>
    </border>
    <border>
      <left style="hair"/>
      <right/>
      <top style="thin"/>
      <bottom/>
    </border>
    <border>
      <left style="hair"/>
      <right/>
      <top/>
      <bottom style="hair"/>
    </border>
    <border>
      <left/>
      <right/>
      <top/>
      <bottom style="hair"/>
    </border>
    <border>
      <left/>
      <right style="thin"/>
      <top/>
      <bottom style="hair"/>
    </border>
    <border>
      <left/>
      <right style="medium"/>
      <top style="thin">
        <color indexed="9"/>
      </top>
      <bottom/>
    </border>
    <border>
      <left style="medium"/>
      <right/>
      <top style="medium"/>
      <bottom style="thin">
        <color indexed="9"/>
      </bottom>
    </border>
    <border>
      <left/>
      <right style="medium"/>
      <top style="medium"/>
      <bottom style="thin">
        <color indexed="9"/>
      </bottom>
    </border>
    <border>
      <left style="medium"/>
      <right style="thin">
        <color indexed="9"/>
      </right>
      <top style="medium"/>
      <bottom style="thin">
        <color indexed="9"/>
      </bottom>
    </border>
    <border>
      <left style="thin">
        <color indexed="9"/>
      </left>
      <right style="medium"/>
      <top style="medium"/>
      <bottom style="thin">
        <color indexed="9"/>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26" borderId="0" applyNumberFormat="0" applyBorder="0" applyAlignment="0" applyProtection="0"/>
    <xf numFmtId="0" fontId="104" fillId="27" borderId="1" applyNumberFormat="0" applyAlignment="0" applyProtection="0"/>
    <xf numFmtId="0" fontId="105" fillId="28" borderId="2" applyNumberFormat="0" applyAlignment="0" applyProtection="0"/>
    <xf numFmtId="180" fontId="0" fillId="0" borderId="0" applyFont="0" applyFill="0" applyBorder="0" applyAlignment="0" applyProtection="0"/>
    <xf numFmtId="177"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9" borderId="0" applyNumberFormat="0" applyBorder="0" applyAlignment="0" applyProtection="0"/>
    <xf numFmtId="0" fontId="109" fillId="0" borderId="3" applyNumberFormat="0" applyFill="0" applyAlignment="0" applyProtection="0"/>
    <xf numFmtId="0" fontId="110" fillId="0" borderId="4" applyNumberFormat="0" applyFill="0" applyAlignment="0" applyProtection="0"/>
    <xf numFmtId="0" fontId="111" fillId="0" borderId="5" applyNumberFormat="0" applyFill="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30" borderId="1" applyNumberFormat="0" applyAlignment="0" applyProtection="0"/>
    <xf numFmtId="0" fontId="114" fillId="0" borderId="6" applyNumberFormat="0" applyFill="0" applyAlignment="0" applyProtection="0"/>
    <xf numFmtId="0" fontId="11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116" fillId="27" borderId="8" applyNumberFormat="0" applyAlignment="0" applyProtection="0"/>
    <xf numFmtId="9" fontId="0" fillId="0" borderId="0" applyFont="0" applyFill="0" applyBorder="0" applyAlignment="0" applyProtection="0"/>
    <xf numFmtId="0" fontId="117" fillId="0" borderId="0" applyNumberForma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cellStyleXfs>
  <cellXfs count="2389">
    <xf numFmtId="0" fontId="0" fillId="0" borderId="0" xfId="0" applyAlignment="1">
      <alignment/>
    </xf>
    <xf numFmtId="0" fontId="19"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10" fillId="0" borderId="0" xfId="0" applyFont="1" applyAlignment="1" applyProtection="1">
      <alignment vertical="center"/>
      <protection/>
    </xf>
    <xf numFmtId="0" fontId="9" fillId="33" borderId="10" xfId="0" applyFont="1" applyFill="1" applyBorder="1" applyAlignment="1" applyProtection="1">
      <alignment horizontal="left" vertical="center"/>
      <protection/>
    </xf>
    <xf numFmtId="0" fontId="3" fillId="0" borderId="0" xfId="0" applyFont="1" applyBorder="1" applyAlignment="1" applyProtection="1">
      <alignment/>
      <protection/>
    </xf>
    <xf numFmtId="0" fontId="3" fillId="0" borderId="0" xfId="0" applyFont="1" applyFill="1" applyBorder="1" applyAlignment="1" applyProtection="1">
      <alignment/>
      <protection/>
    </xf>
    <xf numFmtId="181" fontId="3" fillId="0" borderId="0" xfId="42" applyNumberFormat="1" applyFont="1" applyBorder="1" applyAlignment="1" applyProtection="1">
      <alignment/>
      <protection/>
    </xf>
    <xf numFmtId="0" fontId="5" fillId="0" borderId="0" xfId="0" applyFont="1" applyBorder="1" applyAlignment="1" applyProtection="1">
      <alignment vertical="center"/>
      <protection/>
    </xf>
    <xf numFmtId="0" fontId="3" fillId="0" borderId="0" xfId="0" applyFont="1" applyBorder="1" applyAlignment="1" applyProtection="1">
      <alignment vertical="center"/>
      <protection/>
    </xf>
    <xf numFmtId="181" fontId="3" fillId="0" borderId="0" xfId="42" applyNumberFormat="1"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34" borderId="0" xfId="0" applyFill="1" applyBorder="1" applyAlignment="1" applyProtection="1">
      <alignment vertical="center"/>
      <protection/>
    </xf>
    <xf numFmtId="0" fontId="10" fillId="0" borderId="0" xfId="0" applyFont="1" applyAlignment="1" applyProtection="1">
      <alignment/>
      <protection/>
    </xf>
    <xf numFmtId="181" fontId="0" fillId="0" borderId="0" xfId="42" applyNumberFormat="1" applyAlignment="1" applyProtection="1">
      <alignment/>
      <protection/>
    </xf>
    <xf numFmtId="0" fontId="0" fillId="0" borderId="0" xfId="0" applyFont="1" applyFill="1" applyAlignment="1" applyProtection="1">
      <alignment/>
      <protection/>
    </xf>
    <xf numFmtId="0" fontId="9"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0" fillId="0" borderId="0" xfId="0" applyFont="1" applyAlignment="1" applyProtection="1">
      <alignment/>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horizontal="left"/>
      <protection/>
    </xf>
    <xf numFmtId="0" fontId="0" fillId="0" borderId="0" xfId="0" applyFont="1" applyAlignment="1" applyProtection="1">
      <alignment/>
      <protection/>
    </xf>
    <xf numFmtId="0" fontId="10" fillId="0" borderId="0" xfId="0" applyFont="1" applyFill="1" applyBorder="1" applyAlignment="1" applyProtection="1">
      <alignment horizontal="left" indent="1"/>
      <protection/>
    </xf>
    <xf numFmtId="0" fontId="10" fillId="0" borderId="0" xfId="0" applyFont="1" applyAlignment="1" applyProtection="1">
      <alignment/>
      <protection/>
    </xf>
    <xf numFmtId="0" fontId="6"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181" fontId="0" fillId="0" borderId="0" xfId="42" applyNumberFormat="1" applyFont="1" applyFill="1" applyBorder="1" applyAlignment="1" applyProtection="1">
      <alignment/>
      <protection/>
    </xf>
    <xf numFmtId="0" fontId="0" fillId="0" borderId="0" xfId="0" applyFont="1" applyFill="1" applyAlignment="1" applyProtection="1">
      <alignment/>
      <protection/>
    </xf>
    <xf numFmtId="181" fontId="0" fillId="0" borderId="0" xfId="42" applyNumberFormat="1" applyFont="1" applyAlignment="1" applyProtection="1">
      <alignment/>
      <protection/>
    </xf>
    <xf numFmtId="0" fontId="0" fillId="0" borderId="0" xfId="0" applyFill="1" applyAlignment="1" applyProtection="1">
      <alignment/>
      <protection/>
    </xf>
    <xf numFmtId="0" fontId="10" fillId="0" borderId="0" xfId="0" applyFont="1" applyAlignment="1" applyProtection="1">
      <alignment horizontal="left"/>
      <protection/>
    </xf>
    <xf numFmtId="0" fontId="10" fillId="0" borderId="0" xfId="0" applyFont="1" applyFill="1" applyBorder="1" applyAlignment="1" applyProtection="1">
      <alignment horizontal="left" vertical="center"/>
      <protection/>
    </xf>
    <xf numFmtId="0" fontId="18" fillId="0" borderId="0" xfId="0" applyFont="1" applyAlignment="1" applyProtection="1">
      <alignment wrapText="1"/>
      <protection/>
    </xf>
    <xf numFmtId="0" fontId="18" fillId="0" borderId="0" xfId="0" applyFont="1" applyAlignment="1" applyProtection="1">
      <alignment vertical="center" wrapText="1"/>
      <protection/>
    </xf>
    <xf numFmtId="0" fontId="3" fillId="0" borderId="0" xfId="0" applyFont="1" applyFill="1" applyBorder="1" applyAlignment="1" applyProtection="1">
      <alignment vertical="center"/>
      <protection/>
    </xf>
    <xf numFmtId="0" fontId="0" fillId="0" borderId="0" xfId="0" applyFill="1" applyAlignment="1" applyProtection="1">
      <alignment vertical="center"/>
      <protection/>
    </xf>
    <xf numFmtId="181" fontId="0" fillId="0" borderId="0" xfId="42" applyNumberFormat="1" applyAlignment="1" applyProtection="1">
      <alignment vertical="center"/>
      <protection/>
    </xf>
    <xf numFmtId="182" fontId="10" fillId="0" borderId="0" xfId="0" applyNumberFormat="1" applyFont="1" applyBorder="1" applyAlignment="1" applyProtection="1">
      <alignment horizontal="left" vertical="center" indent="1"/>
      <protection/>
    </xf>
    <xf numFmtId="0" fontId="9" fillId="33" borderId="0" xfId="0" applyFont="1" applyFill="1" applyBorder="1" applyAlignment="1" applyProtection="1">
      <alignment vertical="center"/>
      <protection/>
    </xf>
    <xf numFmtId="0" fontId="9" fillId="33" borderId="11" xfId="0" applyFont="1" applyFill="1" applyBorder="1" applyAlignment="1" applyProtection="1">
      <alignment vertical="center"/>
      <protection/>
    </xf>
    <xf numFmtId="0" fontId="9" fillId="0" borderId="0" xfId="0" applyFont="1" applyFill="1" applyBorder="1" applyAlignment="1" applyProtection="1">
      <alignment horizontal="left"/>
      <protection/>
    </xf>
    <xf numFmtId="0" fontId="9" fillId="33" borderId="12" xfId="0" applyFont="1" applyFill="1"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10" fillId="35" borderId="13" xfId="0" applyFont="1" applyFill="1" applyBorder="1" applyAlignment="1" applyProtection="1">
      <alignment horizontal="left" vertical="center" indent="1"/>
      <protection/>
    </xf>
    <xf numFmtId="0" fontId="11"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indent="1"/>
      <protection/>
    </xf>
    <xf numFmtId="0" fontId="11" fillId="0" borderId="0" xfId="0" applyFont="1" applyBorder="1" applyAlignment="1" applyProtection="1">
      <alignment horizontal="left" vertical="center" indent="1"/>
      <protection/>
    </xf>
    <xf numFmtId="182" fontId="10" fillId="0" borderId="0" xfId="0" applyNumberFormat="1" applyFont="1" applyFill="1" applyBorder="1" applyAlignment="1" applyProtection="1">
      <alignment horizontal="left" vertical="center" indent="1"/>
      <protection/>
    </xf>
    <xf numFmtId="0" fontId="10" fillId="0" borderId="0" xfId="0" applyFont="1" applyFill="1" applyBorder="1" applyAlignment="1" applyProtection="1">
      <alignment horizontal="left" vertical="center" indent="1"/>
      <protection/>
    </xf>
    <xf numFmtId="0" fontId="9" fillId="33" borderId="14" xfId="0" applyFont="1" applyFill="1" applyBorder="1" applyAlignment="1" applyProtection="1">
      <alignment vertical="center"/>
      <protection/>
    </xf>
    <xf numFmtId="0" fontId="9" fillId="33" borderId="15" xfId="0" applyFont="1" applyFill="1" applyBorder="1" applyAlignment="1" applyProtection="1">
      <alignment vertical="center"/>
      <protection/>
    </xf>
    <xf numFmtId="0" fontId="9" fillId="33" borderId="16" xfId="0" applyFont="1" applyFill="1" applyBorder="1" applyAlignment="1" applyProtection="1">
      <alignment vertical="center"/>
      <protection/>
    </xf>
    <xf numFmtId="0" fontId="8" fillId="35" borderId="17" xfId="0" applyFont="1" applyFill="1" applyBorder="1" applyAlignment="1" applyProtection="1">
      <alignment vertical="center"/>
      <protection/>
    </xf>
    <xf numFmtId="0" fontId="11" fillId="36" borderId="10" xfId="0" applyFont="1" applyFill="1" applyBorder="1" applyAlignment="1" applyProtection="1">
      <alignment horizontal="center" vertical="center"/>
      <protection/>
    </xf>
    <xf numFmtId="0" fontId="0" fillId="33" borderId="0" xfId="0" applyFill="1" applyAlignment="1" applyProtection="1">
      <alignment/>
      <protection/>
    </xf>
    <xf numFmtId="0" fontId="0" fillId="33" borderId="18" xfId="0" applyFill="1" applyBorder="1" applyAlignment="1" applyProtection="1">
      <alignment/>
      <protection/>
    </xf>
    <xf numFmtId="0" fontId="0" fillId="33" borderId="19" xfId="0" applyFill="1" applyBorder="1" applyAlignment="1" applyProtection="1">
      <alignment/>
      <protection/>
    </xf>
    <xf numFmtId="0" fontId="0" fillId="33" borderId="11" xfId="0" applyFill="1" applyBorder="1" applyAlignment="1" applyProtection="1">
      <alignment/>
      <protection/>
    </xf>
    <xf numFmtId="182" fontId="10" fillId="34" borderId="0" xfId="0" applyNumberFormat="1" applyFont="1" applyFill="1" applyBorder="1" applyAlignment="1" applyProtection="1">
      <alignment horizontal="left" vertical="center" indent="1"/>
      <protection/>
    </xf>
    <xf numFmtId="0" fontId="0" fillId="34" borderId="0" xfId="0" applyFill="1" applyAlignment="1" applyProtection="1">
      <alignment vertical="center"/>
      <protection/>
    </xf>
    <xf numFmtId="0" fontId="3" fillId="34" borderId="0" xfId="0" applyFont="1" applyFill="1" applyBorder="1" applyAlignment="1" applyProtection="1">
      <alignment vertical="center"/>
      <protection/>
    </xf>
    <xf numFmtId="181" fontId="3" fillId="34" borderId="0" xfId="42"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0" fontId="0" fillId="34" borderId="0" xfId="0" applyFont="1" applyFill="1" applyAlignment="1" applyProtection="1">
      <alignment vertical="center"/>
      <protection/>
    </xf>
    <xf numFmtId="0" fontId="0" fillId="34" borderId="0" xfId="0" applyFont="1" applyFill="1" applyBorder="1" applyAlignment="1" applyProtection="1">
      <alignment vertical="center"/>
      <protection/>
    </xf>
    <xf numFmtId="0" fontId="0" fillId="34" borderId="0" xfId="0" applyFill="1" applyBorder="1" applyAlignment="1" applyProtection="1">
      <alignment/>
      <protection/>
    </xf>
    <xf numFmtId="0" fontId="3" fillId="34" borderId="0" xfId="0" applyFont="1" applyFill="1" applyBorder="1" applyAlignment="1" applyProtection="1">
      <alignment/>
      <protection/>
    </xf>
    <xf numFmtId="181" fontId="3" fillId="34" borderId="0" xfId="42" applyNumberFormat="1" applyFont="1" applyFill="1" applyBorder="1" applyAlignment="1" applyProtection="1">
      <alignment/>
      <protection/>
    </xf>
    <xf numFmtId="0" fontId="0" fillId="34" borderId="0" xfId="0" applyFill="1" applyAlignment="1" applyProtection="1">
      <alignment/>
      <protection/>
    </xf>
    <xf numFmtId="0" fontId="10" fillId="34" borderId="0" xfId="0" applyFont="1" applyFill="1" applyAlignment="1" applyProtection="1">
      <alignment vertical="center"/>
      <protection/>
    </xf>
    <xf numFmtId="0" fontId="0" fillId="34" borderId="0" xfId="0" applyFont="1" applyFill="1" applyAlignment="1" applyProtection="1">
      <alignment/>
      <protection/>
    </xf>
    <xf numFmtId="0" fontId="10" fillId="34" borderId="0" xfId="0" applyFont="1" applyFill="1" applyAlignment="1" applyProtection="1">
      <alignment/>
      <protection/>
    </xf>
    <xf numFmtId="181" fontId="10" fillId="34" borderId="0" xfId="42" applyNumberFormat="1" applyFont="1" applyFill="1" applyAlignment="1" applyProtection="1">
      <alignment/>
      <protection/>
    </xf>
    <xf numFmtId="0" fontId="14" fillId="34" borderId="0" xfId="0" applyFont="1" applyFill="1" applyBorder="1" applyAlignment="1" applyProtection="1">
      <alignment horizontal="left"/>
      <protection/>
    </xf>
    <xf numFmtId="0" fontId="5" fillId="34" borderId="0" xfId="0" applyFont="1" applyFill="1" applyBorder="1" applyAlignment="1" applyProtection="1">
      <alignment/>
      <protection/>
    </xf>
    <xf numFmtId="0" fontId="14" fillId="34" borderId="20" xfId="0" applyFont="1" applyFill="1" applyBorder="1" applyAlignment="1" applyProtection="1">
      <alignment horizontal="left"/>
      <protection/>
    </xf>
    <xf numFmtId="0" fontId="10" fillId="34" borderId="0" xfId="0" applyFont="1" applyFill="1" applyAlignment="1" applyProtection="1">
      <alignment/>
      <protection/>
    </xf>
    <xf numFmtId="0" fontId="10" fillId="35" borderId="21" xfId="0" applyFont="1" applyFill="1" applyBorder="1" applyAlignment="1" applyProtection="1">
      <alignment horizontal="left" vertical="center" indent="1"/>
      <protection/>
    </xf>
    <xf numFmtId="0" fontId="10" fillId="34" borderId="0" xfId="0" applyFont="1" applyFill="1" applyBorder="1" applyAlignment="1" applyProtection="1">
      <alignment horizontal="left" vertical="center" indent="1"/>
      <protection/>
    </xf>
    <xf numFmtId="181" fontId="0" fillId="34" borderId="0" xfId="42" applyNumberFormat="1" applyFill="1" applyBorder="1" applyAlignment="1" applyProtection="1">
      <alignment/>
      <protection/>
    </xf>
    <xf numFmtId="0" fontId="0" fillId="34" borderId="0" xfId="0" applyFill="1" applyAlignment="1" applyProtection="1">
      <alignment horizontal="left" vertical="center"/>
      <protection/>
    </xf>
    <xf numFmtId="0" fontId="11" fillId="34" borderId="0" xfId="0" applyFont="1" applyFill="1" applyBorder="1" applyAlignment="1" applyProtection="1">
      <alignment horizontal="left" vertical="center" indent="1"/>
      <protection/>
    </xf>
    <xf numFmtId="0" fontId="15" fillId="34" borderId="0" xfId="0" applyFont="1" applyFill="1" applyBorder="1" applyAlignment="1" applyProtection="1">
      <alignment horizontal="left"/>
      <protection/>
    </xf>
    <xf numFmtId="0" fontId="10" fillId="34" borderId="0" xfId="0" applyFont="1" applyFill="1" applyAlignment="1" applyProtection="1">
      <alignment horizontal="left" indent="1"/>
      <protection/>
    </xf>
    <xf numFmtId="0" fontId="10" fillId="34" borderId="0" xfId="0" applyFont="1" applyFill="1" applyBorder="1" applyAlignment="1" applyProtection="1">
      <alignment/>
      <protection/>
    </xf>
    <xf numFmtId="0" fontId="10" fillId="35" borderId="22" xfId="0" applyFont="1" applyFill="1" applyBorder="1" applyAlignment="1" applyProtection="1">
      <alignment horizontal="left" indent="1"/>
      <protection/>
    </xf>
    <xf numFmtId="0" fontId="3" fillId="34" borderId="0" xfId="0" applyFont="1" applyFill="1" applyAlignment="1" applyProtection="1">
      <alignment/>
      <protection/>
    </xf>
    <xf numFmtId="0" fontId="0" fillId="34" borderId="0" xfId="0" applyFill="1" applyAlignment="1" applyProtection="1">
      <alignment/>
      <protection/>
    </xf>
    <xf numFmtId="0" fontId="10" fillId="34" borderId="0" xfId="0" applyFont="1" applyFill="1" applyBorder="1" applyAlignment="1" applyProtection="1">
      <alignment/>
      <protection/>
    </xf>
    <xf numFmtId="182" fontId="10" fillId="35" borderId="22" xfId="0" applyNumberFormat="1" applyFont="1" applyFill="1" applyBorder="1" applyAlignment="1" applyProtection="1">
      <alignment horizontal="left" indent="1"/>
      <protection/>
    </xf>
    <xf numFmtId="0" fontId="10" fillId="35" borderId="23" xfId="0" applyFont="1" applyFill="1" applyBorder="1" applyAlignment="1" applyProtection="1">
      <alignment horizontal="left" vertical="center" indent="1"/>
      <protection/>
    </xf>
    <xf numFmtId="182" fontId="10" fillId="35" borderId="10" xfId="0" applyNumberFormat="1" applyFont="1" applyFill="1" applyBorder="1" applyAlignment="1" applyProtection="1">
      <alignment horizontal="left" vertical="center" indent="1"/>
      <protection/>
    </xf>
    <xf numFmtId="0" fontId="10" fillId="35" borderId="24" xfId="0" applyFont="1" applyFill="1" applyBorder="1" applyAlignment="1" applyProtection="1">
      <alignment horizontal="left" vertical="center" indent="1"/>
      <protection/>
    </xf>
    <xf numFmtId="182" fontId="10" fillId="35" borderId="13" xfId="0" applyNumberFormat="1" applyFont="1" applyFill="1" applyBorder="1" applyAlignment="1" applyProtection="1">
      <alignment horizontal="left" vertical="center" indent="1"/>
      <protection/>
    </xf>
    <xf numFmtId="0" fontId="7" fillId="0" borderId="0" xfId="0" applyFont="1" applyBorder="1" applyAlignment="1" applyProtection="1">
      <alignment/>
      <protection/>
    </xf>
    <xf numFmtId="0" fontId="7" fillId="0" borderId="0" xfId="0" applyFont="1" applyAlignment="1" applyProtection="1">
      <alignment/>
      <protection/>
    </xf>
    <xf numFmtId="0" fontId="11" fillId="35" borderId="10" xfId="0" applyFont="1" applyFill="1" applyBorder="1" applyAlignment="1" applyProtection="1">
      <alignment vertical="top" wrapText="1"/>
      <protection/>
    </xf>
    <xf numFmtId="0" fontId="11" fillId="35" borderId="25" xfId="0" applyFont="1" applyFill="1" applyBorder="1" applyAlignment="1" applyProtection="1">
      <alignment vertical="top"/>
      <protection/>
    </xf>
    <xf numFmtId="0" fontId="11" fillId="35" borderId="10" xfId="0" applyFont="1" applyFill="1" applyBorder="1" applyAlignment="1" applyProtection="1">
      <alignment/>
      <protection/>
    </xf>
    <xf numFmtId="0" fontId="11" fillId="35" borderId="10" xfId="0" applyFont="1" applyFill="1" applyBorder="1" applyAlignment="1" applyProtection="1">
      <alignment vertical="top"/>
      <protection/>
    </xf>
    <xf numFmtId="0" fontId="0" fillId="0" borderId="26" xfId="0" applyBorder="1" applyAlignment="1">
      <alignment/>
    </xf>
    <xf numFmtId="0" fontId="0" fillId="0" borderId="0" xfId="0" applyBorder="1" applyAlignment="1">
      <alignment/>
    </xf>
    <xf numFmtId="0" fontId="20" fillId="0" borderId="0" xfId="0" applyFont="1" applyBorder="1" applyAlignment="1">
      <alignment vertical="top" wrapText="1"/>
    </xf>
    <xf numFmtId="0" fontId="20" fillId="0" borderId="0" xfId="0" applyFont="1" applyAlignment="1">
      <alignment/>
    </xf>
    <xf numFmtId="0" fontId="10" fillId="0" borderId="27" xfId="0" applyFont="1" applyBorder="1" applyAlignment="1" applyProtection="1">
      <alignment vertical="top" wrapText="1"/>
      <protection/>
    </xf>
    <xf numFmtId="0" fontId="15" fillId="0" borderId="27" xfId="0" applyFont="1" applyBorder="1" applyAlignment="1" applyProtection="1">
      <alignment vertical="top" wrapText="1"/>
      <protection/>
    </xf>
    <xf numFmtId="0" fontId="10" fillId="0" borderId="0" xfId="0" applyFont="1" applyAlignment="1" applyProtection="1">
      <alignment horizontal="right" vertical="top"/>
      <protection/>
    </xf>
    <xf numFmtId="0" fontId="15" fillId="0" borderId="28" xfId="0" applyFont="1" applyBorder="1" applyAlignment="1" applyProtection="1">
      <alignment vertical="top" wrapText="1"/>
      <protection/>
    </xf>
    <xf numFmtId="0" fontId="10" fillId="0" borderId="27" xfId="0" applyFont="1" applyBorder="1" applyAlignment="1">
      <alignment vertical="top" wrapText="1"/>
    </xf>
    <xf numFmtId="0" fontId="10" fillId="0" borderId="0" xfId="0" applyFont="1" applyAlignment="1" applyProtection="1">
      <alignment vertical="top" wrapText="1"/>
      <protection/>
    </xf>
    <xf numFmtId="0" fontId="10" fillId="0" borderId="29" xfId="0" applyFont="1" applyBorder="1" applyAlignment="1" applyProtection="1">
      <alignment vertical="top" wrapText="1"/>
      <protection/>
    </xf>
    <xf numFmtId="0" fontId="15" fillId="0" borderId="29" xfId="0" applyFont="1" applyBorder="1" applyAlignment="1" applyProtection="1">
      <alignment vertical="top" wrapText="1"/>
      <protection/>
    </xf>
    <xf numFmtId="0" fontId="15" fillId="0" borderId="30" xfId="0" applyFont="1" applyBorder="1" applyAlignment="1" applyProtection="1">
      <alignment vertical="top" wrapText="1"/>
      <protection/>
    </xf>
    <xf numFmtId="0" fontId="10" fillId="0" borderId="29" xfId="0" applyFont="1" applyBorder="1" applyAlignment="1">
      <alignment vertical="top" wrapText="1"/>
    </xf>
    <xf numFmtId="0" fontId="0" fillId="0" borderId="0" xfId="0" applyAlignment="1">
      <alignment horizontal="right"/>
    </xf>
    <xf numFmtId="0" fontId="29" fillId="0" borderId="0" xfId="0" applyFont="1" applyAlignment="1">
      <alignment vertical="top" wrapText="1"/>
    </xf>
    <xf numFmtId="0" fontId="2" fillId="0" borderId="0" xfId="0" applyFont="1" applyAlignment="1">
      <alignment/>
    </xf>
    <xf numFmtId="0" fontId="15" fillId="0" borderId="31" xfId="0" applyFont="1" applyBorder="1" applyAlignment="1" applyProtection="1">
      <alignment vertical="top" wrapText="1"/>
      <protection/>
    </xf>
    <xf numFmtId="0" fontId="10" fillId="0" borderId="32" xfId="0" applyFont="1" applyBorder="1" applyAlignment="1" applyProtection="1">
      <alignment vertical="top" wrapText="1"/>
      <protection/>
    </xf>
    <xf numFmtId="0" fontId="15" fillId="0" borderId="33" xfId="0" applyFont="1" applyBorder="1" applyAlignment="1" applyProtection="1">
      <alignment vertical="top" wrapText="1"/>
      <protection/>
    </xf>
    <xf numFmtId="0" fontId="10" fillId="0" borderId="34" xfId="0" applyFont="1" applyBorder="1" applyAlignment="1" applyProtection="1">
      <alignment/>
      <protection/>
    </xf>
    <xf numFmtId="0" fontId="30" fillId="0" borderId="0" xfId="0" applyFont="1" applyAlignment="1">
      <alignment/>
    </xf>
    <xf numFmtId="0" fontId="10" fillId="0" borderId="18" xfId="0" applyFont="1" applyBorder="1" applyAlignment="1" applyProtection="1">
      <alignment/>
      <protection/>
    </xf>
    <xf numFmtId="0" fontId="10" fillId="0" borderId="0" xfId="0" applyFont="1" applyBorder="1" applyAlignment="1" applyProtection="1">
      <alignment/>
      <protection/>
    </xf>
    <xf numFmtId="0" fontId="10" fillId="0" borderId="35" xfId="0" applyFont="1" applyBorder="1" applyAlignment="1">
      <alignment vertical="top" wrapText="1"/>
    </xf>
    <xf numFmtId="0" fontId="10" fillId="0" borderId="0" xfId="0" applyFont="1" applyAlignment="1">
      <alignment vertical="top"/>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Alignment="1">
      <alignment horizontal="left"/>
    </xf>
    <xf numFmtId="0" fontId="10" fillId="0" borderId="36" xfId="0" applyFont="1" applyBorder="1" applyAlignment="1" applyProtection="1">
      <alignment horizontal="left" vertical="top" wrapText="1"/>
      <protection/>
    </xf>
    <xf numFmtId="0" fontId="10" fillId="0" borderId="0" xfId="0" applyFont="1" applyAlignment="1" applyProtection="1">
      <alignment horizontal="left" vertical="top" wrapText="1"/>
      <protection/>
    </xf>
    <xf numFmtId="0" fontId="31" fillId="0" borderId="0" xfId="0" applyFont="1" applyAlignment="1">
      <alignment/>
    </xf>
    <xf numFmtId="0" fontId="10" fillId="0" borderId="0" xfId="0" applyFont="1" applyAlignment="1">
      <alignment/>
    </xf>
    <xf numFmtId="0" fontId="10" fillId="0" borderId="0" xfId="0" applyFont="1" applyAlignment="1" applyProtection="1">
      <alignment vertical="top"/>
      <protection/>
    </xf>
    <xf numFmtId="0" fontId="11" fillId="35" borderId="37" xfId="0" applyFont="1" applyFill="1" applyBorder="1" applyAlignment="1" applyProtection="1">
      <alignment vertical="top" wrapText="1"/>
      <protection/>
    </xf>
    <xf numFmtId="0" fontId="15" fillId="0" borderId="27" xfId="0" applyFont="1" applyBorder="1" applyAlignment="1">
      <alignment vertical="top" wrapText="1"/>
    </xf>
    <xf numFmtId="0" fontId="15" fillId="0" borderId="28" xfId="0" applyFont="1" applyBorder="1" applyAlignment="1">
      <alignment vertical="top" wrapText="1"/>
    </xf>
    <xf numFmtId="0" fontId="15" fillId="0" borderId="29" xfId="0" applyFont="1" applyBorder="1" applyAlignment="1">
      <alignment vertical="top" wrapText="1"/>
    </xf>
    <xf numFmtId="0" fontId="15" fillId="0" borderId="30" xfId="0" applyFont="1" applyBorder="1" applyAlignment="1">
      <alignment vertical="top" wrapText="1"/>
    </xf>
    <xf numFmtId="0" fontId="15" fillId="0" borderId="35" xfId="0" applyFont="1" applyBorder="1" applyAlignment="1">
      <alignment vertical="top" wrapText="1"/>
    </xf>
    <xf numFmtId="0" fontId="15" fillId="0" borderId="33" xfId="0" applyFont="1" applyBorder="1" applyAlignment="1">
      <alignment vertical="top" wrapText="1"/>
    </xf>
    <xf numFmtId="0" fontId="15" fillId="0" borderId="0" xfId="0" applyFont="1" applyAlignment="1">
      <alignment vertical="top" wrapText="1"/>
    </xf>
    <xf numFmtId="0" fontId="15" fillId="0" borderId="0" xfId="0" applyFont="1" applyAlignment="1" applyProtection="1">
      <alignment vertical="top" wrapText="1"/>
      <protection/>
    </xf>
    <xf numFmtId="0" fontId="10" fillId="0" borderId="35" xfId="0" applyFont="1" applyBorder="1" applyAlignment="1" applyProtection="1">
      <alignment vertical="top" wrapText="1"/>
      <protection/>
    </xf>
    <xf numFmtId="0" fontId="10" fillId="0" borderId="0" xfId="0" applyFont="1" applyBorder="1" applyAlignment="1">
      <alignment vertical="top" wrapText="1"/>
    </xf>
    <xf numFmtId="0" fontId="10" fillId="0" borderId="0" xfId="0" applyFont="1" applyBorder="1" applyAlignment="1" applyProtection="1">
      <alignment vertical="top" wrapText="1"/>
      <protection/>
    </xf>
    <xf numFmtId="0" fontId="10" fillId="0" borderId="0" xfId="0" applyFont="1" applyAlignment="1">
      <alignment vertical="top" wrapText="1"/>
    </xf>
    <xf numFmtId="0" fontId="20" fillId="35" borderId="10" xfId="0" applyFont="1" applyFill="1" applyBorder="1" applyAlignment="1" applyProtection="1">
      <alignment vertical="top" wrapText="1"/>
      <protection/>
    </xf>
    <xf numFmtId="0" fontId="20" fillId="35" borderId="10" xfId="0" applyFont="1" applyFill="1" applyBorder="1" applyAlignment="1" applyProtection="1">
      <alignment vertical="top"/>
      <protection/>
    </xf>
    <xf numFmtId="0" fontId="20" fillId="35" borderId="10" xfId="0" applyFont="1" applyFill="1" applyBorder="1" applyAlignment="1" applyProtection="1">
      <alignment/>
      <protection/>
    </xf>
    <xf numFmtId="0" fontId="10" fillId="0" borderId="27" xfId="0" applyFont="1" applyBorder="1" applyAlignment="1">
      <alignment horizontal="left" vertical="top" wrapText="1"/>
    </xf>
    <xf numFmtId="0" fontId="0" fillId="0" borderId="0" xfId="0" applyAlignment="1" applyProtection="1">
      <alignment horizontal="right" vertical="top"/>
      <protection/>
    </xf>
    <xf numFmtId="0" fontId="10" fillId="0" borderId="29" xfId="0" applyFont="1" applyBorder="1" applyAlignment="1">
      <alignment horizontal="left" vertical="top" wrapText="1"/>
    </xf>
    <xf numFmtId="0" fontId="0" fillId="0" borderId="0" xfId="0" applyFont="1" applyAlignment="1">
      <alignment/>
    </xf>
    <xf numFmtId="0" fontId="15" fillId="0" borderId="29" xfId="0" applyFont="1" applyBorder="1" applyAlignment="1">
      <alignment horizontal="left" vertical="top" wrapText="1"/>
    </xf>
    <xf numFmtId="0" fontId="29" fillId="0" borderId="0" xfId="0" applyFont="1" applyAlignment="1" applyProtection="1">
      <alignment vertical="top" wrapText="1"/>
      <protection/>
    </xf>
    <xf numFmtId="0" fontId="10" fillId="0" borderId="35" xfId="0" applyFont="1" applyBorder="1" applyAlignment="1">
      <alignment horizontal="left" vertical="top" wrapText="1"/>
    </xf>
    <xf numFmtId="0" fontId="0" fillId="0" borderId="0" xfId="0" applyFont="1" applyAlignment="1" applyProtection="1">
      <alignment vertical="top" wrapText="1"/>
      <protection/>
    </xf>
    <xf numFmtId="0" fontId="0" fillId="0" borderId="0" xfId="0" applyFont="1" applyAlignment="1" applyProtection="1">
      <alignment horizontal="left" vertical="top" wrapText="1"/>
      <protection/>
    </xf>
    <xf numFmtId="0" fontId="0" fillId="0" borderId="0" xfId="0" applyAlignment="1">
      <alignment horizontal="left" vertical="top" wrapText="1"/>
    </xf>
    <xf numFmtId="0" fontId="0" fillId="0" borderId="0" xfId="0" applyAlignment="1">
      <alignment vertical="top" wrapText="1"/>
    </xf>
    <xf numFmtId="0" fontId="5" fillId="0" borderId="0" xfId="0" applyFont="1" applyFill="1" applyBorder="1" applyAlignment="1" applyProtection="1">
      <alignment vertical="center"/>
      <protection/>
    </xf>
    <xf numFmtId="0" fontId="5" fillId="0" borderId="0" xfId="0" applyFont="1" applyFill="1" applyBorder="1" applyAlignment="1" applyProtection="1">
      <alignment/>
      <protection/>
    </xf>
    <xf numFmtId="0" fontId="9" fillId="33" borderId="19" xfId="0" applyFont="1" applyFill="1" applyBorder="1" applyAlignment="1" applyProtection="1">
      <alignment vertical="center"/>
      <protection/>
    </xf>
    <xf numFmtId="0" fontId="11"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protection/>
    </xf>
    <xf numFmtId="0" fontId="10" fillId="0" borderId="0" xfId="0" applyFont="1" applyFill="1" applyAlignment="1" applyProtection="1">
      <alignment vertical="center"/>
      <protection/>
    </xf>
    <xf numFmtId="0" fontId="18"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protection/>
    </xf>
    <xf numFmtId="0" fontId="10" fillId="0" borderId="0" xfId="0" applyFont="1" applyFill="1" applyBorder="1" applyAlignment="1" applyProtection="1">
      <alignment horizontal="left" vertical="center"/>
      <protection/>
    </xf>
    <xf numFmtId="0" fontId="0" fillId="0" borderId="0" xfId="0" applyFont="1" applyAlignment="1" applyProtection="1">
      <alignment vertical="center"/>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left" indent="1"/>
      <protection/>
    </xf>
    <xf numFmtId="0" fontId="10" fillId="0" borderId="0" xfId="0" applyFont="1" applyFill="1" applyAlignment="1" applyProtection="1">
      <alignment/>
      <protection/>
    </xf>
    <xf numFmtId="0" fontId="10" fillId="0" borderId="0" xfId="0" applyFont="1" applyFill="1" applyBorder="1" applyAlignment="1" applyProtection="1">
      <alignment horizontal="left" vertical="center" wrapText="1"/>
      <protection/>
    </xf>
    <xf numFmtId="183" fontId="11"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11" fillId="36" borderId="12" xfId="0" applyFont="1" applyFill="1" applyBorder="1" applyAlignment="1" applyProtection="1">
      <alignment horizontal="center" vertical="center"/>
      <protection/>
    </xf>
    <xf numFmtId="0" fontId="11" fillId="36" borderId="21" xfId="0" applyFont="1" applyFill="1" applyBorder="1" applyAlignment="1" applyProtection="1">
      <alignment horizontal="center" vertical="center"/>
      <protection/>
    </xf>
    <xf numFmtId="0" fontId="11" fillId="36" borderId="21" xfId="0" applyFont="1" applyFill="1" applyBorder="1" applyAlignment="1" applyProtection="1">
      <alignment horizontal="center" vertical="center" wrapText="1"/>
      <protection/>
    </xf>
    <xf numFmtId="0" fontId="0" fillId="0" borderId="0" xfId="0" applyFont="1" applyFill="1" applyAlignment="1" applyProtection="1">
      <alignment wrapText="1"/>
      <protection/>
    </xf>
    <xf numFmtId="0" fontId="10" fillId="0" borderId="0" xfId="0" applyFont="1" applyAlignment="1" applyProtection="1">
      <alignment vertical="center"/>
      <protection/>
    </xf>
    <xf numFmtId="181" fontId="10" fillId="0" borderId="0" xfId="42" applyNumberFormat="1" applyFont="1" applyBorder="1" applyAlignment="1" applyProtection="1">
      <alignment vertical="center"/>
      <protection/>
    </xf>
    <xf numFmtId="183" fontId="10" fillId="0" borderId="0" xfId="0" applyNumberFormat="1" applyFont="1" applyFill="1" applyBorder="1" applyAlignment="1" applyProtection="1">
      <alignment horizontal="right" vertical="center"/>
      <protection/>
    </xf>
    <xf numFmtId="183" fontId="10" fillId="35" borderId="10" xfId="0" applyNumberFormat="1" applyFont="1" applyFill="1" applyBorder="1" applyAlignment="1" applyProtection="1">
      <alignment horizontal="right" vertical="center"/>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10" fillId="0" borderId="0" xfId="0" applyFont="1" applyAlignment="1" applyProtection="1">
      <alignment/>
      <protection/>
    </xf>
    <xf numFmtId="182" fontId="10" fillId="0" borderId="0" xfId="0" applyNumberFormat="1" applyFont="1" applyFill="1" applyBorder="1" applyAlignment="1" applyProtection="1">
      <alignment vertical="center"/>
      <protection/>
    </xf>
    <xf numFmtId="0" fontId="10" fillId="0" borderId="0" xfId="0" applyFont="1" applyFill="1" applyBorder="1" applyAlignment="1" applyProtection="1">
      <alignment horizontal="center"/>
      <protection/>
    </xf>
    <xf numFmtId="0" fontId="10" fillId="0" borderId="38" xfId="0" applyFont="1" applyBorder="1" applyAlignment="1" applyProtection="1">
      <alignment vertical="center"/>
      <protection/>
    </xf>
    <xf numFmtId="0" fontId="10" fillId="0" borderId="39" xfId="0" applyFont="1" applyBorder="1" applyAlignment="1" applyProtection="1">
      <alignment vertical="center"/>
      <protection/>
    </xf>
    <xf numFmtId="0" fontId="10" fillId="0" borderId="40" xfId="0" applyFont="1" applyBorder="1" applyAlignment="1" applyProtection="1">
      <alignment vertical="center"/>
      <protection/>
    </xf>
    <xf numFmtId="0" fontId="10" fillId="0" borderId="41" xfId="0" applyFont="1" applyBorder="1" applyAlignment="1" applyProtection="1">
      <alignment vertical="center"/>
      <protection/>
    </xf>
    <xf numFmtId="0" fontId="10" fillId="0" borderId="42" xfId="0" applyFont="1" applyBorder="1" applyAlignment="1" applyProtection="1">
      <alignment vertical="center"/>
      <protection/>
    </xf>
    <xf numFmtId="0" fontId="10" fillId="0" borderId="43" xfId="0" applyFont="1" applyBorder="1" applyAlignment="1" applyProtection="1">
      <alignment vertical="center"/>
      <protection/>
    </xf>
    <xf numFmtId="0" fontId="5" fillId="0" borderId="44" xfId="0" applyFont="1" applyFill="1" applyBorder="1" applyAlignment="1" applyProtection="1">
      <alignment vertical="center"/>
      <protection/>
    </xf>
    <xf numFmtId="0" fontId="9" fillId="0" borderId="45" xfId="0" applyFont="1" applyFill="1" applyBorder="1" applyAlignment="1" applyProtection="1">
      <alignment vertical="center"/>
      <protection/>
    </xf>
    <xf numFmtId="0" fontId="9" fillId="0" borderId="46" xfId="0" applyFont="1" applyFill="1" applyBorder="1" applyAlignment="1" applyProtection="1">
      <alignment vertical="center"/>
      <protection/>
    </xf>
    <xf numFmtId="0" fontId="9" fillId="0" borderId="41" xfId="0" applyFont="1" applyFill="1" applyBorder="1" applyAlignment="1" applyProtection="1">
      <alignment vertical="center"/>
      <protection/>
    </xf>
    <xf numFmtId="0" fontId="10" fillId="0" borderId="47" xfId="0" applyFont="1" applyFill="1" applyBorder="1" applyAlignment="1" applyProtection="1">
      <alignment horizontal="left" vertical="center" indent="1"/>
      <protection/>
    </xf>
    <xf numFmtId="0" fontId="10" fillId="0" borderId="47" xfId="0" applyFont="1" applyFill="1" applyBorder="1" applyAlignment="1" applyProtection="1">
      <alignment vertical="center"/>
      <protection/>
    </xf>
    <xf numFmtId="0" fontId="10" fillId="0" borderId="41" xfId="0" applyFont="1" applyFill="1" applyBorder="1" applyAlignment="1" applyProtection="1">
      <alignment horizontal="left" vertical="center" indent="1"/>
      <protection/>
    </xf>
    <xf numFmtId="0" fontId="10" fillId="0" borderId="48" xfId="0" applyFont="1" applyFill="1" applyBorder="1" applyAlignment="1" applyProtection="1">
      <alignment horizontal="left" vertical="center" indent="1"/>
      <protection/>
    </xf>
    <xf numFmtId="0" fontId="10" fillId="0" borderId="49" xfId="0" applyFont="1" applyFill="1" applyBorder="1" applyAlignment="1" applyProtection="1">
      <alignment horizontal="left" vertical="center" indent="1"/>
      <protection/>
    </xf>
    <xf numFmtId="0" fontId="10" fillId="0" borderId="43" xfId="0" applyFont="1" applyFill="1" applyBorder="1" applyAlignment="1" applyProtection="1">
      <alignment horizontal="left" vertical="center" indent="1"/>
      <protection/>
    </xf>
    <xf numFmtId="0" fontId="10" fillId="0" borderId="50" xfId="0" applyFont="1" applyFill="1" applyBorder="1" applyAlignment="1" applyProtection="1">
      <alignment vertical="center"/>
      <protection/>
    </xf>
    <xf numFmtId="0" fontId="10" fillId="0" borderId="41" xfId="0" applyFont="1" applyFill="1" applyBorder="1" applyAlignment="1" applyProtection="1">
      <alignment vertical="center"/>
      <protection/>
    </xf>
    <xf numFmtId="0" fontId="10" fillId="0" borderId="43" xfId="0" applyFont="1" applyFill="1" applyBorder="1" applyAlignment="1" applyProtection="1">
      <alignment vertical="center"/>
      <protection/>
    </xf>
    <xf numFmtId="0" fontId="9" fillId="0" borderId="44" xfId="0" applyFont="1" applyFill="1" applyBorder="1" applyAlignment="1" applyProtection="1">
      <alignment vertical="center"/>
      <protection/>
    </xf>
    <xf numFmtId="0" fontId="7" fillId="0" borderId="51" xfId="0" applyFont="1" applyFill="1" applyBorder="1" applyAlignment="1" applyProtection="1">
      <alignment horizontal="center" wrapText="1"/>
      <protection/>
    </xf>
    <xf numFmtId="0" fontId="7" fillId="0" borderId="52" xfId="0" applyFont="1" applyFill="1" applyBorder="1" applyAlignment="1" applyProtection="1">
      <alignment horizontal="center" wrapText="1"/>
      <protection/>
    </xf>
    <xf numFmtId="0" fontId="7" fillId="0" borderId="53" xfId="0" applyFont="1" applyFill="1" applyBorder="1" applyAlignment="1" applyProtection="1">
      <alignment horizontal="center" wrapText="1"/>
      <protection/>
    </xf>
    <xf numFmtId="0" fontId="5" fillId="0" borderId="43" xfId="0" applyFont="1" applyFill="1" applyBorder="1" applyAlignment="1" applyProtection="1">
      <alignment horizontal="left"/>
      <protection/>
    </xf>
    <xf numFmtId="0" fontId="14" fillId="0" borderId="43" xfId="0" applyFont="1" applyFill="1" applyBorder="1" applyAlignment="1" applyProtection="1">
      <alignment horizontal="left"/>
      <protection/>
    </xf>
    <xf numFmtId="0" fontId="5" fillId="0" borderId="42" xfId="0" applyFont="1" applyFill="1" applyBorder="1" applyAlignment="1" applyProtection="1">
      <alignment horizontal="left"/>
      <protection/>
    </xf>
    <xf numFmtId="0" fontId="10" fillId="34" borderId="0" xfId="0" applyFont="1" applyFill="1" applyBorder="1" applyAlignment="1" applyProtection="1">
      <alignment vertical="center"/>
      <protection/>
    </xf>
    <xf numFmtId="0" fontId="10" fillId="34" borderId="44" xfId="0" applyFont="1" applyFill="1" applyBorder="1" applyAlignment="1" applyProtection="1">
      <alignment vertical="center"/>
      <protection/>
    </xf>
    <xf numFmtId="183" fontId="10" fillId="0" borderId="54" xfId="0" applyNumberFormat="1" applyFont="1" applyFill="1" applyBorder="1" applyAlignment="1" applyProtection="1">
      <alignment horizontal="right" vertical="center"/>
      <protection/>
    </xf>
    <xf numFmtId="183" fontId="10" fillId="0" borderId="55" xfId="0" applyNumberFormat="1" applyFont="1" applyFill="1" applyBorder="1" applyAlignment="1" applyProtection="1">
      <alignment horizontal="right" vertical="center"/>
      <protection/>
    </xf>
    <xf numFmtId="0" fontId="10" fillId="0" borderId="55" xfId="0" applyFont="1" applyFill="1" applyBorder="1" applyAlignment="1" applyProtection="1">
      <alignment horizontal="left" vertical="center" wrapText="1"/>
      <protection/>
    </xf>
    <xf numFmtId="0" fontId="10" fillId="0" borderId="55" xfId="0" applyFont="1" applyFill="1" applyBorder="1" applyAlignment="1" applyProtection="1">
      <alignment horizontal="left" vertical="center" wrapText="1"/>
      <protection/>
    </xf>
    <xf numFmtId="0" fontId="10" fillId="0" borderId="42" xfId="0" applyFont="1" applyFill="1" applyBorder="1" applyAlignment="1" applyProtection="1">
      <alignment horizontal="left" vertical="center"/>
      <protection/>
    </xf>
    <xf numFmtId="0" fontId="10" fillId="0" borderId="56" xfId="0" applyFont="1" applyFill="1" applyBorder="1" applyAlignment="1" applyProtection="1">
      <alignment horizontal="left" vertical="center"/>
      <protection/>
    </xf>
    <xf numFmtId="0" fontId="0" fillId="0" borderId="42" xfId="0" applyFill="1" applyBorder="1" applyAlignment="1" applyProtection="1">
      <alignment vertical="center"/>
      <protection/>
    </xf>
    <xf numFmtId="0" fontId="11" fillId="0" borderId="55" xfId="0" applyFont="1" applyFill="1" applyBorder="1" applyAlignment="1" applyProtection="1">
      <alignment horizontal="left" vertical="center" wrapText="1"/>
      <protection/>
    </xf>
    <xf numFmtId="0" fontId="11" fillId="0" borderId="55" xfId="0" applyFont="1" applyFill="1" applyBorder="1" applyAlignment="1" applyProtection="1">
      <alignment horizontal="center" vertical="center" wrapText="1"/>
      <protection/>
    </xf>
    <xf numFmtId="0" fontId="0" fillId="0" borderId="55" xfId="0" applyFont="1" applyFill="1" applyBorder="1" applyAlignment="1" applyProtection="1">
      <alignment vertical="center"/>
      <protection/>
    </xf>
    <xf numFmtId="0" fontId="3" fillId="34" borderId="43" xfId="0" applyFont="1" applyFill="1" applyBorder="1" applyAlignment="1" applyProtection="1">
      <alignment/>
      <protection/>
    </xf>
    <xf numFmtId="0" fontId="5" fillId="0" borderId="55" xfId="0" applyFont="1" applyFill="1" applyBorder="1" applyAlignment="1" applyProtection="1">
      <alignment horizontal="left"/>
      <protection/>
    </xf>
    <xf numFmtId="0" fontId="5" fillId="0" borderId="57" xfId="0" applyFont="1" applyFill="1" applyBorder="1" applyAlignment="1" applyProtection="1">
      <alignment horizontal="left"/>
      <protection/>
    </xf>
    <xf numFmtId="0" fontId="10" fillId="0" borderId="58" xfId="0" applyFont="1" applyFill="1" applyBorder="1" applyAlignment="1" applyProtection="1">
      <alignment horizontal="left" indent="1"/>
      <protection/>
    </xf>
    <xf numFmtId="0" fontId="11" fillId="0" borderId="59" xfId="0" applyFont="1" applyFill="1" applyBorder="1" applyAlignment="1" applyProtection="1">
      <alignment vertical="center"/>
      <protection/>
    </xf>
    <xf numFmtId="0" fontId="0" fillId="0" borderId="48" xfId="0" applyFont="1" applyFill="1" applyBorder="1" applyAlignment="1" applyProtection="1">
      <alignment/>
      <protection/>
    </xf>
    <xf numFmtId="0" fontId="0" fillId="0" borderId="47" xfId="0" applyFont="1" applyFill="1" applyBorder="1" applyAlignment="1" applyProtection="1">
      <alignment/>
      <protection/>
    </xf>
    <xf numFmtId="0" fontId="11" fillId="0" borderId="60" xfId="0" applyFont="1" applyFill="1" applyBorder="1" applyAlignment="1" applyProtection="1">
      <alignment vertical="center"/>
      <protection/>
    </xf>
    <xf numFmtId="0" fontId="0" fillId="0" borderId="43" xfId="0" applyFont="1" applyFill="1" applyBorder="1" applyAlignment="1" applyProtection="1">
      <alignment/>
      <protection/>
    </xf>
    <xf numFmtId="0" fontId="10" fillId="0" borderId="47" xfId="0" applyFont="1" applyFill="1" applyBorder="1" applyAlignment="1" applyProtection="1">
      <alignment horizontal="left" indent="1"/>
      <protection/>
    </xf>
    <xf numFmtId="0" fontId="0" fillId="0" borderId="49" xfId="0" applyFont="1" applyFill="1" applyBorder="1" applyAlignment="1" applyProtection="1">
      <alignment/>
      <protection/>
    </xf>
    <xf numFmtId="0" fontId="10" fillId="0" borderId="50" xfId="0" applyFont="1" applyFill="1" applyBorder="1" applyAlignment="1" applyProtection="1">
      <alignment horizontal="left" indent="1"/>
      <protection/>
    </xf>
    <xf numFmtId="0" fontId="10" fillId="0" borderId="41" xfId="0" applyFont="1" applyFill="1" applyBorder="1" applyAlignment="1" applyProtection="1">
      <alignment horizontal="left" indent="1"/>
      <protection/>
    </xf>
    <xf numFmtId="0" fontId="10" fillId="0" borderId="49" xfId="0" applyFont="1" applyFill="1" applyBorder="1" applyAlignment="1" applyProtection="1">
      <alignment horizontal="left" indent="1"/>
      <protection/>
    </xf>
    <xf numFmtId="0" fontId="10" fillId="0" borderId="48" xfId="0" applyFont="1" applyFill="1" applyBorder="1" applyAlignment="1" applyProtection="1">
      <alignment horizontal="left" indent="1"/>
      <protection/>
    </xf>
    <xf numFmtId="0" fontId="10" fillId="0" borderId="44" xfId="0" applyFont="1" applyFill="1" applyBorder="1" applyAlignment="1" applyProtection="1">
      <alignment/>
      <protection/>
    </xf>
    <xf numFmtId="0" fontId="10" fillId="0" borderId="56" xfId="0" applyFont="1" applyFill="1" applyBorder="1" applyAlignment="1" applyProtection="1">
      <alignment/>
      <protection/>
    </xf>
    <xf numFmtId="0" fontId="10" fillId="0" borderId="43" xfId="0" applyFont="1" applyFill="1" applyBorder="1" applyAlignment="1" applyProtection="1">
      <alignment horizontal="left" indent="1"/>
      <protection/>
    </xf>
    <xf numFmtId="0" fontId="10" fillId="0" borderId="50" xfId="0" applyFont="1" applyFill="1" applyBorder="1" applyAlignment="1" applyProtection="1">
      <alignment/>
      <protection/>
    </xf>
    <xf numFmtId="0" fontId="10" fillId="0" borderId="42" xfId="0" applyFont="1" applyFill="1" applyBorder="1" applyAlignment="1" applyProtection="1">
      <alignment/>
      <protection/>
    </xf>
    <xf numFmtId="0" fontId="10" fillId="0" borderId="43" xfId="0" applyFont="1" applyFill="1" applyBorder="1" applyAlignment="1" applyProtection="1">
      <alignment/>
      <protection/>
    </xf>
    <xf numFmtId="0" fontId="10" fillId="0" borderId="41" xfId="0" applyFont="1" applyFill="1" applyBorder="1" applyAlignment="1" applyProtection="1">
      <alignment/>
      <protection/>
    </xf>
    <xf numFmtId="0" fontId="0" fillId="0" borderId="43" xfId="0" applyFont="1" applyBorder="1" applyAlignment="1" applyProtection="1">
      <alignment/>
      <protection/>
    </xf>
    <xf numFmtId="0" fontId="10" fillId="0" borderId="43" xfId="0" applyFont="1" applyBorder="1" applyAlignment="1" applyProtection="1">
      <alignment/>
      <protection/>
    </xf>
    <xf numFmtId="0" fontId="11" fillId="0" borderId="43" xfId="0" applyFont="1" applyFill="1" applyBorder="1" applyAlignment="1" applyProtection="1">
      <alignment vertical="top"/>
      <protection/>
    </xf>
    <xf numFmtId="0" fontId="10" fillId="0" borderId="43" xfId="0" applyFont="1" applyFill="1" applyBorder="1" applyAlignment="1" applyProtection="1">
      <alignment vertical="center"/>
      <protection/>
    </xf>
    <xf numFmtId="0" fontId="11" fillId="0" borderId="43" xfId="0" applyFont="1" applyFill="1" applyBorder="1" applyAlignment="1" applyProtection="1">
      <alignment horizontal="center" vertical="top"/>
      <protection/>
    </xf>
    <xf numFmtId="0" fontId="11" fillId="0" borderId="36" xfId="0" applyFont="1" applyFill="1" applyBorder="1" applyAlignment="1" applyProtection="1">
      <alignment vertical="top"/>
      <protection/>
    </xf>
    <xf numFmtId="0" fontId="11" fillId="0" borderId="61" xfId="0" applyFont="1" applyFill="1" applyBorder="1" applyAlignment="1" applyProtection="1">
      <alignment vertical="center"/>
      <protection/>
    </xf>
    <xf numFmtId="0" fontId="8" fillId="0" borderId="43" xfId="0" applyFont="1" applyFill="1" applyBorder="1" applyAlignment="1" applyProtection="1">
      <alignment/>
      <protection/>
    </xf>
    <xf numFmtId="0" fontId="0" fillId="0" borderId="57" xfId="0" applyFont="1" applyBorder="1" applyAlignment="1" applyProtection="1">
      <alignment/>
      <protection/>
    </xf>
    <xf numFmtId="0" fontId="0" fillId="0" borderId="62" xfId="0" applyFont="1" applyBorder="1" applyAlignment="1" applyProtection="1">
      <alignment/>
      <protection/>
    </xf>
    <xf numFmtId="0" fontId="0" fillId="0" borderId="47" xfId="0" applyFont="1" applyBorder="1" applyAlignment="1" applyProtection="1">
      <alignment/>
      <protection/>
    </xf>
    <xf numFmtId="0" fontId="15" fillId="0" borderId="43" xfId="0" applyFont="1" applyFill="1" applyBorder="1" applyAlignment="1" applyProtection="1">
      <alignment/>
      <protection/>
    </xf>
    <xf numFmtId="0" fontId="10" fillId="0" borderId="43" xfId="0" applyFont="1" applyFill="1" applyBorder="1" applyAlignment="1" applyProtection="1">
      <alignment horizontal="left" vertical="top"/>
      <protection/>
    </xf>
    <xf numFmtId="182" fontId="10" fillId="35" borderId="63" xfId="0" applyNumberFormat="1" applyFont="1" applyFill="1" applyBorder="1" applyAlignment="1" applyProtection="1">
      <alignment horizontal="left"/>
      <protection/>
    </xf>
    <xf numFmtId="0" fontId="10" fillId="0" borderId="43" xfId="0" applyFont="1" applyFill="1" applyBorder="1" applyAlignment="1" applyProtection="1">
      <alignment/>
      <protection/>
    </xf>
    <xf numFmtId="0" fontId="10" fillId="0" borderId="50" xfId="0" applyFont="1" applyBorder="1" applyAlignment="1" applyProtection="1">
      <alignment/>
      <protection/>
    </xf>
    <xf numFmtId="0" fontId="10" fillId="0" borderId="54" xfId="0" applyFont="1" applyFill="1" applyBorder="1" applyAlignment="1" applyProtection="1">
      <alignment/>
      <protection/>
    </xf>
    <xf numFmtId="0" fontId="10" fillId="0" borderId="62" xfId="0" applyFont="1" applyFill="1" applyBorder="1" applyAlignment="1" applyProtection="1">
      <alignment/>
      <protection/>
    </xf>
    <xf numFmtId="0" fontId="10" fillId="0" borderId="47" xfId="0" applyFont="1" applyFill="1" applyBorder="1" applyAlignment="1" applyProtection="1">
      <alignment/>
      <protection/>
    </xf>
    <xf numFmtId="0" fontId="10" fillId="0" borderId="57" xfId="0" applyFont="1" applyFill="1" applyBorder="1" applyAlignment="1" applyProtection="1">
      <alignment/>
      <protection/>
    </xf>
    <xf numFmtId="182" fontId="10" fillId="0" borderId="42" xfId="0" applyNumberFormat="1" applyFont="1" applyFill="1" applyBorder="1" applyAlignment="1" applyProtection="1">
      <alignment vertical="center"/>
      <protection/>
    </xf>
    <xf numFmtId="182" fontId="10" fillId="0" borderId="60" xfId="0" applyNumberFormat="1" applyFont="1" applyFill="1" applyBorder="1" applyAlignment="1" applyProtection="1">
      <alignment vertical="center"/>
      <protection/>
    </xf>
    <xf numFmtId="0" fontId="10" fillId="0" borderId="43" xfId="0" applyFont="1" applyFill="1" applyBorder="1" applyAlignment="1" applyProtection="1">
      <alignment/>
      <protection/>
    </xf>
    <xf numFmtId="0" fontId="10" fillId="0" borderId="64" xfId="0" applyFont="1" applyBorder="1" applyAlignment="1" applyProtection="1">
      <alignment/>
      <protection/>
    </xf>
    <xf numFmtId="0" fontId="10" fillId="0" borderId="55" xfId="0" applyFont="1" applyBorder="1" applyAlignment="1" applyProtection="1">
      <alignment/>
      <protection/>
    </xf>
    <xf numFmtId="0" fontId="11" fillId="0" borderId="22" xfId="0" applyFont="1" applyBorder="1" applyAlignment="1" applyProtection="1">
      <alignment horizontal="center" vertical="center"/>
      <protection locked="0"/>
    </xf>
    <xf numFmtId="0" fontId="10" fillId="0" borderId="54" xfId="0" applyFont="1" applyBorder="1" applyAlignment="1" applyProtection="1">
      <alignment/>
      <protection/>
    </xf>
    <xf numFmtId="0" fontId="10" fillId="0" borderId="55" xfId="0" applyFont="1" applyFill="1" applyBorder="1" applyAlignment="1" applyProtection="1">
      <alignment/>
      <protection/>
    </xf>
    <xf numFmtId="0" fontId="0" fillId="0" borderId="42" xfId="0" applyFont="1" applyBorder="1" applyAlignment="1" applyProtection="1">
      <alignment/>
      <protection/>
    </xf>
    <xf numFmtId="0" fontId="3" fillId="0" borderId="65" xfId="0" applyFont="1" applyFill="1" applyBorder="1" applyAlignment="1" applyProtection="1">
      <alignment vertical="center"/>
      <protection/>
    </xf>
    <xf numFmtId="0" fontId="3" fillId="0" borderId="65" xfId="0" applyFont="1" applyBorder="1" applyAlignment="1" applyProtection="1">
      <alignment vertical="center"/>
      <protection/>
    </xf>
    <xf numFmtId="181" fontId="3" fillId="0" borderId="56" xfId="42" applyNumberFormat="1" applyFont="1" applyBorder="1" applyAlignment="1" applyProtection="1">
      <alignment vertical="center"/>
      <protection/>
    </xf>
    <xf numFmtId="0" fontId="18" fillId="0" borderId="43" xfId="0" applyFont="1" applyBorder="1" applyAlignment="1" applyProtection="1">
      <alignment wrapText="1"/>
      <protection/>
    </xf>
    <xf numFmtId="181" fontId="3" fillId="0" borderId="43" xfId="42" applyNumberFormat="1" applyFont="1" applyBorder="1" applyAlignment="1" applyProtection="1">
      <alignment/>
      <protection/>
    </xf>
    <xf numFmtId="0" fontId="3" fillId="0" borderId="60" xfId="0" applyFont="1" applyBorder="1" applyAlignment="1" applyProtection="1">
      <alignment/>
      <protection/>
    </xf>
    <xf numFmtId="0" fontId="3" fillId="0" borderId="43" xfId="0" applyFont="1" applyBorder="1" applyAlignment="1" applyProtection="1">
      <alignment/>
      <protection/>
    </xf>
    <xf numFmtId="0" fontId="3" fillId="0" borderId="42" xfId="0" applyFont="1" applyBorder="1" applyAlignment="1" applyProtection="1">
      <alignment/>
      <protection/>
    </xf>
    <xf numFmtId="0" fontId="3" fillId="0" borderId="60" xfId="0" applyFont="1" applyFill="1" applyBorder="1" applyAlignment="1" applyProtection="1">
      <alignment/>
      <protection/>
    </xf>
    <xf numFmtId="0" fontId="3" fillId="0" borderId="48" xfId="0" applyFont="1" applyBorder="1" applyAlignment="1" applyProtection="1">
      <alignment/>
      <protection/>
    </xf>
    <xf numFmtId="0" fontId="3" fillId="0" borderId="44" xfId="0" applyFont="1" applyFill="1" applyBorder="1" applyAlignment="1" applyProtection="1">
      <alignment/>
      <protection/>
    </xf>
    <xf numFmtId="0" fontId="3" fillId="0" borderId="45" xfId="0" applyFont="1" applyBorder="1" applyAlignment="1" applyProtection="1">
      <alignment/>
      <protection/>
    </xf>
    <xf numFmtId="0" fontId="3" fillId="0" borderId="49" xfId="0" applyFont="1" applyBorder="1" applyAlignment="1" applyProtection="1">
      <alignment/>
      <protection/>
    </xf>
    <xf numFmtId="0" fontId="5" fillId="0" borderId="44" xfId="0" applyFont="1" applyFill="1" applyBorder="1" applyAlignment="1" applyProtection="1">
      <alignment/>
      <protection/>
    </xf>
    <xf numFmtId="0" fontId="18" fillId="0" borderId="41" xfId="0" applyFont="1" applyBorder="1" applyAlignment="1" applyProtection="1">
      <alignment wrapText="1"/>
      <protection/>
    </xf>
    <xf numFmtId="0" fontId="3" fillId="0" borderId="41" xfId="0" applyFont="1" applyBorder="1" applyAlignment="1" applyProtection="1">
      <alignment vertical="center"/>
      <protection/>
    </xf>
    <xf numFmtId="181" fontId="3" fillId="0" borderId="41" xfId="42" applyNumberFormat="1" applyFont="1" applyBorder="1" applyAlignment="1" applyProtection="1">
      <alignment/>
      <protection/>
    </xf>
    <xf numFmtId="0" fontId="13" fillId="0" borderId="43" xfId="0" applyFont="1" applyBorder="1" applyAlignment="1" applyProtection="1">
      <alignment wrapText="1"/>
      <protection/>
    </xf>
    <xf numFmtId="0" fontId="0" fillId="0" borderId="43" xfId="0" applyBorder="1" applyAlignment="1" applyProtection="1">
      <alignment/>
      <protection/>
    </xf>
    <xf numFmtId="0" fontId="0" fillId="0" borderId="43" xfId="0" applyBorder="1" applyAlignment="1" applyProtection="1">
      <alignment vertical="center"/>
      <protection/>
    </xf>
    <xf numFmtId="0" fontId="9" fillId="0" borderId="47" xfId="0" applyFont="1" applyFill="1" applyBorder="1" applyAlignment="1" applyProtection="1">
      <alignment horizontal="center"/>
      <protection/>
    </xf>
    <xf numFmtId="0" fontId="8" fillId="0" borderId="57" xfId="0" applyFont="1" applyFill="1" applyBorder="1" applyAlignment="1" applyProtection="1">
      <alignment/>
      <protection/>
    </xf>
    <xf numFmtId="0" fontId="11" fillId="0" borderId="61" xfId="0" applyFont="1" applyFill="1" applyBorder="1" applyAlignment="1" applyProtection="1">
      <alignment vertical="top"/>
      <protection/>
    </xf>
    <xf numFmtId="0" fontId="11" fillId="0" borderId="66" xfId="0" applyFont="1" applyFill="1" applyBorder="1" applyAlignment="1" applyProtection="1">
      <alignment vertical="center"/>
      <protection/>
    </xf>
    <xf numFmtId="0" fontId="10" fillId="0" borderId="61" xfId="0" applyFont="1" applyFill="1" applyBorder="1" applyAlignment="1" applyProtection="1">
      <alignment/>
      <protection/>
    </xf>
    <xf numFmtId="0" fontId="10" fillId="0" borderId="67" xfId="0" applyFont="1" applyFill="1" applyBorder="1" applyAlignment="1" applyProtection="1">
      <alignment/>
      <protection/>
    </xf>
    <xf numFmtId="0" fontId="10" fillId="0" borderId="36" xfId="0" applyFont="1" applyFill="1" applyBorder="1" applyAlignment="1" applyProtection="1">
      <alignment/>
      <protection/>
    </xf>
    <xf numFmtId="0" fontId="10" fillId="0" borderId="68" xfId="0" applyFont="1" applyFill="1" applyBorder="1" applyAlignment="1" applyProtection="1">
      <alignment/>
      <protection/>
    </xf>
    <xf numFmtId="0" fontId="10" fillId="0" borderId="69" xfId="0" applyFont="1" applyFill="1" applyBorder="1" applyAlignment="1" applyProtection="1">
      <alignment/>
      <protection/>
    </xf>
    <xf numFmtId="0" fontId="10" fillId="0" borderId="70" xfId="0" applyFont="1" applyFill="1" applyBorder="1" applyAlignment="1" applyProtection="1">
      <alignment/>
      <protection/>
    </xf>
    <xf numFmtId="0" fontId="10" fillId="0" borderId="66" xfId="0" applyFont="1" applyFill="1" applyBorder="1" applyAlignment="1" applyProtection="1">
      <alignment/>
      <protection/>
    </xf>
    <xf numFmtId="0" fontId="9" fillId="0" borderId="57" xfId="0" applyFont="1" applyFill="1" applyBorder="1" applyAlignment="1" applyProtection="1">
      <alignment horizontal="center"/>
      <protection/>
    </xf>
    <xf numFmtId="0" fontId="10" fillId="0" borderId="71" xfId="0" applyFont="1" applyFill="1" applyBorder="1" applyAlignment="1" applyProtection="1">
      <alignment/>
      <protection/>
    </xf>
    <xf numFmtId="0" fontId="10" fillId="0" borderId="60" xfId="0" applyFont="1" applyBorder="1" applyAlignment="1" applyProtection="1">
      <alignment/>
      <protection/>
    </xf>
    <xf numFmtId="0" fontId="10" fillId="0" borderId="57" xfId="0" applyFont="1" applyBorder="1" applyAlignment="1" applyProtection="1">
      <alignment/>
      <protection/>
    </xf>
    <xf numFmtId="0" fontId="10" fillId="0" borderId="44" xfId="0" applyFont="1" applyFill="1" applyBorder="1" applyAlignment="1" applyProtection="1">
      <alignment/>
      <protection/>
    </xf>
    <xf numFmtId="0" fontId="10" fillId="0" borderId="41" xfId="0" applyFont="1" applyFill="1" applyBorder="1" applyAlignment="1" applyProtection="1">
      <alignment/>
      <protection/>
    </xf>
    <xf numFmtId="0" fontId="8" fillId="0" borderId="41" xfId="0" applyFont="1" applyFill="1" applyBorder="1" applyAlignment="1" applyProtection="1">
      <alignment/>
      <protection/>
    </xf>
    <xf numFmtId="4" fontId="10" fillId="0" borderId="43" xfId="0" applyNumberFormat="1" applyFont="1" applyFill="1" applyBorder="1" applyAlignment="1" applyProtection="1">
      <alignment horizontal="right" vertical="center"/>
      <protection/>
    </xf>
    <xf numFmtId="0" fontId="10" fillId="0" borderId="43" xfId="0" applyFont="1" applyBorder="1" applyAlignment="1" applyProtection="1">
      <alignment/>
      <protection/>
    </xf>
    <xf numFmtId="0" fontId="0" fillId="0" borderId="43" xfId="0" applyFont="1" applyBorder="1" applyAlignment="1" applyProtection="1">
      <alignment/>
      <protection/>
    </xf>
    <xf numFmtId="0" fontId="0" fillId="0" borderId="57" xfId="0" applyFont="1" applyBorder="1" applyAlignment="1" applyProtection="1">
      <alignment/>
      <protection/>
    </xf>
    <xf numFmtId="0" fontId="10" fillId="0" borderId="42" xfId="0" applyFont="1" applyBorder="1" applyAlignment="1" applyProtection="1">
      <alignment/>
      <protection/>
    </xf>
    <xf numFmtId="0" fontId="10" fillId="0" borderId="42" xfId="0" applyFont="1" applyFill="1" applyBorder="1" applyAlignment="1" applyProtection="1">
      <alignment/>
      <protection/>
    </xf>
    <xf numFmtId="0" fontId="10" fillId="0" borderId="57" xfId="0" applyFont="1" applyFill="1" applyBorder="1" applyAlignment="1" applyProtection="1">
      <alignment/>
      <protection/>
    </xf>
    <xf numFmtId="0" fontId="0" fillId="0" borderId="72" xfId="0" applyFont="1" applyBorder="1" applyAlignment="1" applyProtection="1">
      <alignment/>
      <protection/>
    </xf>
    <xf numFmtId="0" fontId="10" fillId="0" borderId="43" xfId="0" applyFont="1" applyBorder="1" applyAlignment="1" applyProtection="1">
      <alignment vertical="center"/>
      <protection/>
    </xf>
    <xf numFmtId="0" fontId="17" fillId="0" borderId="43" xfId="0" applyFont="1" applyBorder="1" applyAlignment="1" applyProtection="1" quotePrefix="1">
      <alignment/>
      <protection/>
    </xf>
    <xf numFmtId="0" fontId="10" fillId="0" borderId="56" xfId="0" applyFont="1" applyBorder="1" applyAlignment="1" applyProtection="1">
      <alignment/>
      <protection/>
    </xf>
    <xf numFmtId="0" fontId="10" fillId="0" borderId="73" xfId="0" applyFont="1" applyBorder="1" applyAlignment="1" applyProtection="1">
      <alignment/>
      <protection/>
    </xf>
    <xf numFmtId="0" fontId="10" fillId="0" borderId="71" xfId="0" applyFont="1" applyBorder="1" applyAlignment="1" applyProtection="1">
      <alignment/>
      <protection/>
    </xf>
    <xf numFmtId="182" fontId="10" fillId="35" borderId="63" xfId="0" applyNumberFormat="1" applyFont="1" applyFill="1" applyBorder="1" applyAlignment="1" applyProtection="1">
      <alignment horizontal="left"/>
      <protection/>
    </xf>
    <xf numFmtId="0" fontId="9" fillId="0" borderId="41" xfId="0" applyFont="1" applyFill="1" applyBorder="1" applyAlignment="1" applyProtection="1">
      <alignment horizontal="center"/>
      <protection/>
    </xf>
    <xf numFmtId="0" fontId="10" fillId="0" borderId="54" xfId="0" applyFont="1"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0" fillId="34" borderId="0" xfId="0" applyFont="1" applyFill="1" applyBorder="1" applyAlignment="1" applyProtection="1">
      <alignment vertical="center"/>
      <protection/>
    </xf>
    <xf numFmtId="0" fontId="11" fillId="34" borderId="43" xfId="0" applyFont="1" applyFill="1" applyBorder="1" applyAlignment="1" applyProtection="1">
      <alignment vertical="top"/>
      <protection/>
    </xf>
    <xf numFmtId="0" fontId="10" fillId="34" borderId="43" xfId="0" applyFont="1" applyFill="1" applyBorder="1" applyAlignment="1" applyProtection="1">
      <alignment horizontal="center" vertical="center"/>
      <protection/>
    </xf>
    <xf numFmtId="0" fontId="11" fillId="34" borderId="0" xfId="0" applyFont="1" applyFill="1" applyBorder="1" applyAlignment="1" applyProtection="1">
      <alignment horizontal="center" vertical="top"/>
      <protection/>
    </xf>
    <xf numFmtId="0" fontId="11" fillId="34" borderId="74" xfId="0" applyFont="1" applyFill="1" applyBorder="1" applyAlignment="1" applyProtection="1">
      <alignment horizontal="center" vertical="top"/>
      <protection/>
    </xf>
    <xf numFmtId="0" fontId="11" fillId="34" borderId="50" xfId="0" applyFont="1" applyFill="1" applyBorder="1" applyAlignment="1" applyProtection="1">
      <alignment vertical="top"/>
      <protection/>
    </xf>
    <xf numFmtId="0" fontId="11" fillId="34" borderId="54" xfId="0" applyFont="1" applyFill="1" applyBorder="1" applyAlignment="1" applyProtection="1">
      <alignment vertical="top"/>
      <protection/>
    </xf>
    <xf numFmtId="0" fontId="0" fillId="34" borderId="47" xfId="0" applyFont="1" applyFill="1" applyBorder="1" applyAlignment="1" applyProtection="1">
      <alignment/>
      <protection/>
    </xf>
    <xf numFmtId="0" fontId="0" fillId="34" borderId="0" xfId="0" applyFont="1" applyFill="1" applyBorder="1" applyAlignment="1" applyProtection="1">
      <alignment/>
      <protection/>
    </xf>
    <xf numFmtId="0" fontId="0" fillId="34" borderId="43" xfId="0" applyFont="1" applyFill="1" applyBorder="1" applyAlignment="1" applyProtection="1">
      <alignment/>
      <protection/>
    </xf>
    <xf numFmtId="0" fontId="10" fillId="34" borderId="47" xfId="0" applyFont="1" applyFill="1" applyBorder="1" applyAlignment="1" applyProtection="1">
      <alignment horizontal="left" vertical="center"/>
      <protection/>
    </xf>
    <xf numFmtId="0" fontId="10" fillId="34" borderId="0" xfId="0" applyFont="1" applyFill="1" applyBorder="1" applyAlignment="1" applyProtection="1">
      <alignment/>
      <protection/>
    </xf>
    <xf numFmtId="0" fontId="17" fillId="34" borderId="0" xfId="0" applyFont="1" applyFill="1" applyBorder="1" applyAlignment="1" applyProtection="1" quotePrefix="1">
      <alignment/>
      <protection/>
    </xf>
    <xf numFmtId="0" fontId="10" fillId="34" borderId="44" xfId="0" applyFont="1" applyFill="1" applyBorder="1" applyAlignment="1" applyProtection="1">
      <alignment/>
      <protection/>
    </xf>
    <xf numFmtId="0" fontId="10" fillId="34" borderId="43" xfId="0" applyFont="1" applyFill="1" applyBorder="1" applyAlignment="1" applyProtection="1">
      <alignment/>
      <protection/>
    </xf>
    <xf numFmtId="0" fontId="10" fillId="34" borderId="43" xfId="0" applyFont="1" applyFill="1" applyBorder="1" applyAlignment="1" applyProtection="1">
      <alignment/>
      <protection/>
    </xf>
    <xf numFmtId="0" fontId="0" fillId="0" borderId="75" xfId="0" applyFont="1" applyBorder="1" applyAlignment="1" applyProtection="1">
      <alignment/>
      <protection/>
    </xf>
    <xf numFmtId="0" fontId="0" fillId="0" borderId="76" xfId="0" applyFont="1" applyBorder="1" applyAlignment="1" applyProtection="1">
      <alignment/>
      <protection/>
    </xf>
    <xf numFmtId="0" fontId="0" fillId="34" borderId="57" xfId="0" applyFont="1" applyFill="1" applyBorder="1" applyAlignment="1" applyProtection="1">
      <alignment/>
      <protection/>
    </xf>
    <xf numFmtId="0" fontId="10" fillId="34" borderId="42" xfId="0" applyFont="1" applyFill="1" applyBorder="1" applyAlignment="1" applyProtection="1">
      <alignment/>
      <protection/>
    </xf>
    <xf numFmtId="0" fontId="10" fillId="34" borderId="0" xfId="0" applyFont="1" applyFill="1" applyBorder="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183" fontId="10" fillId="34" borderId="0" xfId="0" applyNumberFormat="1" applyFont="1" applyFill="1" applyBorder="1" applyAlignment="1" applyProtection="1">
      <alignment horizontal="right" vertical="center"/>
      <protection/>
    </xf>
    <xf numFmtId="183" fontId="10" fillId="34" borderId="77" xfId="0" applyNumberFormat="1" applyFont="1" applyFill="1" applyBorder="1" applyAlignment="1" applyProtection="1">
      <alignment horizontal="right" vertical="center"/>
      <protection/>
    </xf>
    <xf numFmtId="183" fontId="10" fillId="34" borderId="55" xfId="0" applyNumberFormat="1" applyFont="1" applyFill="1" applyBorder="1" applyAlignment="1" applyProtection="1">
      <alignment horizontal="right" vertical="center"/>
      <protection/>
    </xf>
    <xf numFmtId="0" fontId="10" fillId="0" borderId="60" xfId="0" applyFont="1" applyFill="1" applyBorder="1" applyAlignment="1" applyProtection="1">
      <alignment horizontal="center" vertical="center"/>
      <protection/>
    </xf>
    <xf numFmtId="0" fontId="10" fillId="34" borderId="42" xfId="0" applyFont="1" applyFill="1" applyBorder="1" applyAlignment="1" applyProtection="1">
      <alignment/>
      <protection/>
    </xf>
    <xf numFmtId="0" fontId="10" fillId="0" borderId="54" xfId="0" applyFont="1" applyFill="1" applyBorder="1" applyAlignment="1" applyProtection="1">
      <alignment vertical="center"/>
      <protection/>
    </xf>
    <xf numFmtId="0" fontId="34" fillId="34" borderId="0" xfId="0" applyFont="1" applyFill="1" applyBorder="1" applyAlignment="1" applyProtection="1">
      <alignment horizontal="center"/>
      <protection/>
    </xf>
    <xf numFmtId="0" fontId="9" fillId="33" borderId="63" xfId="0" applyFont="1" applyFill="1" applyBorder="1" applyAlignment="1" applyProtection="1">
      <alignment vertical="center"/>
      <protection/>
    </xf>
    <xf numFmtId="0" fontId="9" fillId="33" borderId="25" xfId="0" applyFont="1" applyFill="1" applyBorder="1" applyAlignment="1" applyProtection="1">
      <alignment vertical="center"/>
      <protection/>
    </xf>
    <xf numFmtId="0" fontId="9" fillId="34" borderId="43" xfId="0" applyFont="1" applyFill="1" applyBorder="1" applyAlignment="1" applyProtection="1">
      <alignment horizontal="center"/>
      <protection/>
    </xf>
    <xf numFmtId="0" fontId="8" fillId="34" borderId="43" xfId="0" applyFont="1" applyFill="1" applyBorder="1" applyAlignment="1" applyProtection="1">
      <alignment/>
      <protection/>
    </xf>
    <xf numFmtId="0" fontId="10" fillId="34" borderId="47" xfId="0" applyFont="1" applyFill="1" applyBorder="1" applyAlignment="1" applyProtection="1">
      <alignment/>
      <protection/>
    </xf>
    <xf numFmtId="0" fontId="10" fillId="34" borderId="57" xfId="0" applyFont="1" applyFill="1" applyBorder="1" applyAlignment="1" applyProtection="1">
      <alignment/>
      <protection/>
    </xf>
    <xf numFmtId="0" fontId="10" fillId="34" borderId="62" xfId="0" applyFont="1" applyFill="1" applyBorder="1" applyAlignment="1" applyProtection="1">
      <alignment/>
      <protection/>
    </xf>
    <xf numFmtId="182" fontId="10" fillId="34" borderId="0" xfId="0" applyNumberFormat="1" applyFont="1" applyFill="1" applyBorder="1" applyAlignment="1" applyProtection="1">
      <alignment horizontal="left"/>
      <protection/>
    </xf>
    <xf numFmtId="0" fontId="10" fillId="34" borderId="50" xfId="0" applyFont="1" applyFill="1" applyBorder="1" applyAlignment="1" applyProtection="1">
      <alignment/>
      <protection/>
    </xf>
    <xf numFmtId="0" fontId="15" fillId="37" borderId="13" xfId="0" applyFont="1" applyFill="1" applyBorder="1" applyAlignment="1" applyProtection="1">
      <alignment horizontal="left" vertical="center"/>
      <protection/>
    </xf>
    <xf numFmtId="0" fontId="10" fillId="34" borderId="10" xfId="0" applyFont="1" applyFill="1" applyBorder="1" applyAlignment="1" applyProtection="1">
      <alignment horizontal="center" wrapText="1"/>
      <protection locked="0"/>
    </xf>
    <xf numFmtId="0" fontId="10" fillId="35" borderId="10" xfId="0" applyFont="1" applyFill="1" applyBorder="1" applyAlignment="1" applyProtection="1">
      <alignment horizontal="center" wrapText="1"/>
      <protection/>
    </xf>
    <xf numFmtId="181" fontId="10" fillId="0" borderId="55" xfId="42" applyNumberFormat="1" applyFont="1" applyFill="1" applyBorder="1" applyAlignment="1" applyProtection="1">
      <alignment vertical="center"/>
      <protection/>
    </xf>
    <xf numFmtId="0" fontId="10" fillId="0" borderId="55" xfId="0" applyFont="1" applyFill="1" applyBorder="1" applyAlignment="1" applyProtection="1">
      <alignment vertical="center"/>
      <protection/>
    </xf>
    <xf numFmtId="0" fontId="7" fillId="0" borderId="78" xfId="0" applyFont="1" applyFill="1" applyBorder="1" applyAlignment="1" applyProtection="1">
      <alignment horizontal="center" vertical="center" wrapText="1"/>
      <protection/>
    </xf>
    <xf numFmtId="0" fontId="10" fillId="34" borderId="0" xfId="0" applyFont="1" applyFill="1" applyBorder="1" applyAlignment="1" applyProtection="1">
      <alignment horizontal="right" wrapText="1"/>
      <protection/>
    </xf>
    <xf numFmtId="0" fontId="0" fillId="0" borderId="47" xfId="0" applyFont="1" applyFill="1" applyBorder="1" applyAlignment="1" applyProtection="1">
      <alignment/>
      <protection/>
    </xf>
    <xf numFmtId="0" fontId="10" fillId="35" borderId="13" xfId="0" applyFont="1" applyFill="1" applyBorder="1" applyAlignment="1" applyProtection="1">
      <alignment horizontal="left" vertical="center" indent="1"/>
      <protection/>
    </xf>
    <xf numFmtId="182" fontId="10" fillId="35" borderId="79" xfId="0" applyNumberFormat="1" applyFont="1" applyFill="1" applyBorder="1" applyAlignment="1" applyProtection="1">
      <alignment horizontal="left" vertical="center" indent="1"/>
      <protection/>
    </xf>
    <xf numFmtId="0" fontId="18" fillId="34" borderId="0" xfId="0" applyFont="1" applyFill="1" applyAlignment="1" applyProtection="1">
      <alignment wrapText="1"/>
      <protection/>
    </xf>
    <xf numFmtId="182" fontId="10" fillId="0" borderId="54" xfId="0" applyNumberFormat="1" applyFont="1" applyFill="1" applyBorder="1" applyAlignment="1" applyProtection="1">
      <alignment horizontal="left"/>
      <protection/>
    </xf>
    <xf numFmtId="182" fontId="10" fillId="34" borderId="69" xfId="0" applyNumberFormat="1" applyFont="1" applyFill="1" applyBorder="1" applyAlignment="1" applyProtection="1">
      <alignment horizontal="left"/>
      <protection/>
    </xf>
    <xf numFmtId="0" fontId="10" fillId="34" borderId="42" xfId="0" applyFont="1" applyFill="1" applyBorder="1" applyAlignment="1" applyProtection="1">
      <alignment vertical="center"/>
      <protection/>
    </xf>
    <xf numFmtId="0" fontId="35" fillId="0" borderId="43" xfId="0" applyFont="1" applyBorder="1" applyAlignment="1" applyProtection="1">
      <alignment/>
      <protection/>
    </xf>
    <xf numFmtId="183" fontId="10" fillId="35" borderId="37" xfId="0" applyNumberFormat="1" applyFont="1" applyFill="1" applyBorder="1" applyAlignment="1" applyProtection="1">
      <alignment horizontal="right" vertical="center"/>
      <protection/>
    </xf>
    <xf numFmtId="0" fontId="10" fillId="35" borderId="80" xfId="0" applyNumberFormat="1" applyFont="1" applyFill="1" applyBorder="1" applyAlignment="1" applyProtection="1">
      <alignment horizontal="center" vertical="center" wrapText="1"/>
      <protection/>
    </xf>
    <xf numFmtId="0" fontId="10" fillId="0" borderId="69" xfId="0" applyFont="1" applyFill="1" applyBorder="1" applyAlignment="1" applyProtection="1">
      <alignment/>
      <protection/>
    </xf>
    <xf numFmtId="0" fontId="10" fillId="0" borderId="36" xfId="0" applyFont="1" applyFill="1" applyBorder="1" applyAlignment="1" applyProtection="1">
      <alignment/>
      <protection/>
    </xf>
    <xf numFmtId="0" fontId="10" fillId="0" borderId="81" xfId="0" applyFont="1" applyFill="1" applyBorder="1" applyAlignment="1" applyProtection="1">
      <alignment/>
      <protection/>
    </xf>
    <xf numFmtId="0" fontId="10" fillId="0" borderId="82" xfId="0" applyFont="1" applyFill="1" applyBorder="1" applyAlignment="1" applyProtection="1">
      <alignment horizontal="center"/>
      <protection/>
    </xf>
    <xf numFmtId="0" fontId="11" fillId="0" borderId="83" xfId="0" applyFont="1" applyFill="1" applyBorder="1" applyAlignment="1" applyProtection="1">
      <alignment horizontal="center" vertical="center"/>
      <protection locked="0"/>
    </xf>
    <xf numFmtId="183" fontId="10" fillId="35" borderId="84" xfId="0" applyNumberFormat="1" applyFont="1" applyFill="1" applyBorder="1" applyAlignment="1" applyProtection="1">
      <alignment horizontal="right" vertical="center"/>
      <protection/>
    </xf>
    <xf numFmtId="0" fontId="10" fillId="34" borderId="85" xfId="0" applyFont="1" applyFill="1" applyBorder="1" applyAlignment="1" applyProtection="1">
      <alignment horizontal="left" vertical="center"/>
      <protection/>
    </xf>
    <xf numFmtId="0" fontId="10" fillId="34" borderId="58" xfId="0" applyFont="1" applyFill="1" applyBorder="1" applyAlignment="1" applyProtection="1">
      <alignment horizontal="left" vertical="center"/>
      <protection/>
    </xf>
    <xf numFmtId="183" fontId="10" fillId="34" borderId="58" xfId="0" applyNumberFormat="1" applyFont="1" applyFill="1" applyBorder="1" applyAlignment="1" applyProtection="1">
      <alignment horizontal="right" vertical="center"/>
      <protection/>
    </xf>
    <xf numFmtId="0" fontId="11" fillId="0" borderId="86" xfId="0" applyFont="1" applyFill="1" applyBorder="1" applyAlignment="1" applyProtection="1">
      <alignment horizontal="center" vertical="center"/>
      <protection locked="0"/>
    </xf>
    <xf numFmtId="3" fontId="9" fillId="0" borderId="43" xfId="0" applyNumberFormat="1" applyFont="1" applyFill="1" applyBorder="1" applyAlignment="1" applyProtection="1">
      <alignment horizontal="center"/>
      <protection/>
    </xf>
    <xf numFmtId="3" fontId="11" fillId="0" borderId="47" xfId="0" applyNumberFormat="1" applyFont="1" applyFill="1" applyBorder="1" applyAlignment="1" applyProtection="1">
      <alignment vertical="top"/>
      <protection/>
    </xf>
    <xf numFmtId="3" fontId="11" fillId="0" borderId="43" xfId="0" applyNumberFormat="1" applyFont="1" applyFill="1" applyBorder="1" applyAlignment="1" applyProtection="1">
      <alignment vertical="top"/>
      <protection/>
    </xf>
    <xf numFmtId="3" fontId="11" fillId="0" borderId="50" xfId="0" applyNumberFormat="1" applyFont="1" applyFill="1" applyBorder="1" applyAlignment="1" applyProtection="1">
      <alignment vertical="top"/>
      <protection/>
    </xf>
    <xf numFmtId="3" fontId="10" fillId="0" borderId="63" xfId="0" applyNumberFormat="1" applyFont="1" applyFill="1" applyBorder="1" applyAlignment="1" applyProtection="1">
      <alignment horizontal="right"/>
      <protection locked="0"/>
    </xf>
    <xf numFmtId="3" fontId="11" fillId="35" borderId="63" xfId="0" applyNumberFormat="1" applyFont="1" applyFill="1" applyBorder="1" applyAlignment="1" applyProtection="1">
      <alignment horizontal="right"/>
      <protection/>
    </xf>
    <xf numFmtId="3" fontId="11" fillId="0" borderId="0" xfId="0" applyNumberFormat="1" applyFont="1" applyFill="1" applyBorder="1" applyAlignment="1" applyProtection="1">
      <alignment vertical="top"/>
      <protection/>
    </xf>
    <xf numFmtId="3" fontId="11" fillId="0" borderId="66" xfId="0" applyNumberFormat="1" applyFont="1" applyFill="1" applyBorder="1" applyAlignment="1" applyProtection="1">
      <alignment vertical="top"/>
      <protection/>
    </xf>
    <xf numFmtId="3" fontId="10" fillId="0" borderId="42" xfId="0" applyNumberFormat="1" applyFont="1" applyFill="1" applyBorder="1" applyAlignment="1" applyProtection="1">
      <alignment/>
      <protection/>
    </xf>
    <xf numFmtId="3" fontId="10" fillId="0" borderId="43" xfId="0" applyNumberFormat="1" applyFont="1" applyFill="1" applyBorder="1" applyAlignment="1" applyProtection="1">
      <alignment/>
      <protection/>
    </xf>
    <xf numFmtId="3" fontId="10" fillId="0" borderId="0" xfId="0" applyNumberFormat="1" applyFont="1" applyFill="1" applyBorder="1" applyAlignment="1" applyProtection="1">
      <alignment horizontal="left"/>
      <protection/>
    </xf>
    <xf numFmtId="3" fontId="10" fillId="35" borderId="63" xfId="0" applyNumberFormat="1" applyFont="1" applyFill="1" applyBorder="1" applyAlignment="1" applyProtection="1">
      <alignment horizontal="right"/>
      <protection/>
    </xf>
    <xf numFmtId="3" fontId="10" fillId="34" borderId="63" xfId="0" applyNumberFormat="1" applyFont="1" applyFill="1" applyBorder="1" applyAlignment="1" applyProtection="1">
      <alignment horizontal="right"/>
      <protection locked="0"/>
    </xf>
    <xf numFmtId="3" fontId="11" fillId="34" borderId="43" xfId="0" applyNumberFormat="1" applyFont="1" applyFill="1" applyBorder="1" applyAlignment="1" applyProtection="1">
      <alignment vertical="top"/>
      <protection/>
    </xf>
    <xf numFmtId="3" fontId="10" fillId="0" borderId="61" xfId="0" applyNumberFormat="1" applyFont="1" applyFill="1" applyBorder="1" applyAlignment="1" applyProtection="1">
      <alignment/>
      <protection/>
    </xf>
    <xf numFmtId="3" fontId="10" fillId="0" borderId="0" xfId="0" applyNumberFormat="1" applyFont="1" applyFill="1" applyBorder="1" applyAlignment="1" applyProtection="1">
      <alignment/>
      <protection/>
    </xf>
    <xf numFmtId="3" fontId="11" fillId="35" borderId="87" xfId="0" applyNumberFormat="1" applyFont="1" applyFill="1" applyBorder="1" applyAlignment="1" applyProtection="1">
      <alignment horizontal="right"/>
      <protection/>
    </xf>
    <xf numFmtId="3" fontId="10" fillId="0" borderId="88" xfId="0" applyNumberFormat="1" applyFont="1" applyFill="1" applyBorder="1" applyAlignment="1" applyProtection="1">
      <alignment horizontal="right"/>
      <protection locked="0"/>
    </xf>
    <xf numFmtId="3" fontId="10" fillId="0" borderId="57" xfId="0" applyNumberFormat="1" applyFont="1" applyFill="1" applyBorder="1" applyAlignment="1" applyProtection="1">
      <alignment horizontal="right"/>
      <protection/>
    </xf>
    <xf numFmtId="3" fontId="10" fillId="0" borderId="43" xfId="0" applyNumberFormat="1" applyFont="1" applyFill="1" applyBorder="1" applyAlignment="1" applyProtection="1">
      <alignment horizontal="left"/>
      <protection/>
    </xf>
    <xf numFmtId="3" fontId="10" fillId="0" borderId="41" xfId="0" applyNumberFormat="1" applyFont="1" applyFill="1" applyBorder="1" applyAlignment="1" applyProtection="1">
      <alignment/>
      <protection/>
    </xf>
    <xf numFmtId="3" fontId="10" fillId="0" borderId="43" xfId="0" applyNumberFormat="1" applyFont="1" applyFill="1" applyBorder="1" applyAlignment="1" applyProtection="1">
      <alignment/>
      <protection/>
    </xf>
    <xf numFmtId="3" fontId="10" fillId="0" borderId="61" xfId="0" applyNumberFormat="1" applyFont="1" applyFill="1" applyBorder="1" applyAlignment="1" applyProtection="1">
      <alignment/>
      <protection/>
    </xf>
    <xf numFmtId="3" fontId="10" fillId="0" borderId="43" xfId="0" applyNumberFormat="1" applyFont="1" applyFill="1" applyBorder="1" applyAlignment="1" applyProtection="1">
      <alignment horizontal="left" vertical="center"/>
      <protection/>
    </xf>
    <xf numFmtId="3" fontId="10" fillId="0" borderId="68" xfId="0" applyNumberFormat="1" applyFont="1" applyFill="1" applyBorder="1" applyAlignment="1" applyProtection="1">
      <alignment horizontal="center"/>
      <protection/>
    </xf>
    <xf numFmtId="3" fontId="10" fillId="0" borderId="71" xfId="0" applyNumberFormat="1" applyFont="1" applyFill="1" applyBorder="1" applyAlignment="1" applyProtection="1">
      <alignment horizontal="right"/>
      <protection locked="0"/>
    </xf>
    <xf numFmtId="3" fontId="10" fillId="0" borderId="41" xfId="0" applyNumberFormat="1" applyFont="1" applyFill="1" applyBorder="1" applyAlignment="1" applyProtection="1">
      <alignment horizontal="left"/>
      <protection/>
    </xf>
    <xf numFmtId="3" fontId="10" fillId="0" borderId="44" xfId="0" applyNumberFormat="1" applyFont="1" applyFill="1" applyBorder="1" applyAlignment="1" applyProtection="1">
      <alignment/>
      <protection/>
    </xf>
    <xf numFmtId="3" fontId="10" fillId="0" borderId="42" xfId="0" applyNumberFormat="1" applyFont="1" applyFill="1" applyBorder="1" applyAlignment="1" applyProtection="1">
      <alignment/>
      <protection/>
    </xf>
    <xf numFmtId="0" fontId="10" fillId="0" borderId="62" xfId="0" applyFont="1" applyFill="1" applyBorder="1" applyAlignment="1" applyProtection="1">
      <alignment/>
      <protection/>
    </xf>
    <xf numFmtId="3" fontId="10" fillId="0" borderId="54" xfId="0" applyNumberFormat="1" applyFont="1" applyFill="1" applyBorder="1" applyAlignment="1" applyProtection="1">
      <alignment/>
      <protection/>
    </xf>
    <xf numFmtId="3" fontId="10" fillId="0" borderId="55" xfId="0" applyNumberFormat="1" applyFont="1" applyFill="1" applyBorder="1" applyAlignment="1" applyProtection="1">
      <alignment horizontal="left"/>
      <protection/>
    </xf>
    <xf numFmtId="3" fontId="10" fillId="0" borderId="57" xfId="0" applyNumberFormat="1" applyFont="1" applyFill="1" applyBorder="1" applyAlignment="1" applyProtection="1">
      <alignment/>
      <protection/>
    </xf>
    <xf numFmtId="3" fontId="10" fillId="0" borderId="0" xfId="0" applyNumberFormat="1" applyFont="1" applyFill="1" applyBorder="1" applyAlignment="1" applyProtection="1">
      <alignment/>
      <protection/>
    </xf>
    <xf numFmtId="3" fontId="10" fillId="35" borderId="89" xfId="0" applyNumberFormat="1" applyFont="1" applyFill="1" applyBorder="1" applyAlignment="1" applyProtection="1">
      <alignment horizontal="right"/>
      <protection/>
    </xf>
    <xf numFmtId="3" fontId="10" fillId="34" borderId="36" xfId="0" applyNumberFormat="1" applyFont="1" applyFill="1" applyBorder="1" applyAlignment="1" applyProtection="1">
      <alignment horizontal="right"/>
      <protection/>
    </xf>
    <xf numFmtId="3" fontId="10" fillId="34" borderId="63" xfId="0" applyNumberFormat="1" applyFont="1" applyFill="1" applyBorder="1" applyAlignment="1" applyProtection="1">
      <alignment horizontal="right"/>
      <protection locked="0"/>
    </xf>
    <xf numFmtId="3" fontId="10" fillId="0" borderId="0" xfId="0" applyNumberFormat="1" applyFont="1" applyFill="1" applyBorder="1" applyAlignment="1" applyProtection="1">
      <alignment/>
      <protection/>
    </xf>
    <xf numFmtId="3" fontId="10" fillId="35" borderId="90" xfId="0" applyNumberFormat="1" applyFont="1" applyFill="1" applyBorder="1" applyAlignment="1" applyProtection="1">
      <alignment horizontal="right"/>
      <protection/>
    </xf>
    <xf numFmtId="3" fontId="10" fillId="35" borderId="71" xfId="0" applyNumberFormat="1" applyFont="1" applyFill="1" applyBorder="1" applyAlignment="1" applyProtection="1">
      <alignment horizontal="right"/>
      <protection/>
    </xf>
    <xf numFmtId="3" fontId="10" fillId="0" borderId="43" xfId="0" applyNumberFormat="1" applyFont="1" applyFill="1" applyBorder="1" applyAlignment="1" applyProtection="1">
      <alignment/>
      <protection/>
    </xf>
    <xf numFmtId="3" fontId="10" fillId="34" borderId="69" xfId="0" applyNumberFormat="1" applyFont="1" applyFill="1" applyBorder="1" applyAlignment="1" applyProtection="1">
      <alignment horizontal="right"/>
      <protection/>
    </xf>
    <xf numFmtId="3" fontId="10" fillId="34" borderId="43" xfId="0" applyNumberFormat="1" applyFont="1" applyFill="1" applyBorder="1" applyAlignment="1" applyProtection="1">
      <alignment/>
      <protection/>
    </xf>
    <xf numFmtId="3" fontId="10" fillId="0" borderId="70" xfId="0" applyNumberFormat="1" applyFont="1" applyFill="1" applyBorder="1" applyAlignment="1" applyProtection="1">
      <alignment horizontal="center"/>
      <protection/>
    </xf>
    <xf numFmtId="3" fontId="10" fillId="0" borderId="41" xfId="0" applyNumberFormat="1" applyFont="1" applyFill="1" applyBorder="1" applyAlignment="1" applyProtection="1">
      <alignment/>
      <protection/>
    </xf>
    <xf numFmtId="3" fontId="10" fillId="0" borderId="56" xfId="0" applyNumberFormat="1" applyFont="1" applyFill="1" applyBorder="1" applyAlignment="1" applyProtection="1">
      <alignment/>
      <protection/>
    </xf>
    <xf numFmtId="3" fontId="10" fillId="34" borderId="41" xfId="0" applyNumberFormat="1" applyFont="1" applyFill="1" applyBorder="1" applyAlignment="1" applyProtection="1">
      <alignment/>
      <protection/>
    </xf>
    <xf numFmtId="3" fontId="10" fillId="34" borderId="0" xfId="0" applyNumberFormat="1" applyFont="1" applyFill="1" applyBorder="1" applyAlignment="1" applyProtection="1">
      <alignment/>
      <protection/>
    </xf>
    <xf numFmtId="3" fontId="47" fillId="0" borderId="56" xfId="0" applyNumberFormat="1" applyFont="1" applyFill="1" applyBorder="1" applyAlignment="1" applyProtection="1">
      <alignment horizontal="center" wrapText="1"/>
      <protection/>
    </xf>
    <xf numFmtId="0" fontId="10" fillId="34" borderId="0" xfId="0" applyFont="1" applyFill="1" applyAlignment="1" applyProtection="1">
      <alignment horizontal="center" vertical="center"/>
      <protection/>
    </xf>
    <xf numFmtId="0" fontId="0" fillId="34" borderId="0" xfId="0" applyFill="1" applyAlignment="1" applyProtection="1">
      <alignment horizontal="center"/>
      <protection/>
    </xf>
    <xf numFmtId="0" fontId="14" fillId="0" borderId="85" xfId="0" applyFont="1" applyFill="1" applyBorder="1" applyAlignment="1" applyProtection="1">
      <alignment horizontal="left"/>
      <protection/>
    </xf>
    <xf numFmtId="0" fontId="14" fillId="0" borderId="91" xfId="0" applyFont="1" applyFill="1" applyBorder="1" applyAlignment="1" applyProtection="1">
      <alignment horizontal="left"/>
      <protection/>
    </xf>
    <xf numFmtId="0" fontId="14" fillId="0" borderId="92" xfId="0" applyFont="1" applyFill="1" applyBorder="1" applyAlignment="1" applyProtection="1">
      <alignment horizontal="left"/>
      <protection/>
    </xf>
    <xf numFmtId="0" fontId="14" fillId="0" borderId="17" xfId="0" applyFont="1" applyFill="1" applyBorder="1" applyAlignment="1" applyProtection="1">
      <alignment horizontal="left"/>
      <protection/>
    </xf>
    <xf numFmtId="0" fontId="38" fillId="34" borderId="0" xfId="0" applyFont="1" applyFill="1" applyBorder="1" applyAlignment="1" applyProtection="1">
      <alignment horizontal="left"/>
      <protection/>
    </xf>
    <xf numFmtId="0" fontId="20" fillId="36" borderId="22" xfId="0" applyFont="1" applyFill="1" applyBorder="1" applyAlignment="1" applyProtection="1">
      <alignment horizontal="center" vertical="center" wrapText="1"/>
      <protection/>
    </xf>
    <xf numFmtId="0" fontId="10" fillId="34" borderId="93" xfId="0" applyFont="1" applyFill="1" applyBorder="1" applyAlignment="1" applyProtection="1">
      <alignment horizontal="center" vertical="center"/>
      <protection/>
    </xf>
    <xf numFmtId="0" fontId="11" fillId="35" borderId="22" xfId="61" applyFont="1" applyFill="1" applyBorder="1" applyAlignment="1" applyProtection="1">
      <alignment vertical="center"/>
      <protection/>
    </xf>
    <xf numFmtId="0" fontId="11" fillId="35" borderId="22" xfId="61" applyFont="1" applyFill="1" applyBorder="1" applyAlignment="1" applyProtection="1">
      <alignment vertical="center" wrapText="1"/>
      <protection/>
    </xf>
    <xf numFmtId="3" fontId="7" fillId="34" borderId="0" xfId="0" applyNumberFormat="1" applyFont="1" applyFill="1" applyBorder="1" applyAlignment="1" applyProtection="1">
      <alignment/>
      <protection/>
    </xf>
    <xf numFmtId="0" fontId="37" fillId="0" borderId="0" xfId="0" applyFont="1" applyFill="1" applyBorder="1" applyAlignment="1" applyProtection="1">
      <alignment horizontal="left" vertical="center"/>
      <protection/>
    </xf>
    <xf numFmtId="0" fontId="37" fillId="0" borderId="0" xfId="0" applyFont="1" applyFill="1" applyBorder="1" applyAlignment="1" applyProtection="1">
      <alignment horizontal="left" vertical="top"/>
      <protection/>
    </xf>
    <xf numFmtId="0" fontId="9" fillId="34" borderId="0" xfId="0" applyFont="1" applyFill="1" applyBorder="1" applyAlignment="1" applyProtection="1">
      <alignment vertical="center"/>
      <protection/>
    </xf>
    <xf numFmtId="0" fontId="10" fillId="0" borderId="50" xfId="0" applyFont="1" applyBorder="1" applyAlignment="1" applyProtection="1">
      <alignment horizontal="center" vertical="center"/>
      <protection/>
    </xf>
    <xf numFmtId="0" fontId="10" fillId="0" borderId="41" xfId="0" applyFont="1" applyBorder="1" applyAlignment="1" applyProtection="1">
      <alignment horizontal="center" vertical="center"/>
      <protection/>
    </xf>
    <xf numFmtId="0" fontId="10" fillId="0" borderId="0" xfId="0" applyFont="1" applyAlignment="1" applyProtection="1">
      <alignment horizontal="center" vertical="center"/>
      <protection/>
    </xf>
    <xf numFmtId="3" fontId="10" fillId="0" borderId="10" xfId="0" applyNumberFormat="1" applyFont="1" applyFill="1" applyBorder="1" applyAlignment="1" applyProtection="1">
      <alignment horizontal="center" vertical="center"/>
      <protection locked="0"/>
    </xf>
    <xf numFmtId="3" fontId="10" fillId="0" borderId="94" xfId="0" applyNumberFormat="1" applyFont="1" applyFill="1" applyBorder="1" applyAlignment="1" applyProtection="1">
      <alignment horizontal="center" vertical="center"/>
      <protection locked="0"/>
    </xf>
    <xf numFmtId="0" fontId="11" fillId="36" borderId="95" xfId="0" applyFont="1" applyFill="1" applyBorder="1" applyAlignment="1" applyProtection="1">
      <alignment horizontal="center" vertical="center" wrapText="1"/>
      <protection/>
    </xf>
    <xf numFmtId="0" fontId="10" fillId="34" borderId="80" xfId="0" applyFont="1" applyFill="1" applyBorder="1" applyAlignment="1" applyProtection="1">
      <alignment horizontal="center" vertical="center" wrapText="1"/>
      <protection locked="0"/>
    </xf>
    <xf numFmtId="0" fontId="10" fillId="34" borderId="0" xfId="0" applyFont="1" applyFill="1" applyBorder="1" applyAlignment="1" applyProtection="1">
      <alignment horizontal="left" vertical="center"/>
      <protection/>
    </xf>
    <xf numFmtId="0" fontId="10" fillId="34" borderId="0" xfId="0" applyFont="1" applyFill="1" applyBorder="1" applyAlignment="1" applyProtection="1">
      <alignment horizontal="left" vertical="center"/>
      <protection/>
    </xf>
    <xf numFmtId="0" fontId="10" fillId="34" borderId="0" xfId="0" applyFont="1" applyFill="1" applyBorder="1" applyAlignment="1" applyProtection="1">
      <alignment vertical="center" wrapText="1"/>
      <protection/>
    </xf>
    <xf numFmtId="0" fontId="10" fillId="34" borderId="77" xfId="0" applyFont="1" applyFill="1" applyBorder="1" applyAlignment="1" applyProtection="1">
      <alignment vertical="center" wrapText="1"/>
      <protection/>
    </xf>
    <xf numFmtId="3" fontId="10" fillId="35" borderId="10" xfId="0" applyNumberFormat="1" applyFont="1" applyFill="1" applyBorder="1" applyAlignment="1" applyProtection="1">
      <alignment horizontal="center" vertical="center"/>
      <protection/>
    </xf>
    <xf numFmtId="0" fontId="5" fillId="0" borderId="43" xfId="0" applyFont="1" applyFill="1" applyBorder="1" applyAlignment="1" applyProtection="1">
      <alignment horizontal="left" vertical="top"/>
      <protection/>
    </xf>
    <xf numFmtId="0" fontId="10" fillId="0" borderId="19" xfId="0" applyFont="1" applyFill="1" applyBorder="1" applyAlignment="1" applyProtection="1">
      <alignment horizontal="left" vertical="center"/>
      <protection/>
    </xf>
    <xf numFmtId="4" fontId="10" fillId="0" borderId="19" xfId="0" applyNumberFormat="1" applyFont="1" applyFill="1" applyBorder="1" applyAlignment="1" applyProtection="1">
      <alignment horizontal="right" vertical="center"/>
      <protection/>
    </xf>
    <xf numFmtId="183" fontId="10" fillId="0" borderId="19" xfId="0" applyNumberFormat="1" applyFont="1" applyFill="1" applyBorder="1" applyAlignment="1" applyProtection="1">
      <alignment horizontal="right" vertical="center"/>
      <protection/>
    </xf>
    <xf numFmtId="3" fontId="11" fillId="35" borderId="10" xfId="0" applyNumberFormat="1" applyFont="1" applyFill="1" applyBorder="1" applyAlignment="1" applyProtection="1">
      <alignment horizontal="center" vertical="center"/>
      <protection/>
    </xf>
    <xf numFmtId="3" fontId="10" fillId="35" borderId="22" xfId="0" applyNumberFormat="1" applyFont="1" applyFill="1" applyBorder="1" applyAlignment="1" applyProtection="1">
      <alignment horizontal="center" vertical="center"/>
      <protection/>
    </xf>
    <xf numFmtId="3" fontId="10" fillId="35" borderId="94" xfId="0" applyNumberFormat="1" applyFont="1" applyFill="1" applyBorder="1" applyAlignment="1" applyProtection="1">
      <alignment horizontal="center" vertical="center"/>
      <protection/>
    </xf>
    <xf numFmtId="3" fontId="10" fillId="35" borderId="10" xfId="0" applyNumberFormat="1" applyFont="1" applyFill="1" applyBorder="1" applyAlignment="1" applyProtection="1">
      <alignment horizontal="center" vertical="center"/>
      <protection/>
    </xf>
    <xf numFmtId="0" fontId="11" fillId="35" borderId="58" xfId="0" applyNumberFormat="1" applyFont="1" applyFill="1" applyBorder="1" applyAlignment="1" applyProtection="1">
      <alignment vertical="center"/>
      <protection/>
    </xf>
    <xf numFmtId="0" fontId="11" fillId="35" borderId="96" xfId="0" applyNumberFormat="1" applyFont="1" applyFill="1" applyBorder="1" applyAlignment="1" applyProtection="1">
      <alignment vertical="center"/>
      <protection/>
    </xf>
    <xf numFmtId="49" fontId="11" fillId="35" borderId="58" xfId="0" applyNumberFormat="1" applyFont="1" applyFill="1" applyBorder="1" applyAlignment="1" applyProtection="1">
      <alignment vertical="center"/>
      <protection/>
    </xf>
    <xf numFmtId="0" fontId="0" fillId="38" borderId="0" xfId="0" applyFill="1" applyAlignment="1" applyProtection="1">
      <alignment/>
      <protection/>
    </xf>
    <xf numFmtId="0" fontId="18" fillId="0" borderId="0" xfId="0" applyFont="1" applyAlignment="1" applyProtection="1">
      <alignment horizontal="left" vertical="center" wrapText="1"/>
      <protection/>
    </xf>
    <xf numFmtId="0" fontId="9" fillId="33" borderId="20" xfId="0" applyFont="1" applyFill="1" applyBorder="1" applyAlignment="1" applyProtection="1">
      <alignment horizontal="left" vertical="center"/>
      <protection/>
    </xf>
    <xf numFmtId="0" fontId="9" fillId="33" borderId="85" xfId="0" applyFont="1" applyFill="1" applyBorder="1" applyAlignment="1" applyProtection="1">
      <alignment horizontal="left" vertical="center"/>
      <protection/>
    </xf>
    <xf numFmtId="0" fontId="10" fillId="35" borderId="97" xfId="0" applyFont="1" applyFill="1" applyBorder="1" applyAlignment="1" applyProtection="1">
      <alignment horizontal="left" vertical="center" indent="1"/>
      <protection/>
    </xf>
    <xf numFmtId="0" fontId="10" fillId="35" borderId="98" xfId="0" applyFont="1" applyFill="1" applyBorder="1" applyAlignment="1" applyProtection="1">
      <alignment horizontal="left" vertical="center" indent="1"/>
      <protection/>
    </xf>
    <xf numFmtId="0" fontId="9" fillId="33" borderId="58" xfId="0" applyFont="1" applyFill="1" applyBorder="1" applyAlignment="1" applyProtection="1">
      <alignment horizontal="left" vertical="center"/>
      <protection/>
    </xf>
    <xf numFmtId="0" fontId="11" fillId="35" borderId="99" xfId="0" applyFont="1" applyFill="1" applyBorder="1" applyAlignment="1" applyProtection="1">
      <alignment horizontal="left" vertical="center" indent="1"/>
      <protection/>
    </xf>
    <xf numFmtId="0" fontId="11" fillId="35" borderId="17" xfId="0" applyFont="1" applyFill="1" applyBorder="1" applyAlignment="1" applyProtection="1">
      <alignment horizontal="left" vertical="center" indent="1"/>
      <protection/>
    </xf>
    <xf numFmtId="0" fontId="11" fillId="35" borderId="100" xfId="0" applyFont="1" applyFill="1" applyBorder="1" applyAlignment="1" applyProtection="1">
      <alignment horizontal="left" vertical="center" indent="1"/>
      <protection/>
    </xf>
    <xf numFmtId="0" fontId="11" fillId="36" borderId="12" xfId="0" applyFont="1" applyFill="1" applyBorder="1" applyAlignment="1" applyProtection="1">
      <alignment horizontal="center" vertical="center" wrapText="1"/>
      <protection/>
    </xf>
    <xf numFmtId="0" fontId="9" fillId="0" borderId="54" xfId="0" applyFont="1" applyFill="1" applyBorder="1" applyAlignment="1" applyProtection="1">
      <alignment horizontal="center"/>
      <protection/>
    </xf>
    <xf numFmtId="0" fontId="10" fillId="0" borderId="43" xfId="0" applyFont="1" applyFill="1" applyBorder="1" applyAlignment="1" applyProtection="1">
      <alignment horizontal="center" vertical="center"/>
      <protection/>
    </xf>
    <xf numFmtId="0" fontId="14" fillId="33" borderId="0" xfId="0" applyFont="1" applyFill="1" applyBorder="1" applyAlignment="1" applyProtection="1">
      <alignment horizontal="left"/>
      <protection/>
    </xf>
    <xf numFmtId="0" fontId="10" fillId="35" borderId="22" xfId="0" applyFont="1" applyFill="1" applyBorder="1" applyAlignment="1" applyProtection="1">
      <alignment horizontal="left" vertical="center" indent="1"/>
      <protection/>
    </xf>
    <xf numFmtId="182" fontId="10" fillId="35" borderId="13" xfId="0" applyNumberFormat="1" applyFont="1" applyFill="1" applyBorder="1" applyAlignment="1" applyProtection="1">
      <alignment horizontal="left" indent="1"/>
      <protection/>
    </xf>
    <xf numFmtId="0" fontId="10" fillId="35" borderId="13" xfId="0" applyFont="1" applyFill="1" applyBorder="1" applyAlignment="1" applyProtection="1">
      <alignment horizontal="left" indent="1"/>
      <protection/>
    </xf>
    <xf numFmtId="0" fontId="18" fillId="34" borderId="0" xfId="0" applyFont="1" applyFill="1" applyAlignment="1" applyProtection="1">
      <alignment horizontal="left" wrapText="1"/>
      <protection/>
    </xf>
    <xf numFmtId="0" fontId="9" fillId="33" borderId="22" xfId="0" applyFont="1" applyFill="1" applyBorder="1" applyAlignment="1" applyProtection="1">
      <alignment horizontal="left" vertical="center"/>
      <protection/>
    </xf>
    <xf numFmtId="0" fontId="9" fillId="33" borderId="25" xfId="0" applyFont="1" applyFill="1" applyBorder="1" applyAlignment="1" applyProtection="1">
      <alignment horizontal="left" vertical="center"/>
      <protection/>
    </xf>
    <xf numFmtId="0" fontId="0" fillId="34" borderId="0" xfId="0" applyFont="1" applyFill="1" applyAlignment="1" applyProtection="1">
      <alignment/>
      <protection/>
    </xf>
    <xf numFmtId="0" fontId="11" fillId="36" borderId="84" xfId="0" applyFont="1" applyFill="1" applyBorder="1" applyAlignment="1" applyProtection="1">
      <alignment horizontal="center" vertical="center" wrapText="1"/>
      <protection/>
    </xf>
    <xf numFmtId="0" fontId="9" fillId="33" borderId="0" xfId="0" applyFont="1" applyFill="1" applyBorder="1" applyAlignment="1" applyProtection="1">
      <alignment horizontal="left" vertical="center"/>
      <protection/>
    </xf>
    <xf numFmtId="0" fontId="9" fillId="33" borderId="20" xfId="0" applyFont="1" applyFill="1" applyBorder="1" applyAlignment="1" applyProtection="1">
      <alignment vertical="center"/>
      <protection/>
    </xf>
    <xf numFmtId="0" fontId="20" fillId="34" borderId="12" xfId="0" applyFont="1" applyFill="1" applyBorder="1" applyAlignment="1" applyProtection="1">
      <alignment horizontal="center" vertical="center" wrapText="1"/>
      <protection/>
    </xf>
    <xf numFmtId="0" fontId="9" fillId="0" borderId="43" xfId="0" applyFont="1" applyFill="1" applyBorder="1" applyAlignment="1" applyProtection="1">
      <alignment horizontal="center"/>
      <protection/>
    </xf>
    <xf numFmtId="0" fontId="10" fillId="34" borderId="0" xfId="0" applyFont="1" applyFill="1" applyAlignment="1" applyProtection="1">
      <alignment horizontal="left" wrapText="1" indent="1"/>
      <protection/>
    </xf>
    <xf numFmtId="0" fontId="15" fillId="34" borderId="0" xfId="0" applyFont="1" applyFill="1" applyBorder="1" applyAlignment="1" applyProtection="1">
      <alignment horizontal="left" wrapText="1"/>
      <protection/>
    </xf>
    <xf numFmtId="0" fontId="11" fillId="34" borderId="63" xfId="0" applyFont="1" applyFill="1" applyBorder="1" applyAlignment="1" applyProtection="1">
      <alignment horizontal="center"/>
      <protection locked="0"/>
    </xf>
    <xf numFmtId="182" fontId="10" fillId="35" borderId="25" xfId="0" applyNumberFormat="1" applyFont="1" applyFill="1" applyBorder="1" applyAlignment="1" applyProtection="1">
      <alignment horizontal="left" vertical="center" indent="1"/>
      <protection/>
    </xf>
    <xf numFmtId="182" fontId="10" fillId="35" borderId="79" xfId="0" applyNumberFormat="1" applyFont="1" applyFill="1" applyBorder="1" applyAlignment="1" applyProtection="1">
      <alignment horizontal="left" vertical="center" indent="1"/>
      <protection/>
    </xf>
    <xf numFmtId="0" fontId="10" fillId="35" borderId="99" xfId="0" applyFont="1" applyFill="1" applyBorder="1" applyAlignment="1" applyProtection="1">
      <alignment horizontal="left" vertical="center" indent="1"/>
      <protection/>
    </xf>
    <xf numFmtId="0" fontId="44" fillId="0" borderId="0" xfId="0" applyFont="1" applyFill="1" applyBorder="1" applyAlignment="1" applyProtection="1">
      <alignment horizontal="left" wrapText="1"/>
      <protection/>
    </xf>
    <xf numFmtId="0" fontId="20" fillId="34" borderId="0" xfId="0" applyFont="1" applyFill="1" applyAlignment="1" applyProtection="1">
      <alignment/>
      <protection/>
    </xf>
    <xf numFmtId="0" fontId="3" fillId="34" borderId="0" xfId="0" applyFont="1" applyFill="1" applyAlignment="1" applyProtection="1">
      <alignment horizontal="left" wrapText="1"/>
      <protection/>
    </xf>
    <xf numFmtId="0" fontId="4" fillId="34" borderId="0" xfId="0" applyFont="1" applyFill="1" applyAlignment="1" applyProtection="1">
      <alignment/>
      <protection/>
    </xf>
    <xf numFmtId="0" fontId="0" fillId="0" borderId="0" xfId="0" applyFont="1" applyFill="1" applyAlignment="1" applyProtection="1">
      <alignment vertical="center"/>
      <protection/>
    </xf>
    <xf numFmtId="0" fontId="0" fillId="0" borderId="0" xfId="0" applyFill="1" applyBorder="1" applyAlignment="1" applyProtection="1">
      <alignment vertical="center"/>
      <protection/>
    </xf>
    <xf numFmtId="0" fontId="10" fillId="0" borderId="0" xfId="0" applyFont="1" applyAlignment="1" applyProtection="1">
      <alignment horizontal="center" vertical="center"/>
      <protection/>
    </xf>
    <xf numFmtId="0" fontId="10" fillId="0" borderId="0" xfId="0" applyFont="1" applyAlignment="1" applyProtection="1">
      <alignment horizontal="left" vertical="center" indent="1"/>
      <protection/>
    </xf>
    <xf numFmtId="0" fontId="10" fillId="0" borderId="0" xfId="0" applyNumberFormat="1" applyFont="1" applyAlignment="1" applyProtection="1">
      <alignment horizontal="center" vertical="center"/>
      <protection/>
    </xf>
    <xf numFmtId="3" fontId="10" fillId="0" borderId="0" xfId="0" applyNumberFormat="1" applyFont="1" applyAlignment="1" applyProtection="1">
      <alignment horizontal="center" vertical="center"/>
      <protection/>
    </xf>
    <xf numFmtId="0" fontId="10" fillId="0" borderId="0" xfId="0" applyFont="1" applyBorder="1" applyAlignment="1" applyProtection="1">
      <alignment vertical="center"/>
      <protection/>
    </xf>
    <xf numFmtId="0" fontId="0" fillId="0" borderId="0" xfId="0" applyAlignment="1" applyProtection="1">
      <alignment horizontal="center" vertical="center"/>
      <protection/>
    </xf>
    <xf numFmtId="0" fontId="0" fillId="0" borderId="58" xfId="0" applyBorder="1" applyAlignment="1" applyProtection="1">
      <alignment/>
      <protection/>
    </xf>
    <xf numFmtId="0" fontId="0" fillId="0" borderId="0" xfId="0" applyAlignment="1" applyProtection="1">
      <alignment/>
      <protection/>
    </xf>
    <xf numFmtId="0" fontId="10" fillId="0" borderId="0" xfId="0" applyFont="1" applyFill="1" applyBorder="1" applyAlignment="1" applyProtection="1">
      <alignment horizontal="left" vertical="center" wrapText="1" indent="1"/>
      <protection/>
    </xf>
    <xf numFmtId="0" fontId="0" fillId="0" borderId="0" xfId="0" applyFill="1" applyBorder="1" applyAlignment="1" applyProtection="1">
      <alignment horizontal="left" vertical="center" wrapText="1" indent="1"/>
      <protection/>
    </xf>
    <xf numFmtId="181" fontId="0" fillId="34" borderId="0" xfId="42" applyNumberFormat="1" applyFill="1" applyAlignment="1" applyProtection="1">
      <alignment/>
      <protection/>
    </xf>
    <xf numFmtId="186" fontId="11" fillId="0" borderId="10" xfId="0" applyNumberFormat="1" applyFont="1" applyFill="1" applyBorder="1" applyAlignment="1" applyProtection="1">
      <alignment horizontal="center" vertical="center" wrapText="1"/>
      <protection locked="0"/>
    </xf>
    <xf numFmtId="186" fontId="11" fillId="0" borderId="94" xfId="0" applyNumberFormat="1" applyFont="1" applyFill="1" applyBorder="1" applyAlignment="1" applyProtection="1">
      <alignment horizontal="center" vertical="center" wrapText="1"/>
      <protection locked="0"/>
    </xf>
    <xf numFmtId="0" fontId="0" fillId="0" borderId="0" xfId="0" applyFont="1" applyFill="1" applyAlignment="1" applyProtection="1">
      <alignment vertical="center"/>
      <protection/>
    </xf>
    <xf numFmtId="0" fontId="10" fillId="0" borderId="19" xfId="0" applyFont="1" applyFill="1" applyBorder="1" applyAlignment="1" applyProtection="1">
      <alignment horizontal="left" vertical="center" indent="1"/>
      <protection/>
    </xf>
    <xf numFmtId="0" fontId="0" fillId="0" borderId="0" xfId="0" applyFont="1" applyFill="1" applyBorder="1" applyAlignment="1" applyProtection="1">
      <alignment horizontal="right" vertical="center"/>
      <protection/>
    </xf>
    <xf numFmtId="0" fontId="0" fillId="0" borderId="0" xfId="0" applyFont="1" applyAlignment="1" applyProtection="1">
      <alignment/>
      <protection/>
    </xf>
    <xf numFmtId="181" fontId="0" fillId="0" borderId="0" xfId="42" applyNumberFormat="1" applyFont="1" applyAlignment="1" applyProtection="1">
      <alignment/>
      <protection/>
    </xf>
    <xf numFmtId="183" fontId="11" fillId="37" borderId="13" xfId="0" applyNumberFormat="1" applyFont="1" applyFill="1" applyBorder="1" applyAlignment="1" applyProtection="1">
      <alignment horizontal="left" vertical="top" wrapText="1"/>
      <protection/>
    </xf>
    <xf numFmtId="4" fontId="10" fillId="34" borderId="58" xfId="0" applyNumberFormat="1" applyFont="1" applyFill="1" applyBorder="1" applyAlignment="1" applyProtection="1">
      <alignment horizontal="right" vertical="center"/>
      <protection/>
    </xf>
    <xf numFmtId="0" fontId="11" fillId="0" borderId="78" xfId="0" applyFont="1" applyFill="1" applyBorder="1" applyAlignment="1" applyProtection="1">
      <alignment horizontal="center" vertical="center"/>
      <protection/>
    </xf>
    <xf numFmtId="0" fontId="0" fillId="0" borderId="0" xfId="0" applyFill="1" applyAlignment="1" applyProtection="1">
      <alignment vertical="center" wrapText="1"/>
      <protection/>
    </xf>
    <xf numFmtId="0" fontId="0" fillId="0" borderId="0" xfId="0" applyFill="1" applyBorder="1" applyAlignment="1" applyProtection="1">
      <alignment vertical="center" wrapText="1"/>
      <protection/>
    </xf>
    <xf numFmtId="0" fontId="11" fillId="34" borderId="0" xfId="0" applyFont="1" applyFill="1" applyBorder="1" applyAlignment="1" applyProtection="1">
      <alignment horizontal="center" vertical="center"/>
      <protection/>
    </xf>
    <xf numFmtId="0" fontId="10" fillId="0" borderId="0" xfId="0" applyFont="1" applyBorder="1" applyAlignment="1" applyProtection="1">
      <alignment/>
      <protection/>
    </xf>
    <xf numFmtId="0" fontId="0" fillId="0" borderId="41" xfId="0" applyBorder="1" applyAlignment="1" applyProtection="1">
      <alignment/>
      <protection/>
    </xf>
    <xf numFmtId="0" fontId="0" fillId="34" borderId="43" xfId="0" applyFont="1" applyFill="1" applyBorder="1" applyAlignment="1" applyProtection="1">
      <alignment/>
      <protection/>
    </xf>
    <xf numFmtId="0" fontId="0" fillId="0" borderId="42" xfId="0" applyBorder="1" applyAlignment="1" applyProtection="1">
      <alignment/>
      <protection/>
    </xf>
    <xf numFmtId="0" fontId="0" fillId="0" borderId="56" xfId="0" applyBorder="1" applyAlignment="1" applyProtection="1">
      <alignment/>
      <protection/>
    </xf>
    <xf numFmtId="2" fontId="10" fillId="0" borderId="0" xfId="0" applyNumberFormat="1" applyFont="1" applyBorder="1" applyAlignment="1" applyProtection="1">
      <alignment/>
      <protection/>
    </xf>
    <xf numFmtId="0" fontId="0" fillId="0" borderId="60" xfId="0" applyBorder="1" applyAlignment="1" applyProtection="1">
      <alignment/>
      <protection/>
    </xf>
    <xf numFmtId="0" fontId="10" fillId="34" borderId="0" xfId="0" applyFont="1" applyFill="1" applyBorder="1" applyAlignment="1" applyProtection="1">
      <alignment horizontal="left" vertical="center" wrapText="1" indent="1"/>
      <protection/>
    </xf>
    <xf numFmtId="0" fontId="7" fillId="35" borderId="22" xfId="61" applyFont="1" applyFill="1" applyBorder="1" applyAlignment="1" applyProtection="1">
      <alignment vertical="center"/>
      <protection/>
    </xf>
    <xf numFmtId="0" fontId="10" fillId="0" borderId="0" xfId="61" applyFont="1" applyProtection="1">
      <alignment/>
      <protection/>
    </xf>
    <xf numFmtId="0" fontId="11" fillId="35" borderId="101" xfId="61" applyFont="1" applyFill="1" applyBorder="1" applyAlignment="1" applyProtection="1">
      <alignment/>
      <protection/>
    </xf>
    <xf numFmtId="0" fontId="11" fillId="35" borderId="99" xfId="61" applyFont="1" applyFill="1" applyBorder="1" applyAlignment="1" applyProtection="1">
      <alignment/>
      <protection/>
    </xf>
    <xf numFmtId="0" fontId="11" fillId="0" borderId="102" xfId="61" applyFont="1" applyBorder="1" applyAlignment="1" applyProtection="1">
      <alignment vertical="center"/>
      <protection/>
    </xf>
    <xf numFmtId="0" fontId="11" fillId="0" borderId="103" xfId="61" applyFont="1" applyBorder="1" applyAlignment="1" applyProtection="1">
      <alignment vertical="center"/>
      <protection/>
    </xf>
    <xf numFmtId="0" fontId="41" fillId="34" borderId="0" xfId="0" applyFont="1" applyFill="1" applyAlignment="1" applyProtection="1">
      <alignment horizontal="center"/>
      <protection/>
    </xf>
    <xf numFmtId="0" fontId="11" fillId="36" borderId="10" xfId="0" applyFont="1" applyFill="1" applyBorder="1" applyAlignment="1" applyProtection="1">
      <alignment horizontal="center" vertical="top"/>
      <protection/>
    </xf>
    <xf numFmtId="0" fontId="11" fillId="39" borderId="15" xfId="0" applyFont="1" applyFill="1" applyBorder="1" applyAlignment="1" applyProtection="1">
      <alignment horizontal="center" vertical="top" wrapText="1"/>
      <protection/>
    </xf>
    <xf numFmtId="0" fontId="11" fillId="36" borderId="15" xfId="0" applyFont="1" applyFill="1" applyBorder="1" applyAlignment="1" applyProtection="1">
      <alignment horizontal="center" vertical="top" wrapText="1"/>
      <protection/>
    </xf>
    <xf numFmtId="0" fontId="11" fillId="36" borderId="10" xfId="0" applyFont="1" applyFill="1" applyBorder="1" applyAlignment="1" applyProtection="1">
      <alignment horizontal="center" vertical="top" wrapText="1"/>
      <protection/>
    </xf>
    <xf numFmtId="0" fontId="11" fillId="39" borderId="10" xfId="0" applyFont="1" applyFill="1" applyBorder="1" applyAlignment="1" applyProtection="1">
      <alignment horizontal="center" vertical="top" wrapText="1"/>
      <protection/>
    </xf>
    <xf numFmtId="0" fontId="0" fillId="34" borderId="0" xfId="0" applyFill="1" applyAlignment="1" applyProtection="1">
      <alignment vertical="top"/>
      <protection/>
    </xf>
    <xf numFmtId="0" fontId="10" fillId="34" borderId="0" xfId="0" applyFont="1" applyFill="1" applyBorder="1" applyAlignment="1" applyProtection="1">
      <alignment/>
      <protection/>
    </xf>
    <xf numFmtId="0" fontId="10" fillId="40" borderId="0" xfId="0" applyFont="1" applyFill="1" applyBorder="1" applyAlignment="1" applyProtection="1">
      <alignment/>
      <protection/>
    </xf>
    <xf numFmtId="0" fontId="10" fillId="34" borderId="0" xfId="0" applyFont="1" applyFill="1" applyAlignment="1" applyProtection="1">
      <alignment horizontal="center"/>
      <protection/>
    </xf>
    <xf numFmtId="0" fontId="48" fillId="34" borderId="0" xfId="0" applyFont="1" applyFill="1" applyAlignment="1" applyProtection="1">
      <alignment/>
      <protection/>
    </xf>
    <xf numFmtId="0" fontId="1" fillId="34" borderId="0" xfId="0" applyFont="1" applyFill="1" applyAlignment="1" applyProtection="1">
      <alignment/>
      <protection/>
    </xf>
    <xf numFmtId="0" fontId="1" fillId="0" borderId="0" xfId="0" applyFont="1" applyAlignment="1" applyProtection="1">
      <alignment/>
      <protection/>
    </xf>
    <xf numFmtId="0" fontId="53" fillId="34" borderId="0" xfId="0" applyFont="1" applyFill="1" applyAlignment="1" applyProtection="1">
      <alignment/>
      <protection/>
    </xf>
    <xf numFmtId="0" fontId="49" fillId="36" borderId="78" xfId="0" applyFont="1" applyFill="1" applyBorder="1" applyAlignment="1" applyProtection="1">
      <alignment horizontal="center" wrapText="1"/>
      <protection/>
    </xf>
    <xf numFmtId="0" fontId="51" fillId="36" borderId="78" xfId="0" applyFont="1" applyFill="1" applyBorder="1" applyAlignment="1" applyProtection="1">
      <alignment horizontal="center" wrapText="1"/>
      <protection/>
    </xf>
    <xf numFmtId="0" fontId="52" fillId="0" borderId="102" xfId="0" applyFont="1" applyBorder="1" applyAlignment="1" applyProtection="1">
      <alignment wrapText="1"/>
      <protection/>
    </xf>
    <xf numFmtId="0" fontId="52" fillId="0" borderId="10" xfId="0" applyFont="1" applyBorder="1" applyAlignment="1" applyProtection="1">
      <alignment horizontal="center" wrapText="1"/>
      <protection/>
    </xf>
    <xf numFmtId="0" fontId="52" fillId="0" borderId="10" xfId="0" applyFont="1" applyBorder="1" applyAlignment="1" applyProtection="1">
      <alignment wrapText="1"/>
      <protection/>
    </xf>
    <xf numFmtId="0" fontId="52" fillId="0" borderId="13" xfId="0" applyFont="1" applyBorder="1" applyAlignment="1" applyProtection="1">
      <alignment wrapText="1"/>
      <protection/>
    </xf>
    <xf numFmtId="0" fontId="52" fillId="34" borderId="0" xfId="0" applyFont="1" applyFill="1" applyBorder="1" applyAlignment="1" applyProtection="1">
      <alignment wrapText="1"/>
      <protection/>
    </xf>
    <xf numFmtId="0" fontId="52" fillId="0" borderId="104" xfId="0" applyFont="1" applyBorder="1" applyAlignment="1" applyProtection="1">
      <alignment/>
      <protection/>
    </xf>
    <xf numFmtId="0" fontId="52" fillId="0" borderId="13" xfId="0" applyFont="1" applyBorder="1" applyAlignment="1" applyProtection="1">
      <alignment/>
      <protection/>
    </xf>
    <xf numFmtId="0" fontId="49" fillId="0" borderId="10" xfId="0" applyFont="1" applyFill="1" applyBorder="1" applyAlignment="1" applyProtection="1">
      <alignment horizontal="center" wrapText="1"/>
      <protection/>
    </xf>
    <xf numFmtId="0" fontId="49" fillId="0" borderId="13" xfId="0" applyFont="1" applyFill="1" applyBorder="1" applyAlignment="1" applyProtection="1">
      <alignment horizontal="center" wrapText="1"/>
      <protection/>
    </xf>
    <xf numFmtId="0" fontId="52" fillId="0" borderId="103" xfId="0" applyFont="1" applyBorder="1" applyAlignment="1" applyProtection="1">
      <alignment/>
      <protection/>
    </xf>
    <xf numFmtId="0" fontId="52" fillId="0" borderId="94" xfId="0" applyFont="1" applyBorder="1" applyAlignment="1" applyProtection="1">
      <alignment wrapText="1"/>
      <protection/>
    </xf>
    <xf numFmtId="0" fontId="52" fillId="0" borderId="105" xfId="0" applyFont="1" applyBorder="1" applyAlignment="1" applyProtection="1">
      <alignment wrapText="1"/>
      <protection/>
    </xf>
    <xf numFmtId="0" fontId="1" fillId="34" borderId="0" xfId="0" applyFont="1" applyFill="1" applyAlignment="1" applyProtection="1">
      <alignment wrapText="1"/>
      <protection/>
    </xf>
    <xf numFmtId="0" fontId="1" fillId="0" borderId="0" xfId="0" applyFont="1" applyAlignment="1" applyProtection="1">
      <alignment wrapText="1"/>
      <protection/>
    </xf>
    <xf numFmtId="0" fontId="10" fillId="35" borderId="12" xfId="0" applyFont="1" applyFill="1" applyBorder="1" applyAlignment="1" applyProtection="1">
      <alignment horizontal="left" vertical="center" indent="1"/>
      <protection/>
    </xf>
    <xf numFmtId="182" fontId="10" fillId="35" borderId="106" xfId="0" applyNumberFormat="1" applyFont="1" applyFill="1" applyBorder="1" applyAlignment="1" applyProtection="1">
      <alignment horizontal="left" vertical="center" indent="1"/>
      <protection/>
    </xf>
    <xf numFmtId="0" fontId="42" fillId="34" borderId="0" xfId="0" applyFont="1" applyFill="1" applyAlignment="1" applyProtection="1">
      <alignment vertical="center"/>
      <protection/>
    </xf>
    <xf numFmtId="0" fontId="0" fillId="0" borderId="0" xfId="0" applyFont="1" applyFill="1" applyBorder="1" applyAlignment="1" applyProtection="1">
      <alignment horizontal="left" vertical="center" wrapText="1" indent="1"/>
      <protection/>
    </xf>
    <xf numFmtId="181" fontId="0" fillId="34" borderId="0" xfId="42" applyNumberFormat="1" applyFill="1" applyAlignment="1" applyProtection="1">
      <alignment vertical="center"/>
      <protection/>
    </xf>
    <xf numFmtId="0" fontId="0" fillId="35" borderId="17" xfId="0" applyFill="1" applyBorder="1" applyAlignment="1" applyProtection="1">
      <alignment horizontal="center" vertical="center"/>
      <protection/>
    </xf>
    <xf numFmtId="0" fontId="28" fillId="35" borderId="17" xfId="0" applyFont="1" applyFill="1" applyBorder="1" applyAlignment="1" applyProtection="1">
      <alignment vertical="center"/>
      <protection/>
    </xf>
    <xf numFmtId="0" fontId="28" fillId="35" borderId="100" xfId="0" applyFont="1" applyFill="1" applyBorder="1" applyAlignment="1" applyProtection="1">
      <alignment vertical="center"/>
      <protection/>
    </xf>
    <xf numFmtId="0" fontId="10" fillId="35" borderId="101" xfId="0" applyFont="1" applyFill="1" applyBorder="1" applyAlignment="1" applyProtection="1">
      <alignment horizontal="left" vertical="center" wrapText="1" indent="1"/>
      <protection/>
    </xf>
    <xf numFmtId="0" fontId="10" fillId="35" borderId="12" xfId="0" applyFont="1" applyFill="1" applyBorder="1" applyAlignment="1" applyProtection="1">
      <alignment horizontal="left" vertical="center" wrapText="1" indent="1"/>
      <protection/>
    </xf>
    <xf numFmtId="0" fontId="10" fillId="35" borderId="102" xfId="0" applyFont="1" applyFill="1" applyBorder="1" applyAlignment="1" applyProtection="1">
      <alignment horizontal="left" vertical="center" wrapText="1" indent="1"/>
      <protection/>
    </xf>
    <xf numFmtId="0" fontId="10" fillId="35" borderId="10" xfId="0" applyFont="1" applyFill="1" applyBorder="1" applyAlignment="1" applyProtection="1">
      <alignment horizontal="left" vertical="center" wrapText="1" indent="1"/>
      <protection/>
    </xf>
    <xf numFmtId="0" fontId="0" fillId="34" borderId="0" xfId="0" applyFill="1" applyAlignment="1" applyProtection="1">
      <alignment horizontal="center" vertical="center"/>
      <protection/>
    </xf>
    <xf numFmtId="0" fontId="0" fillId="0" borderId="42" xfId="0" applyBorder="1" applyAlignment="1" applyProtection="1">
      <alignment/>
      <protection/>
    </xf>
    <xf numFmtId="0" fontId="0" fillId="0" borderId="56" xfId="0" applyBorder="1" applyAlignment="1" applyProtection="1">
      <alignment/>
      <protection/>
    </xf>
    <xf numFmtId="0" fontId="0" fillId="0" borderId="0" xfId="0" applyFill="1" applyAlignment="1" applyProtection="1">
      <alignment/>
      <protection/>
    </xf>
    <xf numFmtId="0" fontId="11" fillId="36" borderId="84" xfId="0" applyFont="1" applyFill="1" applyBorder="1" applyAlignment="1" applyProtection="1">
      <alignment horizontal="center" vertical="center"/>
      <protection/>
    </xf>
    <xf numFmtId="0" fontId="10" fillId="34" borderId="43" xfId="0" applyFont="1" applyFill="1" applyBorder="1" applyAlignment="1" applyProtection="1">
      <alignment/>
      <protection/>
    </xf>
    <xf numFmtId="0" fontId="11" fillId="36" borderId="85" xfId="0" applyFont="1" applyFill="1" applyBorder="1" applyAlignment="1" applyProtection="1">
      <alignment horizontal="center" vertical="center"/>
      <protection/>
    </xf>
    <xf numFmtId="0" fontId="11" fillId="36" borderId="107" xfId="0" applyFont="1" applyFill="1" applyBorder="1" applyAlignment="1" applyProtection="1">
      <alignment horizontal="center" vertical="center"/>
      <protection/>
    </xf>
    <xf numFmtId="0" fontId="0" fillId="0" borderId="55" xfId="0" applyFont="1" applyFill="1" applyBorder="1" applyAlignment="1" applyProtection="1">
      <alignment wrapText="1"/>
      <protection/>
    </xf>
    <xf numFmtId="0" fontId="11" fillId="0" borderId="55" xfId="0" applyFont="1" applyFill="1" applyBorder="1" applyAlignment="1" applyProtection="1">
      <alignment horizontal="center" vertical="center"/>
      <protection/>
    </xf>
    <xf numFmtId="0" fontId="0" fillId="0" borderId="54" xfId="0" applyFont="1" applyFill="1" applyBorder="1" applyAlignment="1" applyProtection="1">
      <alignment vertical="center" wrapText="1"/>
      <protection/>
    </xf>
    <xf numFmtId="0" fontId="11" fillId="0" borderId="54" xfId="0" applyFont="1" applyFill="1" applyBorder="1" applyAlignment="1" applyProtection="1">
      <alignment horizontal="center" vertical="center"/>
      <protection/>
    </xf>
    <xf numFmtId="0" fontId="11" fillId="0" borderId="54" xfId="0" applyFont="1" applyFill="1" applyBorder="1" applyAlignment="1" applyProtection="1">
      <alignment horizontal="center" vertical="center" wrapText="1"/>
      <protection/>
    </xf>
    <xf numFmtId="0" fontId="0" fillId="0" borderId="54" xfId="0" applyFill="1" applyBorder="1" applyAlignment="1" applyProtection="1">
      <alignment horizontal="center" vertical="center" wrapText="1"/>
      <protection/>
    </xf>
    <xf numFmtId="0" fontId="0" fillId="0" borderId="60"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11" fillId="0" borderId="42" xfId="0"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0" fontId="20" fillId="34" borderId="0" xfId="0" applyFont="1" applyFill="1" applyBorder="1" applyAlignment="1" applyProtection="1">
      <alignment/>
      <protection/>
    </xf>
    <xf numFmtId="0" fontId="0" fillId="0" borderId="0" xfId="0" applyAlignment="1" applyProtection="1">
      <alignment wrapText="1"/>
      <protection/>
    </xf>
    <xf numFmtId="0" fontId="0" fillId="0" borderId="55" xfId="0" applyFill="1" applyBorder="1" applyAlignment="1" applyProtection="1">
      <alignment vertical="center" wrapText="1"/>
      <protection/>
    </xf>
    <xf numFmtId="0" fontId="0" fillId="34" borderId="78" xfId="0" applyFont="1" applyFill="1" applyBorder="1" applyAlignment="1" applyProtection="1">
      <alignment vertical="center"/>
      <protection locked="0"/>
    </xf>
    <xf numFmtId="183" fontId="10" fillId="0" borderId="84" xfId="0" applyNumberFormat="1" applyFont="1" applyFill="1" applyBorder="1" applyAlignment="1" applyProtection="1">
      <alignment horizontal="right" vertical="center"/>
      <protection locked="0"/>
    </xf>
    <xf numFmtId="183" fontId="10" fillId="0" borderId="10" xfId="0" applyNumberFormat="1" applyFont="1" applyFill="1" applyBorder="1" applyAlignment="1" applyProtection="1">
      <alignment horizontal="right" vertical="center"/>
      <protection locked="0"/>
    </xf>
    <xf numFmtId="183" fontId="10" fillId="0" borderId="37" xfId="0" applyNumberFormat="1" applyFont="1" applyFill="1" applyBorder="1" applyAlignment="1" applyProtection="1">
      <alignment horizontal="right" vertical="center"/>
      <protection locked="0"/>
    </xf>
    <xf numFmtId="0" fontId="0" fillId="34" borderId="42" xfId="0" applyFill="1" applyBorder="1" applyAlignment="1" applyProtection="1">
      <alignment/>
      <protection/>
    </xf>
    <xf numFmtId="0" fontId="0" fillId="0" borderId="41" xfId="0" applyFont="1" applyFill="1" applyBorder="1" applyAlignment="1" applyProtection="1">
      <alignment/>
      <protection/>
    </xf>
    <xf numFmtId="0" fontId="0" fillId="0" borderId="44" xfId="0" applyBorder="1" applyAlignment="1" applyProtection="1">
      <alignment/>
      <protection/>
    </xf>
    <xf numFmtId="0" fontId="0" fillId="0" borderId="77" xfId="0" applyFill="1" applyBorder="1" applyAlignment="1" applyProtection="1">
      <alignment/>
      <protection/>
    </xf>
    <xf numFmtId="0" fontId="0" fillId="0" borderId="108" xfId="0" applyFill="1" applyBorder="1" applyAlignment="1" applyProtection="1">
      <alignment/>
      <protection/>
    </xf>
    <xf numFmtId="0" fontId="0" fillId="0" borderId="55" xfId="0" applyFill="1" applyBorder="1" applyAlignment="1" applyProtection="1">
      <alignment/>
      <protection/>
    </xf>
    <xf numFmtId="0" fontId="0" fillId="34" borderId="20" xfId="0" applyFill="1" applyBorder="1" applyAlignment="1" applyProtection="1">
      <alignment vertical="center" wrapText="1"/>
      <protection/>
    </xf>
    <xf numFmtId="0" fontId="0" fillId="34" borderId="109" xfId="0" applyFill="1" applyBorder="1" applyAlignment="1" applyProtection="1">
      <alignment vertical="center" wrapText="1"/>
      <protection/>
    </xf>
    <xf numFmtId="183" fontId="10" fillId="0" borderId="0" xfId="0" applyNumberFormat="1" applyFont="1" applyFill="1" applyBorder="1" applyAlignment="1" applyProtection="1">
      <alignment horizontal="right"/>
      <protection/>
    </xf>
    <xf numFmtId="183" fontId="10" fillId="34" borderId="0" xfId="0" applyNumberFormat="1" applyFont="1" applyFill="1" applyBorder="1" applyAlignment="1" applyProtection="1">
      <alignment horizontal="right"/>
      <protection/>
    </xf>
    <xf numFmtId="183" fontId="10" fillId="0" borderId="77" xfId="0" applyNumberFormat="1" applyFont="1" applyFill="1" applyBorder="1" applyAlignment="1" applyProtection="1">
      <alignment horizontal="right"/>
      <protection/>
    </xf>
    <xf numFmtId="2" fontId="10" fillId="34" borderId="19" xfId="0" applyNumberFormat="1" applyFont="1" applyFill="1" applyBorder="1" applyAlignment="1" applyProtection="1">
      <alignment/>
      <protection/>
    </xf>
    <xf numFmtId="0" fontId="10" fillId="34" borderId="55" xfId="0" applyFont="1" applyFill="1" applyBorder="1" applyAlignment="1" applyProtection="1">
      <alignment horizontal="left" vertical="center" wrapText="1" indent="1"/>
      <protection/>
    </xf>
    <xf numFmtId="0" fontId="0" fillId="34" borderId="54" xfId="0" applyFill="1" applyBorder="1" applyAlignment="1" applyProtection="1">
      <alignment/>
      <protection/>
    </xf>
    <xf numFmtId="0" fontId="9" fillId="34" borderId="0" xfId="0" applyFont="1" applyFill="1" applyBorder="1" applyAlignment="1" applyProtection="1">
      <alignment horizontal="center"/>
      <protection/>
    </xf>
    <xf numFmtId="4" fontId="11" fillId="0" borderId="0" xfId="0" applyNumberFormat="1" applyFont="1" applyFill="1" applyBorder="1" applyAlignment="1" applyProtection="1">
      <alignment/>
      <protection/>
    </xf>
    <xf numFmtId="0" fontId="11" fillId="34" borderId="0" xfId="0" applyFont="1" applyFill="1" applyBorder="1" applyAlignment="1" applyProtection="1">
      <alignment horizontal="center"/>
      <protection/>
    </xf>
    <xf numFmtId="0" fontId="34" fillId="34" borderId="0" xfId="0" applyFont="1" applyFill="1" applyAlignment="1" applyProtection="1">
      <alignment/>
      <protection/>
    </xf>
    <xf numFmtId="0" fontId="0" fillId="35" borderId="58" xfId="0" applyFill="1" applyBorder="1" applyAlignment="1" applyProtection="1">
      <alignment/>
      <protection/>
    </xf>
    <xf numFmtId="0" fontId="0" fillId="38" borderId="0" xfId="0" applyFill="1" applyAlignment="1" applyProtection="1">
      <alignment horizontal="center"/>
      <protection/>
    </xf>
    <xf numFmtId="0" fontId="10" fillId="34" borderId="0" xfId="0" applyNumberFormat="1" applyFont="1" applyFill="1" applyBorder="1" applyAlignment="1" applyProtection="1">
      <alignment horizontal="center"/>
      <protection/>
    </xf>
    <xf numFmtId="0" fontId="10" fillId="40" borderId="0" xfId="0" applyNumberFormat="1" applyFont="1" applyFill="1" applyBorder="1" applyAlignment="1" applyProtection="1">
      <alignment horizontal="center"/>
      <protection/>
    </xf>
    <xf numFmtId="0" fontId="10" fillId="34" borderId="0" xfId="0" applyNumberFormat="1" applyFont="1" applyFill="1" applyBorder="1" applyAlignment="1" applyProtection="1">
      <alignment/>
      <protection/>
    </xf>
    <xf numFmtId="0" fontId="43" fillId="34" borderId="0" xfId="0" applyNumberFormat="1" applyFont="1" applyFill="1" applyBorder="1" applyAlignment="1" applyProtection="1">
      <alignment/>
      <protection/>
    </xf>
    <xf numFmtId="0" fontId="0" fillId="0" borderId="43" xfId="0" applyFont="1" applyBorder="1" applyAlignment="1" applyProtection="1">
      <alignment/>
      <protection/>
    </xf>
    <xf numFmtId="0" fontId="10" fillId="0" borderId="43"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10" fillId="0" borderId="108" xfId="0" applyFont="1" applyFill="1" applyBorder="1" applyAlignment="1" applyProtection="1">
      <alignment horizontal="center"/>
      <protection/>
    </xf>
    <xf numFmtId="0" fontId="10" fillId="0" borderId="55" xfId="0" applyFont="1" applyFill="1" applyBorder="1" applyAlignment="1" applyProtection="1">
      <alignment/>
      <protection/>
    </xf>
    <xf numFmtId="0" fontId="10" fillId="0" borderId="74" xfId="0" applyFont="1" applyBorder="1" applyAlignment="1" applyProtection="1">
      <alignment/>
      <protection/>
    </xf>
    <xf numFmtId="0" fontId="10" fillId="0" borderId="54" xfId="0" applyFont="1" applyBorder="1" applyAlignment="1" applyProtection="1">
      <alignment/>
      <protection/>
    </xf>
    <xf numFmtId="0" fontId="10" fillId="0" borderId="56" xfId="0" applyFont="1" applyFill="1" applyBorder="1" applyAlignment="1" applyProtection="1">
      <alignment horizontal="right" wrapText="1"/>
      <protection/>
    </xf>
    <xf numFmtId="0" fontId="10" fillId="34" borderId="0" xfId="0" applyFont="1" applyFill="1" applyAlignment="1" applyProtection="1">
      <alignment wrapText="1"/>
      <protection/>
    </xf>
    <xf numFmtId="0" fontId="10" fillId="0" borderId="50" xfId="0" applyFont="1" applyBorder="1" applyAlignment="1" applyProtection="1">
      <alignment/>
      <protection/>
    </xf>
    <xf numFmtId="0" fontId="45" fillId="34" borderId="0" xfId="0" applyFont="1" applyFill="1" applyAlignment="1" applyProtection="1">
      <alignment/>
      <protection/>
    </xf>
    <xf numFmtId="0" fontId="3" fillId="34" borderId="0" xfId="0" applyFont="1" applyFill="1" applyAlignment="1" applyProtection="1">
      <alignment horizontal="center"/>
      <protection/>
    </xf>
    <xf numFmtId="0" fontId="20" fillId="34" borderId="0" xfId="0" applyFont="1" applyFill="1" applyAlignment="1" applyProtection="1">
      <alignment horizontal="left"/>
      <protection/>
    </xf>
    <xf numFmtId="0" fontId="10" fillId="0" borderId="110" xfId="0" applyFont="1" applyFill="1" applyBorder="1" applyAlignment="1" applyProtection="1">
      <alignment/>
      <protection/>
    </xf>
    <xf numFmtId="0" fontId="10" fillId="0" borderId="63" xfId="0" applyFont="1" applyFill="1" applyBorder="1" applyAlignment="1" applyProtection="1">
      <alignment/>
      <protection/>
    </xf>
    <xf numFmtId="0" fontId="10" fillId="0" borderId="64" xfId="0" applyFont="1" applyFill="1" applyBorder="1" applyAlignment="1" applyProtection="1">
      <alignment/>
      <protection/>
    </xf>
    <xf numFmtId="0" fontId="10" fillId="0" borderId="111" xfId="0" applyFont="1" applyFill="1" applyBorder="1" applyAlignment="1" applyProtection="1">
      <alignment horizontal="center"/>
      <protection/>
    </xf>
    <xf numFmtId="0" fontId="10" fillId="0" borderId="64" xfId="0" applyFont="1" applyFill="1" applyBorder="1" applyAlignment="1" applyProtection="1">
      <alignment horizontal="center"/>
      <protection/>
    </xf>
    <xf numFmtId="0" fontId="10" fillId="0" borderId="111" xfId="0" applyFont="1" applyFill="1" applyBorder="1" applyAlignment="1" applyProtection="1">
      <alignment/>
      <protection/>
    </xf>
    <xf numFmtId="0" fontId="10" fillId="0" borderId="63" xfId="0" applyFont="1" applyBorder="1" applyAlignment="1" applyProtection="1">
      <alignment/>
      <protection/>
    </xf>
    <xf numFmtId="0" fontId="10" fillId="0" borderId="111" xfId="0" applyFont="1" applyBorder="1" applyAlignment="1" applyProtection="1">
      <alignment/>
      <protection/>
    </xf>
    <xf numFmtId="0" fontId="10" fillId="0" borderId="88" xfId="0" applyFont="1" applyFill="1" applyBorder="1" applyAlignment="1" applyProtection="1">
      <alignment/>
      <protection/>
    </xf>
    <xf numFmtId="0" fontId="10" fillId="0" borderId="89" xfId="0" applyFont="1" applyFill="1" applyBorder="1" applyAlignment="1" applyProtection="1">
      <alignment/>
      <protection/>
    </xf>
    <xf numFmtId="171" fontId="11" fillId="36" borderId="94" xfId="61" applyNumberFormat="1" applyFont="1" applyFill="1" applyBorder="1" applyAlignment="1" applyProtection="1">
      <alignment vertical="center" wrapText="1"/>
      <protection/>
    </xf>
    <xf numFmtId="0" fontId="10" fillId="34" borderId="77" xfId="0" applyFont="1" applyFill="1" applyBorder="1" applyAlignment="1" applyProtection="1">
      <alignment horizontal="left" vertical="center" wrapText="1"/>
      <protection locked="0"/>
    </xf>
    <xf numFmtId="0" fontId="10" fillId="34" borderId="55" xfId="0" applyFont="1" applyFill="1" applyBorder="1" applyAlignment="1" applyProtection="1">
      <alignment horizontal="left" vertical="center" wrapText="1"/>
      <protection locked="0"/>
    </xf>
    <xf numFmtId="0" fontId="10" fillId="34" borderId="0" xfId="0" applyFont="1" applyFill="1" applyBorder="1" applyAlignment="1" applyProtection="1">
      <alignment horizontal="left" vertical="center" wrapText="1"/>
      <protection locked="0"/>
    </xf>
    <xf numFmtId="0" fontId="10" fillId="34" borderId="108"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indent="1"/>
      <protection locked="0"/>
    </xf>
    <xf numFmtId="0" fontId="10" fillId="0" borderId="108" xfId="0" applyFont="1" applyFill="1" applyBorder="1" applyAlignment="1" applyProtection="1">
      <alignment horizontal="left" vertical="center" wrapText="1" indent="1"/>
      <protection locked="0"/>
    </xf>
    <xf numFmtId="0" fontId="10" fillId="0" borderId="55" xfId="0" applyFont="1" applyFill="1" applyBorder="1" applyAlignment="1" applyProtection="1">
      <alignment horizontal="left" vertical="center" wrapText="1" indent="1"/>
      <protection locked="0"/>
    </xf>
    <xf numFmtId="0" fontId="0" fillId="0" borderId="0" xfId="0" applyFill="1" applyBorder="1" applyAlignment="1" applyProtection="1">
      <alignment horizontal="left" vertical="center" wrapText="1" indent="1"/>
      <protection locked="0"/>
    </xf>
    <xf numFmtId="0" fontId="0" fillId="0" borderId="55" xfId="0" applyFill="1" applyBorder="1" applyAlignment="1" applyProtection="1">
      <alignment horizontal="left" vertical="center" wrapText="1" indent="1"/>
      <protection locked="0"/>
    </xf>
    <xf numFmtId="0" fontId="0" fillId="0" borderId="0" xfId="0" applyAlignment="1" applyProtection="1">
      <alignment/>
      <protection locked="0"/>
    </xf>
    <xf numFmtId="0" fontId="15" fillId="0" borderId="71" xfId="0" applyFont="1" applyFill="1" applyBorder="1" applyAlignment="1" applyProtection="1">
      <alignment/>
      <protection/>
    </xf>
    <xf numFmtId="0" fontId="11" fillId="0" borderId="63" xfId="0" applyFont="1" applyFill="1" applyBorder="1" applyAlignment="1" applyProtection="1">
      <alignment vertical="center"/>
      <protection/>
    </xf>
    <xf numFmtId="0" fontId="11" fillId="0" borderId="71" xfId="0" applyFont="1" applyFill="1" applyBorder="1" applyAlignment="1" applyProtection="1">
      <alignment vertical="center"/>
      <protection/>
    </xf>
    <xf numFmtId="0" fontId="11" fillId="0" borderId="71" xfId="0" applyFont="1" applyFill="1" applyBorder="1" applyAlignment="1" applyProtection="1">
      <alignment horizontal="center" vertical="top"/>
      <protection/>
    </xf>
    <xf numFmtId="0" fontId="11" fillId="0" borderId="89" xfId="0" applyFont="1" applyFill="1" applyBorder="1" applyAlignment="1" applyProtection="1">
      <alignment horizontal="center" vertical="top"/>
      <protection/>
    </xf>
    <xf numFmtId="0" fontId="11" fillId="0" borderId="71" xfId="0" applyFont="1" applyFill="1" applyBorder="1" applyAlignment="1" applyProtection="1">
      <alignment vertical="top"/>
      <protection/>
    </xf>
    <xf numFmtId="0" fontId="11" fillId="0" borderId="63" xfId="0" applyFont="1" applyFill="1" applyBorder="1" applyAlignment="1" applyProtection="1">
      <alignment vertical="top"/>
      <protection/>
    </xf>
    <xf numFmtId="0" fontId="10" fillId="0" borderId="88" xfId="0" applyFont="1" applyFill="1" applyBorder="1" applyAlignment="1" applyProtection="1">
      <alignment/>
      <protection/>
    </xf>
    <xf numFmtId="0" fontId="10" fillId="0" borderId="111" xfId="0" applyFont="1" applyFill="1" applyBorder="1" applyAlignment="1" applyProtection="1">
      <alignment/>
      <protection/>
    </xf>
    <xf numFmtId="0" fontId="10" fillId="0" borderId="110" xfId="0" applyFont="1" applyFill="1" applyBorder="1" applyAlignment="1" applyProtection="1">
      <alignment/>
      <protection/>
    </xf>
    <xf numFmtId="0" fontId="10" fillId="0" borderId="89" xfId="0" applyFont="1" applyFill="1" applyBorder="1" applyAlignment="1" applyProtection="1">
      <alignment/>
      <protection/>
    </xf>
    <xf numFmtId="0" fontId="10" fillId="0" borderId="71" xfId="0" applyFont="1" applyFill="1" applyBorder="1" applyAlignment="1" applyProtection="1">
      <alignment/>
      <protection/>
    </xf>
    <xf numFmtId="0" fontId="10" fillId="0" borderId="0" xfId="0" applyFont="1" applyBorder="1" applyAlignment="1" applyProtection="1">
      <alignment/>
      <protection/>
    </xf>
    <xf numFmtId="0" fontId="10" fillId="34" borderId="54" xfId="0" applyFont="1" applyFill="1" applyBorder="1" applyAlignment="1" applyProtection="1">
      <alignment/>
      <protection/>
    </xf>
    <xf numFmtId="0" fontId="10" fillId="0" borderId="47" xfId="0" applyFont="1" applyBorder="1" applyAlignment="1" applyProtection="1">
      <alignment vertical="center"/>
      <protection/>
    </xf>
    <xf numFmtId="0" fontId="10" fillId="0" borderId="62" xfId="0" applyFont="1" applyBorder="1" applyAlignment="1" applyProtection="1">
      <alignment/>
      <protection/>
    </xf>
    <xf numFmtId="0" fontId="10" fillId="34" borderId="60" xfId="0" applyFont="1" applyFill="1" applyBorder="1" applyAlignment="1" applyProtection="1">
      <alignment/>
      <protection/>
    </xf>
    <xf numFmtId="0" fontId="10" fillId="0" borderId="55" xfId="0" applyFont="1" applyBorder="1" applyAlignment="1" applyProtection="1">
      <alignment/>
      <protection/>
    </xf>
    <xf numFmtId="2" fontId="10" fillId="34" borderId="0" xfId="0" applyNumberFormat="1" applyFont="1" applyFill="1" applyBorder="1" applyAlignment="1" applyProtection="1">
      <alignment/>
      <protection/>
    </xf>
    <xf numFmtId="0" fontId="10" fillId="0" borderId="44" xfId="0" applyFont="1" applyBorder="1" applyAlignment="1" applyProtection="1">
      <alignment/>
      <protection/>
    </xf>
    <xf numFmtId="0" fontId="10" fillId="34" borderId="99" xfId="0" applyFont="1" applyFill="1" applyBorder="1" applyAlignment="1" applyProtection="1">
      <alignment horizontal="left" vertical="center" indent="1"/>
      <protection locked="0"/>
    </xf>
    <xf numFmtId="182" fontId="10" fillId="34" borderId="79" xfId="0" applyNumberFormat="1" applyFont="1" applyFill="1" applyBorder="1" applyAlignment="1" applyProtection="1">
      <alignment horizontal="left" vertical="center" indent="1"/>
      <protection locked="0"/>
    </xf>
    <xf numFmtId="0" fontId="10" fillId="0" borderId="10" xfId="0" applyFont="1" applyFill="1" applyBorder="1" applyAlignment="1" applyProtection="1">
      <alignment horizontal="center" vertical="center" wrapText="1"/>
      <protection locked="0"/>
    </xf>
    <xf numFmtId="0" fontId="10" fillId="0" borderId="94" xfId="0" applyFont="1" applyFill="1" applyBorder="1" applyAlignment="1" applyProtection="1">
      <alignment horizontal="center" vertical="center" wrapText="1"/>
      <protection locked="0"/>
    </xf>
    <xf numFmtId="3" fontId="10" fillId="35" borderId="10" xfId="0" applyNumberFormat="1" applyFont="1" applyFill="1" applyBorder="1" applyAlignment="1" applyProtection="1">
      <alignment horizontal="center"/>
      <protection/>
    </xf>
    <xf numFmtId="3" fontId="10" fillId="34" borderId="0" xfId="0" applyNumberFormat="1" applyFont="1" applyFill="1" applyBorder="1" applyAlignment="1" applyProtection="1">
      <alignment horizontal="center"/>
      <protection/>
    </xf>
    <xf numFmtId="0" fontId="0" fillId="35" borderId="112" xfId="0" applyFill="1" applyBorder="1" applyAlignment="1" applyProtection="1">
      <alignment horizontal="center"/>
      <protection/>
    </xf>
    <xf numFmtId="0" fontId="11" fillId="41" borderId="16" xfId="0" applyFont="1" applyFill="1" applyBorder="1" applyAlignment="1" applyProtection="1">
      <alignment horizontal="center"/>
      <protection/>
    </xf>
    <xf numFmtId="3" fontId="11" fillId="41" borderId="113" xfId="0" applyNumberFormat="1" applyFont="1" applyFill="1" applyBorder="1" applyAlignment="1" applyProtection="1">
      <alignment horizontal="center" wrapText="1"/>
      <protection/>
    </xf>
    <xf numFmtId="4" fontId="20" fillId="42" borderId="114" xfId="0" applyNumberFormat="1" applyFont="1" applyFill="1" applyBorder="1" applyAlignment="1" applyProtection="1">
      <alignment horizontal="center" vertical="center" wrapText="1"/>
      <protection/>
    </xf>
    <xf numFmtId="0" fontId="0" fillId="34" borderId="0" xfId="0" applyFill="1" applyAlignment="1" applyProtection="1">
      <alignment/>
      <protection locked="0"/>
    </xf>
    <xf numFmtId="0" fontId="0" fillId="0" borderId="115" xfId="0" applyBorder="1" applyAlignment="1" applyProtection="1">
      <alignment horizontal="center" wrapText="1"/>
      <protection locked="0"/>
    </xf>
    <xf numFmtId="0" fontId="0" fillId="0" borderId="116" xfId="0" applyBorder="1" applyAlignment="1" applyProtection="1" quotePrefix="1">
      <alignment horizontal="center"/>
      <protection locked="0"/>
    </xf>
    <xf numFmtId="0" fontId="11" fillId="41" borderId="117" xfId="0" applyFont="1" applyFill="1" applyBorder="1" applyAlignment="1" applyProtection="1">
      <alignment horizontal="center" wrapText="1"/>
      <protection/>
    </xf>
    <xf numFmtId="0" fontId="11" fillId="41" borderId="118" xfId="0" applyFont="1" applyFill="1" applyBorder="1" applyAlignment="1" applyProtection="1">
      <alignment horizontal="center" wrapText="1"/>
      <protection/>
    </xf>
    <xf numFmtId="0" fontId="0" fillId="0" borderId="119" xfId="0" applyBorder="1" applyAlignment="1" applyProtection="1">
      <alignment horizontal="center"/>
      <protection locked="0"/>
    </xf>
    <xf numFmtId="0" fontId="0" fillId="0" borderId="115" xfId="0" applyBorder="1" applyAlignment="1" applyProtection="1">
      <alignment horizontal="left" wrapText="1"/>
      <protection locked="0"/>
    </xf>
    <xf numFmtId="0" fontId="0" fillId="0" borderId="120" xfId="0" applyBorder="1" applyAlignment="1" applyProtection="1">
      <alignment horizontal="center" wrapText="1"/>
      <protection locked="0"/>
    </xf>
    <xf numFmtId="0" fontId="0" fillId="0" borderId="121" xfId="0" applyBorder="1" applyAlignment="1" applyProtection="1">
      <alignment horizontal="left" wrapText="1"/>
      <protection locked="0"/>
    </xf>
    <xf numFmtId="0" fontId="0" fillId="42" borderId="107" xfId="0" applyFill="1" applyBorder="1" applyAlignment="1" applyProtection="1">
      <alignment horizontal="center" vertical="center"/>
      <protection/>
    </xf>
    <xf numFmtId="0" fontId="0" fillId="42" borderId="112" xfId="0" applyFill="1" applyBorder="1" applyAlignment="1" applyProtection="1">
      <alignment horizontal="center"/>
      <protection/>
    </xf>
    <xf numFmtId="0" fontId="5" fillId="0" borderId="19" xfId="0" applyFont="1" applyFill="1" applyBorder="1" applyAlignment="1" applyProtection="1">
      <alignment horizontal="left" vertical="center"/>
      <protection/>
    </xf>
    <xf numFmtId="0" fontId="62" fillId="0" borderId="19" xfId="0" applyFont="1" applyFill="1" applyBorder="1" applyAlignment="1" applyProtection="1">
      <alignment horizontal="left" vertical="center"/>
      <protection/>
    </xf>
    <xf numFmtId="0" fontId="10" fillId="34" borderId="60" xfId="0" applyFont="1" applyFill="1" applyBorder="1" applyAlignment="1" applyProtection="1">
      <alignment horizontal="center" vertical="center"/>
      <protection/>
    </xf>
    <xf numFmtId="3" fontId="11" fillId="34" borderId="56" xfId="0" applyNumberFormat="1" applyFont="1" applyFill="1" applyBorder="1" applyAlignment="1" applyProtection="1">
      <alignment vertical="top"/>
      <protection/>
    </xf>
    <xf numFmtId="3" fontId="11" fillId="34" borderId="63" xfId="0" applyNumberFormat="1" applyFont="1" applyFill="1" applyBorder="1" applyAlignment="1" applyProtection="1">
      <alignment horizontal="right"/>
      <protection/>
    </xf>
    <xf numFmtId="0" fontId="37" fillId="0" borderId="42" xfId="0" applyFont="1" applyBorder="1" applyAlignment="1" applyProtection="1">
      <alignment vertical="center"/>
      <protection/>
    </xf>
    <xf numFmtId="0" fontId="9" fillId="0" borderId="107" xfId="0" applyFont="1" applyFill="1" applyBorder="1" applyAlignment="1" applyProtection="1">
      <alignment vertical="center"/>
      <protection/>
    </xf>
    <xf numFmtId="0" fontId="0" fillId="0" borderId="122" xfId="0" applyFill="1" applyBorder="1" applyAlignment="1" applyProtection="1">
      <alignment/>
      <protection/>
    </xf>
    <xf numFmtId="0" fontId="10" fillId="35" borderId="123" xfId="0" applyNumberFormat="1" applyFont="1" applyFill="1" applyBorder="1" applyAlignment="1" applyProtection="1">
      <alignment horizontal="center" vertical="center" wrapText="1"/>
      <protection/>
    </xf>
    <xf numFmtId="0" fontId="10" fillId="34" borderId="95" xfId="0" applyFont="1" applyFill="1" applyBorder="1" applyAlignment="1" applyProtection="1">
      <alignment horizontal="center" vertical="center" wrapText="1"/>
      <protection locked="0"/>
    </xf>
    <xf numFmtId="0" fontId="10" fillId="34" borderId="96" xfId="0" applyFont="1" applyFill="1" applyBorder="1" applyAlignment="1" applyProtection="1">
      <alignment vertical="center"/>
      <protection locked="0"/>
    </xf>
    <xf numFmtId="0" fontId="10" fillId="34" borderId="21" xfId="0" applyFont="1" applyFill="1" applyBorder="1" applyAlignment="1" applyProtection="1">
      <alignment horizontal="left" vertical="center" indent="1"/>
      <protection locked="0"/>
    </xf>
    <xf numFmtId="3" fontId="10" fillId="34" borderId="37" xfId="0" applyNumberFormat="1" applyFont="1" applyFill="1" applyBorder="1" applyAlignment="1" applyProtection="1">
      <alignment horizontal="center" vertical="center"/>
      <protection locked="0"/>
    </xf>
    <xf numFmtId="3" fontId="10" fillId="35" borderId="37" xfId="0" applyNumberFormat="1" applyFont="1" applyFill="1" applyBorder="1" applyAlignment="1" applyProtection="1">
      <alignment horizontal="center" vertical="center"/>
      <protection/>
    </xf>
    <xf numFmtId="3" fontId="10" fillId="34" borderId="94" xfId="0" applyNumberFormat="1" applyFont="1" applyFill="1" applyBorder="1" applyAlignment="1" applyProtection="1">
      <alignment horizontal="center" vertical="center"/>
      <protection locked="0"/>
    </xf>
    <xf numFmtId="3" fontId="10" fillId="35" borderId="94" xfId="0" applyNumberFormat="1" applyFont="1" applyFill="1" applyBorder="1" applyAlignment="1" applyProtection="1">
      <alignment horizontal="center" vertical="center"/>
      <protection/>
    </xf>
    <xf numFmtId="0" fontId="18" fillId="34" borderId="0" xfId="0" applyFont="1" applyFill="1" applyBorder="1" applyAlignment="1" applyProtection="1">
      <alignment horizontal="left" vertical="center"/>
      <protection/>
    </xf>
    <xf numFmtId="0" fontId="0" fillId="34" borderId="0" xfId="0" applyFont="1" applyFill="1" applyAlignment="1" applyProtection="1">
      <alignment/>
      <protection/>
    </xf>
    <xf numFmtId="0" fontId="0" fillId="34" borderId="0" xfId="0" applyFont="1" applyFill="1" applyAlignment="1" applyProtection="1">
      <alignment vertical="center"/>
      <protection/>
    </xf>
    <xf numFmtId="0" fontId="0" fillId="34" borderId="0" xfId="0" applyFont="1" applyFill="1" applyBorder="1" applyAlignment="1" applyProtection="1">
      <alignment/>
      <protection/>
    </xf>
    <xf numFmtId="0" fontId="0" fillId="34" borderId="0" xfId="0" applyFont="1" applyFill="1" applyAlignment="1" applyProtection="1">
      <alignment/>
      <protection/>
    </xf>
    <xf numFmtId="0" fontId="0" fillId="34" borderId="41" xfId="0" applyFill="1" applyBorder="1" applyAlignment="1" applyProtection="1">
      <alignment/>
      <protection/>
    </xf>
    <xf numFmtId="0" fontId="0" fillId="34" borderId="41" xfId="0" applyFill="1" applyBorder="1" applyAlignment="1" applyProtection="1">
      <alignment vertical="center"/>
      <protection/>
    </xf>
    <xf numFmtId="0" fontId="10" fillId="34" borderId="41" xfId="0" applyFont="1" applyFill="1" applyBorder="1" applyAlignment="1" applyProtection="1">
      <alignment vertical="center"/>
      <protection/>
    </xf>
    <xf numFmtId="0" fontId="0" fillId="34" borderId="56" xfId="0" applyFill="1" applyBorder="1" applyAlignment="1" applyProtection="1">
      <alignment/>
      <protection/>
    </xf>
    <xf numFmtId="0" fontId="0" fillId="34" borderId="60" xfId="0" applyFill="1" applyBorder="1" applyAlignment="1" applyProtection="1">
      <alignment/>
      <protection/>
    </xf>
    <xf numFmtId="0" fontId="0" fillId="34" borderId="0" xfId="61" applyFill="1" applyProtection="1">
      <alignment/>
      <protection/>
    </xf>
    <xf numFmtId="0" fontId="10" fillId="34" borderId="0" xfId="61" applyFont="1" applyFill="1" applyProtection="1">
      <alignment/>
      <protection/>
    </xf>
    <xf numFmtId="0" fontId="10" fillId="34" borderId="0" xfId="61" applyFont="1" applyFill="1" applyBorder="1" applyAlignment="1" applyProtection="1">
      <alignment/>
      <protection/>
    </xf>
    <xf numFmtId="0" fontId="5" fillId="34" borderId="42" xfId="0" applyFont="1" applyFill="1" applyBorder="1" applyAlignment="1" applyProtection="1">
      <alignment horizontal="left"/>
      <protection/>
    </xf>
    <xf numFmtId="0" fontId="14" fillId="34" borderId="42" xfId="0" applyFont="1" applyFill="1" applyBorder="1" applyAlignment="1" applyProtection="1">
      <alignment horizontal="left"/>
      <protection/>
    </xf>
    <xf numFmtId="0" fontId="10" fillId="34" borderId="54" xfId="0" applyFont="1" applyFill="1" applyBorder="1" applyAlignment="1" applyProtection="1">
      <alignment horizontal="left" vertical="center" wrapText="1"/>
      <protection/>
    </xf>
    <xf numFmtId="0" fontId="10" fillId="34" borderId="54" xfId="0" applyFont="1" applyFill="1" applyBorder="1" applyAlignment="1" applyProtection="1">
      <alignment horizontal="left" vertical="center" wrapText="1"/>
      <protection/>
    </xf>
    <xf numFmtId="3" fontId="10" fillId="35" borderId="37" xfId="0" applyNumberFormat="1" applyFont="1" applyFill="1" applyBorder="1" applyAlignment="1" applyProtection="1">
      <alignment horizontal="center" vertical="center"/>
      <protection/>
    </xf>
    <xf numFmtId="3" fontId="10" fillId="34" borderId="37" xfId="0" applyNumberFormat="1" applyFont="1" applyFill="1" applyBorder="1" applyAlignment="1" applyProtection="1">
      <alignment horizontal="center" vertical="center"/>
      <protection locked="0"/>
    </xf>
    <xf numFmtId="3" fontId="10" fillId="34" borderId="10" xfId="0" applyNumberFormat="1" applyFont="1" applyFill="1" applyBorder="1" applyAlignment="1" applyProtection="1">
      <alignment horizontal="center" vertical="center"/>
      <protection locked="0"/>
    </xf>
    <xf numFmtId="3" fontId="10" fillId="35" borderId="84" xfId="0" applyNumberFormat="1" applyFont="1" applyFill="1" applyBorder="1" applyAlignment="1" applyProtection="1">
      <alignment horizontal="center" vertical="center"/>
      <protection/>
    </xf>
    <xf numFmtId="3" fontId="10" fillId="34" borderId="84" xfId="0" applyNumberFormat="1" applyFont="1" applyFill="1" applyBorder="1" applyAlignment="1" applyProtection="1">
      <alignment horizontal="center" vertical="center"/>
      <protection locked="0"/>
    </xf>
    <xf numFmtId="3" fontId="10" fillId="35" borderId="124" xfId="0" applyNumberFormat="1" applyFont="1" applyFill="1" applyBorder="1" applyAlignment="1" applyProtection="1">
      <alignment horizontal="center" vertical="center"/>
      <protection/>
    </xf>
    <xf numFmtId="3" fontId="10" fillId="34" borderId="124" xfId="0" applyNumberFormat="1" applyFont="1" applyFill="1" applyBorder="1" applyAlignment="1" applyProtection="1">
      <alignment horizontal="center" vertical="center"/>
      <protection locked="0"/>
    </xf>
    <xf numFmtId="3" fontId="10" fillId="35" borderId="35" xfId="0" applyNumberFormat="1" applyFont="1" applyFill="1" applyBorder="1" applyAlignment="1" applyProtection="1">
      <alignment horizontal="center" vertical="center"/>
      <protection/>
    </xf>
    <xf numFmtId="3" fontId="10" fillId="34" borderId="35" xfId="0" applyNumberFormat="1" applyFont="1" applyFill="1" applyBorder="1" applyAlignment="1" applyProtection="1">
      <alignment horizontal="center" vertical="center"/>
      <protection locked="0"/>
    </xf>
    <xf numFmtId="3" fontId="10" fillId="34" borderId="125" xfId="0" applyNumberFormat="1" applyFont="1" applyFill="1" applyBorder="1" applyAlignment="1" applyProtection="1">
      <alignment horizontal="center" vertical="center"/>
      <protection locked="0"/>
    </xf>
    <xf numFmtId="184" fontId="0" fillId="35" borderId="78" xfId="0" applyNumberFormat="1" applyFont="1" applyFill="1" applyBorder="1" applyAlignment="1" applyProtection="1">
      <alignment horizontal="center" vertical="center"/>
      <protection/>
    </xf>
    <xf numFmtId="0" fontId="0" fillId="34" borderId="126"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40" fontId="0" fillId="34" borderId="0" xfId="0" applyNumberFormat="1" applyFont="1" applyFill="1" applyBorder="1" applyAlignment="1" applyProtection="1">
      <alignment horizontal="center" vertical="center"/>
      <protection/>
    </xf>
    <xf numFmtId="184" fontId="0" fillId="35" borderId="78" xfId="0" applyNumberFormat="1"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34" borderId="54" xfId="0" applyFont="1" applyFill="1" applyBorder="1" applyAlignment="1" applyProtection="1">
      <alignment horizontal="center" vertical="center"/>
      <protection/>
    </xf>
    <xf numFmtId="0" fontId="0" fillId="34" borderId="126" xfId="0" applyFont="1" applyFill="1" applyBorder="1" applyAlignment="1" applyProtection="1">
      <alignment horizontal="center" vertical="center"/>
      <protection/>
    </xf>
    <xf numFmtId="3" fontId="10" fillId="35" borderId="28" xfId="0" applyNumberFormat="1" applyFont="1" applyFill="1" applyBorder="1" applyAlignment="1" applyProtection="1">
      <alignment horizontal="center" vertical="center"/>
      <protection/>
    </xf>
    <xf numFmtId="3" fontId="10" fillId="35" borderId="30" xfId="0" applyNumberFormat="1" applyFont="1" applyFill="1" applyBorder="1" applyAlignment="1" applyProtection="1">
      <alignment horizontal="center" vertical="center"/>
      <protection/>
    </xf>
    <xf numFmtId="3" fontId="10" fillId="0" borderId="30" xfId="0" applyNumberFormat="1" applyFont="1" applyFill="1" applyBorder="1" applyAlignment="1" applyProtection="1">
      <alignment horizontal="center" vertical="center"/>
      <protection locked="0"/>
    </xf>
    <xf numFmtId="3" fontId="10" fillId="35" borderId="33" xfId="0" applyNumberFormat="1" applyFont="1" applyFill="1" applyBorder="1" applyAlignment="1" applyProtection="1">
      <alignment horizontal="center" vertical="center"/>
      <protection/>
    </xf>
    <xf numFmtId="3" fontId="10" fillId="0" borderId="33" xfId="0" applyNumberFormat="1" applyFont="1" applyFill="1" applyBorder="1" applyAlignment="1" applyProtection="1">
      <alignment horizontal="center" vertical="center"/>
      <protection locked="0"/>
    </xf>
    <xf numFmtId="0" fontId="11" fillId="34" borderId="59" xfId="0" applyFont="1" applyFill="1" applyBorder="1" applyAlignment="1" applyProtection="1">
      <alignment vertical="center"/>
      <protection/>
    </xf>
    <xf numFmtId="0" fontId="0" fillId="34" borderId="48" xfId="0" applyFont="1" applyFill="1" applyBorder="1" applyAlignment="1" applyProtection="1">
      <alignment/>
      <protection/>
    </xf>
    <xf numFmtId="0" fontId="10" fillId="34" borderId="49" xfId="0" applyFont="1" applyFill="1" applyBorder="1" applyAlignment="1" applyProtection="1">
      <alignment horizontal="left" indent="1"/>
      <protection/>
    </xf>
    <xf numFmtId="0" fontId="10" fillId="34" borderId="58" xfId="0" applyFont="1" applyFill="1" applyBorder="1" applyAlignment="1" applyProtection="1">
      <alignment horizontal="left" indent="1"/>
      <protection/>
    </xf>
    <xf numFmtId="0" fontId="10" fillId="34" borderId="48" xfId="0" applyFont="1" applyFill="1" applyBorder="1" applyAlignment="1" applyProtection="1">
      <alignment horizontal="left" indent="1"/>
      <protection/>
    </xf>
    <xf numFmtId="0" fontId="10" fillId="34" borderId="54" xfId="0" applyFont="1" applyFill="1" applyBorder="1" applyAlignment="1" applyProtection="1">
      <alignment/>
      <protection/>
    </xf>
    <xf numFmtId="0" fontId="10" fillId="34" borderId="50" xfId="0" applyFont="1" applyFill="1" applyBorder="1" applyAlignment="1" applyProtection="1">
      <alignment/>
      <protection/>
    </xf>
    <xf numFmtId="0" fontId="0" fillId="34" borderId="47" xfId="0" applyFont="1" applyFill="1" applyBorder="1" applyAlignment="1" applyProtection="1">
      <alignment/>
      <protection/>
    </xf>
    <xf numFmtId="0" fontId="0" fillId="34" borderId="0" xfId="0" applyFont="1" applyFill="1" applyBorder="1" applyAlignment="1" applyProtection="1">
      <alignment/>
      <protection/>
    </xf>
    <xf numFmtId="0" fontId="10" fillId="34" borderId="47" xfId="0" applyFont="1" applyFill="1" applyBorder="1" applyAlignment="1" applyProtection="1">
      <alignment horizontal="left" indent="1"/>
      <protection/>
    </xf>
    <xf numFmtId="0" fontId="10" fillId="34" borderId="50" xfId="0" applyFont="1" applyFill="1" applyBorder="1" applyAlignment="1" applyProtection="1">
      <alignment horizontal="left" indent="1"/>
      <protection/>
    </xf>
    <xf numFmtId="0" fontId="10" fillId="34" borderId="41" xfId="0" applyFont="1" applyFill="1" applyBorder="1" applyAlignment="1" applyProtection="1">
      <alignment horizontal="left" indent="1"/>
      <protection/>
    </xf>
    <xf numFmtId="0" fontId="10" fillId="34" borderId="56" xfId="0" applyFont="1" applyFill="1" applyBorder="1" applyAlignment="1" applyProtection="1">
      <alignment/>
      <protection/>
    </xf>
    <xf numFmtId="0" fontId="0" fillId="34" borderId="108" xfId="0" applyFill="1" applyBorder="1" applyAlignment="1" applyProtection="1">
      <alignment/>
      <protection/>
    </xf>
    <xf numFmtId="0" fontId="11" fillId="34" borderId="0" xfId="0" applyFont="1" applyFill="1" applyBorder="1" applyAlignment="1" applyProtection="1">
      <alignment horizontal="center"/>
      <protection locked="0"/>
    </xf>
    <xf numFmtId="3" fontId="10" fillId="34" borderId="0" xfId="0" applyNumberFormat="1" applyFont="1" applyFill="1" applyAlignment="1" applyProtection="1">
      <alignment/>
      <protection/>
    </xf>
    <xf numFmtId="3" fontId="10" fillId="0" borderId="0" xfId="0" applyNumberFormat="1" applyFont="1" applyAlignment="1" applyProtection="1">
      <alignment/>
      <protection/>
    </xf>
    <xf numFmtId="0" fontId="10" fillId="0" borderId="42" xfId="0" applyFont="1" applyBorder="1" applyAlignment="1" applyProtection="1">
      <alignment/>
      <protection/>
    </xf>
    <xf numFmtId="3" fontId="11" fillId="0" borderId="63" xfId="0" applyNumberFormat="1" applyFont="1" applyBorder="1" applyAlignment="1" applyProtection="1">
      <alignment horizontal="center"/>
      <protection/>
    </xf>
    <xf numFmtId="3" fontId="10" fillId="34" borderId="36" xfId="0" applyNumberFormat="1" applyFont="1" applyFill="1" applyBorder="1" applyAlignment="1" applyProtection="1">
      <alignment/>
      <protection/>
    </xf>
    <xf numFmtId="0" fontId="10" fillId="0" borderId="127" xfId="0" applyFont="1" applyFill="1" applyBorder="1" applyAlignment="1" applyProtection="1">
      <alignment/>
      <protection/>
    </xf>
    <xf numFmtId="184" fontId="10" fillId="0" borderId="78" xfId="0" applyNumberFormat="1" applyFont="1" applyFill="1" applyBorder="1" applyAlignment="1" applyProtection="1">
      <alignment/>
      <protection locked="0"/>
    </xf>
    <xf numFmtId="0" fontId="10" fillId="0" borderId="75" xfId="0" applyFont="1" applyBorder="1" applyAlignment="1" applyProtection="1">
      <alignment/>
      <protection/>
    </xf>
    <xf numFmtId="0" fontId="10" fillId="0" borderId="128" xfId="0" applyFont="1" applyFill="1" applyBorder="1" applyAlignment="1" applyProtection="1">
      <alignment/>
      <protection/>
    </xf>
    <xf numFmtId="0" fontId="10" fillId="0" borderId="43" xfId="0" applyFont="1" applyFill="1" applyBorder="1" applyAlignment="1" applyProtection="1" quotePrefix="1">
      <alignment/>
      <protection/>
    </xf>
    <xf numFmtId="0" fontId="10" fillId="0" borderId="0" xfId="0" applyFont="1" applyAlignment="1" applyProtection="1">
      <alignment horizontal="left" indent="1"/>
      <protection/>
    </xf>
    <xf numFmtId="3" fontId="11" fillId="35" borderId="63" xfId="0" applyNumberFormat="1" applyFont="1" applyFill="1" applyBorder="1" applyAlignment="1" applyProtection="1">
      <alignment/>
      <protection/>
    </xf>
    <xf numFmtId="3" fontId="10" fillId="34" borderId="0" xfId="0" applyNumberFormat="1" applyFont="1" applyFill="1" applyBorder="1" applyAlignment="1" applyProtection="1">
      <alignment/>
      <protection/>
    </xf>
    <xf numFmtId="0" fontId="10" fillId="35" borderId="102" xfId="0" applyFont="1" applyFill="1" applyBorder="1" applyAlignment="1" applyProtection="1">
      <alignment horizontal="center" vertical="center" wrapText="1"/>
      <protection/>
    </xf>
    <xf numFmtId="186" fontId="10" fillId="35" borderId="10" xfId="0" applyNumberFormat="1"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2" fontId="10" fillId="34" borderId="10" xfId="0" applyNumberFormat="1" applyFont="1" applyFill="1" applyBorder="1" applyAlignment="1" applyProtection="1">
      <alignment wrapText="1"/>
      <protection locked="0"/>
    </xf>
    <xf numFmtId="2" fontId="10" fillId="0" borderId="10" xfId="0" applyNumberFormat="1" applyFont="1" applyBorder="1" applyAlignment="1" applyProtection="1">
      <alignment wrapText="1"/>
      <protection locked="0"/>
    </xf>
    <xf numFmtId="0" fontId="9" fillId="0" borderId="62" xfId="0" applyFont="1" applyFill="1" applyBorder="1" applyAlignment="1" applyProtection="1">
      <alignment horizontal="center"/>
      <protection/>
    </xf>
    <xf numFmtId="0" fontId="0" fillId="34" borderId="44" xfId="0" applyFont="1" applyFill="1" applyBorder="1" applyAlignment="1" applyProtection="1">
      <alignment/>
      <protection/>
    </xf>
    <xf numFmtId="0" fontId="10" fillId="34" borderId="0" xfId="0" applyFont="1" applyFill="1" applyBorder="1" applyAlignment="1" applyProtection="1">
      <alignment horizontal="left" indent="1"/>
      <protection/>
    </xf>
    <xf numFmtId="0" fontId="10" fillId="34" borderId="44" xfId="0" applyFont="1" applyFill="1" applyBorder="1" applyAlignment="1" applyProtection="1">
      <alignment horizontal="left" indent="1"/>
      <protection/>
    </xf>
    <xf numFmtId="0" fontId="10" fillId="34" borderId="44" xfId="0" applyFont="1" applyFill="1" applyBorder="1" applyAlignment="1" applyProtection="1">
      <alignment/>
      <protection/>
    </xf>
    <xf numFmtId="0" fontId="0" fillId="34" borderId="55" xfId="0" applyFill="1" applyBorder="1" applyAlignment="1" applyProtection="1">
      <alignment/>
      <protection/>
    </xf>
    <xf numFmtId="0" fontId="56" fillId="0" borderId="0" xfId="0" applyFont="1" applyAlignment="1">
      <alignment/>
    </xf>
    <xf numFmtId="182" fontId="10" fillId="34" borderId="25" xfId="0" applyNumberFormat="1" applyFont="1" applyFill="1" applyBorder="1" applyAlignment="1" applyProtection="1">
      <alignment horizontal="left" vertical="center" indent="1"/>
      <protection locked="0"/>
    </xf>
    <xf numFmtId="0" fontId="0" fillId="0" borderId="42" xfId="0" applyFont="1" applyBorder="1" applyAlignment="1" applyProtection="1">
      <alignment/>
      <protection/>
    </xf>
    <xf numFmtId="0" fontId="0" fillId="0" borderId="0" xfId="0" applyFill="1" applyAlignment="1" applyProtection="1">
      <alignment/>
      <protection locked="0"/>
    </xf>
    <xf numFmtId="0" fontId="10" fillId="34" borderId="0" xfId="0" applyFont="1" applyFill="1" applyAlignment="1" applyProtection="1">
      <alignment/>
      <protection locked="0"/>
    </xf>
    <xf numFmtId="0" fontId="10" fillId="34" borderId="0" xfId="0" applyFont="1" applyFill="1" applyAlignment="1" applyProtection="1">
      <alignment/>
      <protection/>
    </xf>
    <xf numFmtId="0" fontId="10" fillId="34" borderId="0" xfId="0" applyFont="1" applyFill="1" applyBorder="1" applyAlignment="1" applyProtection="1">
      <alignment/>
      <protection/>
    </xf>
    <xf numFmtId="0" fontId="10" fillId="34" borderId="0" xfId="0" applyFont="1" applyFill="1" applyBorder="1" applyAlignment="1" applyProtection="1">
      <alignment/>
      <protection/>
    </xf>
    <xf numFmtId="0" fontId="0" fillId="0" borderId="0" xfId="0" applyFont="1" applyFill="1" applyAlignment="1" applyProtection="1">
      <alignment/>
      <protection locked="0"/>
    </xf>
    <xf numFmtId="0" fontId="0" fillId="34" borderId="0" xfId="0" applyFont="1" applyFill="1" applyAlignment="1" applyProtection="1">
      <alignment/>
      <protection locked="0"/>
    </xf>
    <xf numFmtId="0" fontId="10" fillId="34" borderId="0" xfId="0" applyFont="1" applyFill="1" applyAlignment="1" applyProtection="1">
      <alignment horizontal="left" indent="1"/>
      <protection/>
    </xf>
    <xf numFmtId="0" fontId="10" fillId="34" borderId="0" xfId="0" applyFont="1" applyFill="1" applyBorder="1" applyAlignment="1" applyProtection="1">
      <alignment horizontal="left" wrapText="1" indent="1"/>
      <protection locked="0"/>
    </xf>
    <xf numFmtId="181" fontId="10" fillId="34" borderId="0" xfId="45" applyNumberFormat="1" applyFont="1" applyFill="1" applyAlignment="1" applyProtection="1">
      <alignment/>
      <protection/>
    </xf>
    <xf numFmtId="0" fontId="10" fillId="34" borderId="0" xfId="0" applyFont="1" applyFill="1" applyAlignment="1" applyProtection="1">
      <alignment horizontal="left"/>
      <protection/>
    </xf>
    <xf numFmtId="181" fontId="10" fillId="34" borderId="0" xfId="45" applyNumberFormat="1" applyFont="1" applyFill="1" applyAlignment="1" applyProtection="1">
      <alignment vertical="center"/>
      <protection/>
    </xf>
    <xf numFmtId="0" fontId="10" fillId="34" borderId="0" xfId="0" applyFont="1" applyFill="1" applyAlignment="1" applyProtection="1">
      <alignment vertical="center"/>
      <protection/>
    </xf>
    <xf numFmtId="181" fontId="10" fillId="34" borderId="0" xfId="45" applyNumberFormat="1" applyFont="1" applyFill="1" applyAlignment="1" applyProtection="1">
      <alignment horizontal="left"/>
      <protection/>
    </xf>
    <xf numFmtId="0" fontId="0" fillId="0" borderId="0" xfId="0" applyAlignment="1" applyProtection="1">
      <alignment vertical="center"/>
      <protection locked="0"/>
    </xf>
    <xf numFmtId="0" fontId="0" fillId="34" borderId="0" xfId="0" applyFill="1" applyAlignment="1" applyProtection="1">
      <alignment vertical="center"/>
      <protection locked="0"/>
    </xf>
    <xf numFmtId="0" fontId="10" fillId="34" borderId="0" xfId="0" applyFont="1" applyFill="1" applyBorder="1" applyAlignment="1" applyProtection="1">
      <alignment horizontal="left" vertical="center" indent="1"/>
      <protection/>
    </xf>
    <xf numFmtId="182" fontId="10" fillId="34" borderId="0" xfId="0" applyNumberFormat="1" applyFont="1" applyFill="1" applyBorder="1" applyAlignment="1" applyProtection="1">
      <alignment horizontal="left" vertical="center" indent="1"/>
      <protection/>
    </xf>
    <xf numFmtId="0" fontId="0" fillId="34" borderId="0" xfId="0" applyFill="1" applyAlignment="1">
      <alignment/>
    </xf>
    <xf numFmtId="0" fontId="10" fillId="0" borderId="0" xfId="0" applyFont="1" applyFill="1" applyBorder="1" applyAlignment="1" applyProtection="1">
      <alignment horizontal="left" vertical="center" indent="1"/>
      <protection/>
    </xf>
    <xf numFmtId="0" fontId="9" fillId="0" borderId="0" xfId="0" applyFont="1" applyFill="1" applyBorder="1" applyAlignment="1" applyProtection="1">
      <alignment horizontal="left" vertical="center"/>
      <protection/>
    </xf>
    <xf numFmtId="0" fontId="0" fillId="34" borderId="0" xfId="0" applyFill="1" applyAlignment="1" applyProtection="1">
      <alignment horizontal="left" vertical="center"/>
      <protection locked="0"/>
    </xf>
    <xf numFmtId="0" fontId="0" fillId="34" borderId="0" xfId="0" applyFill="1" applyBorder="1" applyAlignment="1" applyProtection="1">
      <alignment/>
      <protection locked="0"/>
    </xf>
    <xf numFmtId="181" fontId="0" fillId="34" borderId="0" xfId="45" applyNumberFormat="1" applyFill="1" applyBorder="1" applyAlignment="1" applyProtection="1">
      <alignment/>
      <protection/>
    </xf>
    <xf numFmtId="0" fontId="11" fillId="36" borderId="129" xfId="0" applyFont="1" applyFill="1" applyBorder="1" applyAlignment="1" applyProtection="1">
      <alignment horizontal="center" vertical="center" wrapText="1"/>
      <protection/>
    </xf>
    <xf numFmtId="3" fontId="10" fillId="35" borderId="12" xfId="0" applyNumberFormat="1" applyFont="1" applyFill="1" applyBorder="1" applyAlignment="1" applyProtection="1">
      <alignment horizontal="center" vertical="center"/>
      <protection/>
    </xf>
    <xf numFmtId="0" fontId="11" fillId="36" borderId="129" xfId="0" applyFont="1" applyFill="1" applyBorder="1" applyAlignment="1" applyProtection="1">
      <alignment horizontal="center" vertical="center"/>
      <protection/>
    </xf>
    <xf numFmtId="0" fontId="10" fillId="43" borderId="0" xfId="61" applyFont="1" applyFill="1" applyProtection="1">
      <alignment/>
      <protection/>
    </xf>
    <xf numFmtId="171" fontId="10" fillId="34" borderId="10" xfId="61" applyNumberFormat="1" applyFont="1" applyFill="1" applyBorder="1" applyAlignment="1" applyProtection="1">
      <alignment horizontal="left" vertical="center" wrapText="1"/>
      <protection locked="0"/>
    </xf>
    <xf numFmtId="171" fontId="11" fillId="36" borderId="22" xfId="61" applyNumberFormat="1" applyFont="1" applyFill="1" applyBorder="1" applyAlignment="1" applyProtection="1">
      <alignment vertical="center" wrapText="1"/>
      <protection/>
    </xf>
    <xf numFmtId="171" fontId="11" fillId="36" borderId="13" xfId="61" applyNumberFormat="1" applyFont="1" applyFill="1" applyBorder="1" applyAlignment="1" applyProtection="1">
      <alignment vertical="center" wrapText="1"/>
      <protection/>
    </xf>
    <xf numFmtId="171" fontId="11" fillId="36" borderId="105" xfId="61" applyNumberFormat="1" applyFont="1" applyFill="1" applyBorder="1" applyAlignment="1" applyProtection="1">
      <alignment vertical="center" wrapText="1"/>
      <protection/>
    </xf>
    <xf numFmtId="171" fontId="11" fillId="36" borderId="78" xfId="61" applyNumberFormat="1" applyFont="1" applyFill="1" applyBorder="1" applyAlignment="1" applyProtection="1">
      <alignment vertical="center" wrapText="1"/>
      <protection/>
    </xf>
    <xf numFmtId="0" fontId="11" fillId="34" borderId="125" xfId="0" applyFont="1" applyFill="1" applyBorder="1" applyAlignment="1" applyProtection="1">
      <alignment horizontal="center" vertical="top"/>
      <protection/>
    </xf>
    <xf numFmtId="0" fontId="10" fillId="34" borderId="125" xfId="0" applyFont="1" applyFill="1" applyBorder="1" applyAlignment="1" applyProtection="1">
      <alignment/>
      <protection/>
    </xf>
    <xf numFmtId="171" fontId="10" fillId="34" borderId="84" xfId="0" applyNumberFormat="1" applyFont="1" applyFill="1" applyBorder="1" applyAlignment="1" applyProtection="1">
      <alignment horizontal="left" vertical="center"/>
      <protection locked="0"/>
    </xf>
    <xf numFmtId="185" fontId="10" fillId="34" borderId="84" xfId="0" applyNumberFormat="1" applyFont="1" applyFill="1" applyBorder="1" applyAlignment="1" applyProtection="1">
      <alignment horizontal="left" vertical="center"/>
      <protection locked="0"/>
    </xf>
    <xf numFmtId="171" fontId="10" fillId="44" borderId="84" xfId="0" applyNumberFormat="1" applyFont="1" applyFill="1" applyBorder="1" applyAlignment="1" applyProtection="1">
      <alignment horizontal="left" vertical="center"/>
      <protection locked="0"/>
    </xf>
    <xf numFmtId="3" fontId="10" fillId="0" borderId="111" xfId="0" applyNumberFormat="1" applyFont="1" applyFill="1" applyBorder="1" applyAlignment="1" applyProtection="1">
      <alignment horizontal="right"/>
      <protection locked="0"/>
    </xf>
    <xf numFmtId="15" fontId="10" fillId="34" borderId="10" xfId="0" applyNumberFormat="1" applyFont="1" applyFill="1" applyBorder="1" applyAlignment="1" applyProtection="1">
      <alignment horizontal="center" vertical="center"/>
      <protection locked="0"/>
    </xf>
    <xf numFmtId="3" fontId="10" fillId="43" borderId="37" xfId="0" applyNumberFormat="1" applyFont="1" applyFill="1" applyBorder="1" applyAlignment="1" applyProtection="1">
      <alignment horizontal="center" vertical="center"/>
      <protection locked="0"/>
    </xf>
    <xf numFmtId="0" fontId="12" fillId="35" borderId="130" xfId="0" applyFont="1" applyFill="1" applyBorder="1" applyAlignment="1" applyProtection="1">
      <alignment vertical="center"/>
      <protection/>
    </xf>
    <xf numFmtId="0" fontId="14" fillId="33" borderId="20" xfId="0" applyFont="1" applyFill="1" applyBorder="1" applyAlignment="1" applyProtection="1">
      <alignment horizontal="left" vertical="center"/>
      <protection/>
    </xf>
    <xf numFmtId="0" fontId="14" fillId="33" borderId="0" xfId="0" applyFont="1" applyFill="1" applyBorder="1" applyAlignment="1" applyProtection="1">
      <alignment horizontal="left" vertical="center"/>
      <protection/>
    </xf>
    <xf numFmtId="0" fontId="10" fillId="0" borderId="13" xfId="0" applyFont="1" applyFill="1" applyBorder="1" applyAlignment="1" applyProtection="1">
      <alignment horizontal="left" vertical="center" wrapText="1"/>
      <protection locked="0"/>
    </xf>
    <xf numFmtId="183" fontId="10" fillId="0" borderId="13" xfId="0" applyNumberFormat="1" applyFont="1" applyFill="1" applyBorder="1" applyAlignment="1" applyProtection="1">
      <alignment horizontal="left" vertical="center" wrapText="1"/>
      <protection locked="0"/>
    </xf>
    <xf numFmtId="183" fontId="10" fillId="0" borderId="105" xfId="0" applyNumberFormat="1" applyFont="1" applyFill="1" applyBorder="1" applyAlignment="1" applyProtection="1">
      <alignment horizontal="left" vertical="center" wrapText="1"/>
      <protection locked="0"/>
    </xf>
    <xf numFmtId="3" fontId="10" fillId="0" borderId="0" xfId="0" applyNumberFormat="1" applyFont="1" applyFill="1" applyBorder="1" applyAlignment="1" applyProtection="1">
      <alignment horizontal="right"/>
      <protection locked="0"/>
    </xf>
    <xf numFmtId="0" fontId="10" fillId="45" borderId="10" xfId="0" applyNumberFormat="1" applyFont="1" applyFill="1" applyBorder="1" applyAlignment="1" applyProtection="1">
      <alignment horizontal="center" vertical="center" wrapText="1"/>
      <protection/>
    </xf>
    <xf numFmtId="0" fontId="10" fillId="0" borderId="77" xfId="0" applyFont="1" applyFill="1" applyBorder="1" applyAlignment="1" applyProtection="1">
      <alignment horizontal="left" vertical="center" wrapText="1" indent="1"/>
      <protection locked="0"/>
    </xf>
    <xf numFmtId="183" fontId="10" fillId="35" borderId="131" xfId="0" applyNumberFormat="1" applyFont="1" applyFill="1" applyBorder="1" applyAlignment="1" applyProtection="1">
      <alignment horizontal="right" vertical="center"/>
      <protection/>
    </xf>
    <xf numFmtId="183" fontId="10" fillId="45" borderId="131" xfId="0" applyNumberFormat="1" applyFont="1" applyFill="1" applyBorder="1" applyAlignment="1" applyProtection="1">
      <alignment horizontal="right" vertical="center"/>
      <protection/>
    </xf>
    <xf numFmtId="0" fontId="11" fillId="35" borderId="21" xfId="61" applyFont="1" applyFill="1" applyBorder="1" applyAlignment="1" applyProtection="1">
      <alignment wrapText="1"/>
      <protection/>
    </xf>
    <xf numFmtId="0" fontId="7" fillId="34" borderId="0" xfId="61" applyFont="1" applyFill="1" applyProtection="1">
      <alignment/>
      <protection/>
    </xf>
    <xf numFmtId="0" fontId="10" fillId="0" borderId="0" xfId="61" applyFont="1" applyFill="1" applyProtection="1">
      <alignment/>
      <protection/>
    </xf>
    <xf numFmtId="0" fontId="11" fillId="35" borderId="10" xfId="61" applyFont="1" applyFill="1" applyBorder="1" applyAlignment="1" applyProtection="1">
      <alignment vertical="center" wrapText="1"/>
      <protection/>
    </xf>
    <xf numFmtId="0" fontId="10" fillId="34" borderId="0" xfId="61" applyFont="1" applyFill="1" applyAlignment="1" applyProtection="1">
      <alignment horizontal="left"/>
      <protection/>
    </xf>
    <xf numFmtId="0" fontId="0" fillId="34" borderId="0" xfId="61" applyFill="1" applyAlignment="1" applyProtection="1">
      <alignment horizontal="left"/>
      <protection/>
    </xf>
    <xf numFmtId="0" fontId="10" fillId="34" borderId="10" xfId="61" applyFont="1" applyFill="1" applyBorder="1" applyAlignment="1" applyProtection="1">
      <alignment horizontal="left" vertical="center"/>
      <protection/>
    </xf>
    <xf numFmtId="0" fontId="10" fillId="34" borderId="0" xfId="61" applyFont="1" applyFill="1" applyBorder="1" applyAlignment="1" applyProtection="1">
      <alignment vertical="center"/>
      <protection/>
    </xf>
    <xf numFmtId="171" fontId="10" fillId="34" borderId="0" xfId="61" applyNumberFormat="1" applyFont="1" applyFill="1" applyBorder="1" applyAlignment="1" applyProtection="1">
      <alignment horizontal="left" vertical="center" wrapText="1"/>
      <protection locked="0"/>
    </xf>
    <xf numFmtId="0" fontId="0" fillId="46" borderId="0" xfId="0" applyFont="1" applyFill="1" applyAlignment="1" applyProtection="1">
      <alignment/>
      <protection/>
    </xf>
    <xf numFmtId="0" fontId="52" fillId="43" borderId="13" xfId="0" applyFont="1" applyFill="1" applyBorder="1" applyAlignment="1" applyProtection="1">
      <alignment wrapText="1"/>
      <protection/>
    </xf>
    <xf numFmtId="0" fontId="56" fillId="35" borderId="107" xfId="0" applyFont="1" applyFill="1" applyBorder="1" applyAlignment="1" applyProtection="1">
      <alignment horizontal="left"/>
      <protection/>
    </xf>
    <xf numFmtId="0" fontId="20" fillId="42" borderId="132" xfId="0" applyFont="1" applyFill="1" applyBorder="1" applyAlignment="1" applyProtection="1">
      <alignment horizontal="right" vertical="center"/>
      <protection/>
    </xf>
    <xf numFmtId="3" fontId="11" fillId="41" borderId="107" xfId="0" applyNumberFormat="1" applyFont="1" applyFill="1" applyBorder="1" applyAlignment="1" applyProtection="1">
      <alignment horizontal="center" wrapText="1"/>
      <protection/>
    </xf>
    <xf numFmtId="0" fontId="0" fillId="0" borderId="133" xfId="0" applyBorder="1" applyAlignment="1" applyProtection="1">
      <alignment horizontal="center" wrapText="1"/>
      <protection locked="0"/>
    </xf>
    <xf numFmtId="3" fontId="10" fillId="0" borderId="10" xfId="0" applyNumberFormat="1" applyFont="1" applyFill="1" applyBorder="1" applyAlignment="1" applyProtection="1">
      <alignment horizontal="left" vertical="center" wrapText="1"/>
      <protection locked="0"/>
    </xf>
    <xf numFmtId="0" fontId="20" fillId="34" borderId="0" xfId="0" applyFont="1" applyFill="1" applyBorder="1" applyAlignment="1" applyProtection="1">
      <alignment/>
      <protection/>
    </xf>
    <xf numFmtId="3" fontId="20" fillId="34" borderId="0" xfId="0" applyNumberFormat="1" applyFont="1" applyFill="1" applyAlignment="1" applyProtection="1">
      <alignment wrapText="1"/>
      <protection/>
    </xf>
    <xf numFmtId="0" fontId="55" fillId="34" borderId="0" xfId="0" applyFont="1" applyFill="1" applyAlignment="1" applyProtection="1">
      <alignment horizontal="left"/>
      <protection/>
    </xf>
    <xf numFmtId="3" fontId="0" fillId="34" borderId="0" xfId="0" applyNumberFormat="1" applyFill="1" applyAlignment="1" applyProtection="1">
      <alignment horizontal="center"/>
      <protection/>
    </xf>
    <xf numFmtId="0" fontId="20" fillId="0" borderId="10" xfId="0" applyFont="1" applyFill="1" applyBorder="1" applyAlignment="1" applyProtection="1">
      <alignment horizontal="center"/>
      <protection/>
    </xf>
    <xf numFmtId="0" fontId="20" fillId="41" borderId="22" xfId="0" applyFont="1" applyFill="1" applyBorder="1" applyAlignment="1" applyProtection="1">
      <alignment/>
      <protection/>
    </xf>
    <xf numFmtId="182" fontId="20" fillId="0" borderId="10" xfId="0" applyNumberFormat="1" applyFont="1" applyFill="1" applyBorder="1" applyAlignment="1" applyProtection="1">
      <alignment horizontal="center"/>
      <protection locked="0"/>
    </xf>
    <xf numFmtId="3" fontId="20" fillId="34" borderId="0" xfId="0" applyNumberFormat="1" applyFont="1" applyFill="1" applyBorder="1" applyAlignment="1" applyProtection="1">
      <alignment horizontal="center" wrapText="1"/>
      <protection/>
    </xf>
    <xf numFmtId="3" fontId="20" fillId="34" borderId="19" xfId="0" applyNumberFormat="1" applyFont="1" applyFill="1" applyBorder="1" applyAlignment="1" applyProtection="1">
      <alignment horizontal="center" wrapText="1"/>
      <protection/>
    </xf>
    <xf numFmtId="0" fontId="55" fillId="35" borderId="112" xfId="0" applyFont="1" applyFill="1" applyBorder="1" applyAlignment="1" applyProtection="1">
      <alignment horizontal="left"/>
      <protection/>
    </xf>
    <xf numFmtId="0" fontId="11" fillId="41" borderId="0" xfId="0" applyFont="1" applyFill="1" applyBorder="1" applyAlignment="1" applyProtection="1">
      <alignment/>
      <protection/>
    </xf>
    <xf numFmtId="3" fontId="11" fillId="41" borderId="134" xfId="0" applyNumberFormat="1" applyFont="1" applyFill="1" applyBorder="1" applyAlignment="1" applyProtection="1">
      <alignment horizontal="center" wrapText="1"/>
      <protection/>
    </xf>
    <xf numFmtId="3" fontId="11" fillId="41" borderId="118" xfId="0" applyNumberFormat="1" applyFont="1" applyFill="1" applyBorder="1" applyAlignment="1" applyProtection="1">
      <alignment horizontal="center" wrapText="1"/>
      <protection/>
    </xf>
    <xf numFmtId="3" fontId="11" fillId="41" borderId="19" xfId="0" applyNumberFormat="1" applyFont="1" applyFill="1" applyBorder="1" applyAlignment="1" applyProtection="1">
      <alignment horizontal="center" wrapText="1"/>
      <protection/>
    </xf>
    <xf numFmtId="3" fontId="11" fillId="41" borderId="117" xfId="0" applyNumberFormat="1" applyFont="1" applyFill="1" applyBorder="1" applyAlignment="1" applyProtection="1">
      <alignment horizontal="center" wrapText="1"/>
      <protection/>
    </xf>
    <xf numFmtId="3" fontId="11" fillId="41" borderId="135" xfId="0" applyNumberFormat="1" applyFont="1" applyFill="1" applyBorder="1" applyAlignment="1" applyProtection="1">
      <alignment horizontal="center" wrapText="1"/>
      <protection/>
    </xf>
    <xf numFmtId="3" fontId="11" fillId="41" borderId="78" xfId="0" applyNumberFormat="1" applyFont="1" applyFill="1" applyBorder="1" applyAlignment="1" applyProtection="1">
      <alignment horizontal="center" wrapText="1"/>
      <protection/>
    </xf>
    <xf numFmtId="4" fontId="0" fillId="0" borderId="136" xfId="0" applyNumberFormat="1" applyFont="1" applyFill="1" applyBorder="1" applyAlignment="1" applyProtection="1">
      <alignment horizontal="center" vertical="center" wrapText="1"/>
      <protection locked="0"/>
    </xf>
    <xf numFmtId="4" fontId="0" fillId="0" borderId="137" xfId="42" applyNumberFormat="1" applyFont="1" applyBorder="1" applyAlignment="1" applyProtection="1">
      <alignment horizontal="center" vertical="center"/>
      <protection locked="0"/>
    </xf>
    <xf numFmtId="4" fontId="0" fillId="0" borderId="138" xfId="42" applyNumberFormat="1" applyFont="1" applyBorder="1" applyAlignment="1" applyProtection="1">
      <alignment horizontal="center" vertical="center"/>
      <protection locked="0"/>
    </xf>
    <xf numFmtId="2" fontId="0" fillId="0" borderId="139" xfId="42" applyNumberFormat="1" applyFont="1" applyBorder="1" applyAlignment="1" applyProtection="1">
      <alignment horizontal="left" wrapText="1"/>
      <protection locked="0"/>
    </xf>
    <xf numFmtId="4" fontId="0" fillId="0" borderId="140" xfId="0" applyNumberFormat="1" applyFont="1" applyFill="1" applyBorder="1" applyAlignment="1" applyProtection="1">
      <alignment horizontal="center" vertical="center" wrapText="1"/>
      <protection locked="0"/>
    </xf>
    <xf numFmtId="2" fontId="0" fillId="0" borderId="141" xfId="42" applyNumberFormat="1" applyFont="1" applyBorder="1" applyAlignment="1" applyProtection="1">
      <alignment horizontal="left" wrapText="1"/>
      <protection locked="0"/>
    </xf>
    <xf numFmtId="0" fontId="0" fillId="0" borderId="119" xfId="0" applyBorder="1" applyAlignment="1" applyProtection="1">
      <alignment horizontal="center"/>
      <protection/>
    </xf>
    <xf numFmtId="4" fontId="0" fillId="0" borderId="142" xfId="0" applyNumberFormat="1" applyFont="1" applyFill="1" applyBorder="1" applyAlignment="1" applyProtection="1">
      <alignment horizontal="center" vertical="center" wrapText="1"/>
      <protection locked="0"/>
    </xf>
    <xf numFmtId="2" fontId="0" fillId="0" borderId="93" xfId="42" applyNumberFormat="1" applyFont="1" applyBorder="1" applyAlignment="1" applyProtection="1">
      <alignment horizontal="left" wrapText="1"/>
      <protection locked="0"/>
    </xf>
    <xf numFmtId="4" fontId="0" fillId="0" borderId="143" xfId="0" applyNumberFormat="1" applyFont="1" applyFill="1" applyBorder="1" applyAlignment="1" applyProtection="1">
      <alignment horizontal="center" vertical="center" wrapText="1"/>
      <protection locked="0"/>
    </xf>
    <xf numFmtId="4" fontId="0" fillId="0" borderId="115" xfId="0" applyNumberFormat="1" applyFont="1" applyFill="1" applyBorder="1" applyAlignment="1" applyProtection="1">
      <alignment horizontal="center" vertical="center" wrapText="1"/>
      <protection locked="0"/>
    </xf>
    <xf numFmtId="2" fontId="0" fillId="0" borderId="144" xfId="42" applyNumberFormat="1" applyFont="1" applyBorder="1" applyAlignment="1" applyProtection="1">
      <alignment horizontal="left" wrapText="1"/>
      <protection locked="0"/>
    </xf>
    <xf numFmtId="0" fontId="0" fillId="0" borderId="119" xfId="0" applyBorder="1" applyAlignment="1" applyProtection="1" quotePrefix="1">
      <alignment horizontal="center"/>
      <protection/>
    </xf>
    <xf numFmtId="0" fontId="0" fillId="0" borderId="116" xfId="0" applyBorder="1" applyAlignment="1" applyProtection="1" quotePrefix="1">
      <alignment horizontal="center"/>
      <protection/>
    </xf>
    <xf numFmtId="4" fontId="0" fillId="0" borderId="145" xfId="0" applyNumberFormat="1" applyFont="1" applyFill="1" applyBorder="1" applyAlignment="1" applyProtection="1">
      <alignment horizontal="center" vertical="center" wrapText="1"/>
      <protection locked="0"/>
    </xf>
    <xf numFmtId="2" fontId="0" fillId="0" borderId="146" xfId="42" applyNumberFormat="1" applyFont="1" applyBorder="1" applyAlignment="1" applyProtection="1">
      <alignment horizontal="left" wrapText="1"/>
      <protection locked="0"/>
    </xf>
    <xf numFmtId="2" fontId="0" fillId="0" borderId="147" xfId="42" applyNumberFormat="1" applyFont="1" applyBorder="1" applyAlignment="1" applyProtection="1">
      <alignment horizontal="left" wrapText="1"/>
      <protection locked="0"/>
    </xf>
    <xf numFmtId="0" fontId="0" fillId="0" borderId="116" xfId="0" applyBorder="1" applyAlignment="1" applyProtection="1">
      <alignment horizontal="center"/>
      <protection/>
    </xf>
    <xf numFmtId="2" fontId="0" fillId="0" borderId="148" xfId="0" applyNumberFormat="1" applyFont="1" applyBorder="1" applyAlignment="1" applyProtection="1">
      <alignment horizontal="left" wrapText="1"/>
      <protection locked="0"/>
    </xf>
    <xf numFmtId="4" fontId="0" fillId="0" borderId="149" xfId="0" applyNumberFormat="1" applyFont="1" applyFill="1" applyBorder="1" applyAlignment="1" applyProtection="1">
      <alignment horizontal="center" vertical="center" wrapText="1"/>
      <protection locked="0"/>
    </xf>
    <xf numFmtId="2" fontId="0" fillId="0" borderId="150" xfId="0" applyNumberFormat="1" applyFont="1" applyBorder="1" applyAlignment="1" applyProtection="1">
      <alignment horizontal="left" wrapText="1"/>
      <protection locked="0"/>
    </xf>
    <xf numFmtId="4" fontId="20" fillId="42" borderId="107" xfId="0" applyNumberFormat="1" applyFont="1" applyFill="1" applyBorder="1" applyAlignment="1" applyProtection="1">
      <alignment horizontal="center" vertical="center" wrapText="1"/>
      <protection/>
    </xf>
    <xf numFmtId="4" fontId="20" fillId="42" borderId="78" xfId="0" applyNumberFormat="1" applyFont="1" applyFill="1" applyBorder="1" applyAlignment="1" applyProtection="1">
      <alignment horizontal="center" vertical="center" wrapText="1"/>
      <protection/>
    </xf>
    <xf numFmtId="0" fontId="0" fillId="42" borderId="19" xfId="0" applyNumberFormat="1" applyFont="1" applyFill="1" applyBorder="1" applyAlignment="1" applyProtection="1">
      <alignment horizontal="left" vertical="center" wrapText="1" indent="1"/>
      <protection/>
    </xf>
    <xf numFmtId="0" fontId="0" fillId="42" borderId="86" xfId="0" applyNumberFormat="1" applyFont="1" applyFill="1" applyBorder="1" applyAlignment="1" applyProtection="1">
      <alignment horizontal="left" vertical="center" wrapText="1" indent="1"/>
      <protection/>
    </xf>
    <xf numFmtId="0" fontId="0" fillId="34" borderId="0" xfId="0" applyFill="1" applyAlignment="1" applyProtection="1">
      <alignment wrapText="1"/>
      <protection/>
    </xf>
    <xf numFmtId="0" fontId="0" fillId="34" borderId="0" xfId="0" applyFill="1" applyBorder="1" applyAlignment="1" applyProtection="1">
      <alignment horizontal="center" wrapText="1"/>
      <protection/>
    </xf>
    <xf numFmtId="0" fontId="20" fillId="34" borderId="0" xfId="0" applyFont="1" applyFill="1" applyAlignment="1" applyProtection="1">
      <alignment horizontal="left" wrapText="1"/>
      <protection/>
    </xf>
    <xf numFmtId="0" fontId="0" fillId="34" borderId="0" xfId="0" applyFill="1" applyAlignment="1" applyProtection="1">
      <alignment horizontal="center" wrapText="1"/>
      <protection/>
    </xf>
    <xf numFmtId="0" fontId="0" fillId="35" borderId="112" xfId="0" applyFill="1" applyBorder="1" applyAlignment="1" applyProtection="1">
      <alignment horizontal="left"/>
      <protection/>
    </xf>
    <xf numFmtId="0" fontId="11" fillId="41" borderId="134" xfId="0" applyFont="1" applyFill="1" applyBorder="1" applyAlignment="1" applyProtection="1">
      <alignment horizontal="center"/>
      <protection/>
    </xf>
    <xf numFmtId="0" fontId="11" fillId="41" borderId="117" xfId="0" applyFont="1" applyFill="1" applyBorder="1" applyAlignment="1" applyProtection="1">
      <alignment horizontal="center"/>
      <protection/>
    </xf>
    <xf numFmtId="0" fontId="11" fillId="41" borderId="126" xfId="0" applyFont="1" applyFill="1" applyBorder="1" applyAlignment="1" applyProtection="1">
      <alignment horizontal="center" wrapText="1"/>
      <protection/>
    </xf>
    <xf numFmtId="3" fontId="11" fillId="41" borderId="151" xfId="0" applyNumberFormat="1" applyFont="1" applyFill="1" applyBorder="1" applyAlignment="1" applyProtection="1">
      <alignment horizontal="center" wrapText="1"/>
      <protection/>
    </xf>
    <xf numFmtId="0" fontId="0" fillId="0" borderId="152" xfId="0" applyBorder="1" applyAlignment="1" applyProtection="1">
      <alignment horizontal="center"/>
      <protection locked="0"/>
    </xf>
    <xf numFmtId="0" fontId="0" fillId="0" borderId="136" xfId="0" applyBorder="1" applyAlignment="1" applyProtection="1">
      <alignment horizontal="left" wrapText="1"/>
      <protection locked="0"/>
    </xf>
    <xf numFmtId="0" fontId="0" fillId="0" borderId="153" xfId="0" applyBorder="1" applyAlignment="1" applyProtection="1">
      <alignment horizontal="center" wrapText="1" shrinkToFit="1"/>
      <protection locked="0"/>
    </xf>
    <xf numFmtId="2" fontId="0" fillId="0" borderId="154" xfId="42" applyNumberFormat="1" applyFont="1" applyBorder="1" applyAlignment="1" applyProtection="1">
      <alignment horizontal="left" wrapText="1"/>
      <protection locked="0"/>
    </xf>
    <xf numFmtId="0" fontId="0" fillId="0" borderId="119" xfId="0" applyBorder="1" applyAlignment="1" applyProtection="1" quotePrefix="1">
      <alignment horizontal="center"/>
      <protection locked="0"/>
    </xf>
    <xf numFmtId="0" fontId="0" fillId="0" borderId="137" xfId="0" applyBorder="1" applyAlignment="1" applyProtection="1">
      <alignment horizontal="center" wrapText="1"/>
      <protection locked="0"/>
    </xf>
    <xf numFmtId="0" fontId="0" fillId="0" borderId="142" xfId="0" applyBorder="1" applyAlignment="1" applyProtection="1">
      <alignment horizontal="left" wrapText="1"/>
      <protection locked="0"/>
    </xf>
    <xf numFmtId="0" fontId="0" fillId="0" borderId="138" xfId="0" applyBorder="1" applyAlignment="1" applyProtection="1">
      <alignment horizontal="center" wrapText="1"/>
      <protection locked="0"/>
    </xf>
    <xf numFmtId="2" fontId="0" fillId="0" borderId="93" xfId="0" applyNumberFormat="1" applyFont="1" applyBorder="1" applyAlignment="1" applyProtection="1">
      <alignment horizontal="left" wrapText="1"/>
      <protection locked="0"/>
    </xf>
    <xf numFmtId="2" fontId="0" fillId="0" borderId="154" xfId="0" applyNumberFormat="1" applyFont="1" applyBorder="1" applyAlignment="1" applyProtection="1">
      <alignment horizontal="left" wrapText="1"/>
      <protection locked="0"/>
    </xf>
    <xf numFmtId="0" fontId="0" fillId="0" borderId="145" xfId="0" applyBorder="1" applyAlignment="1" applyProtection="1">
      <alignment horizontal="left" wrapText="1"/>
      <protection locked="0"/>
    </xf>
    <xf numFmtId="0" fontId="0" fillId="0" borderId="155" xfId="0" applyBorder="1" applyAlignment="1" applyProtection="1">
      <alignment horizontal="center" wrapText="1"/>
      <protection locked="0"/>
    </xf>
    <xf numFmtId="2" fontId="0" fillId="0" borderId="146" xfId="0" applyNumberFormat="1" applyFont="1" applyBorder="1" applyAlignment="1" applyProtection="1">
      <alignment horizontal="left" wrapText="1"/>
      <protection locked="0"/>
    </xf>
    <xf numFmtId="2" fontId="0" fillId="0" borderId="156" xfId="0" applyNumberFormat="1" applyFont="1" applyBorder="1" applyAlignment="1" applyProtection="1">
      <alignment horizontal="left" wrapText="1"/>
      <protection locked="0"/>
    </xf>
    <xf numFmtId="0" fontId="0" fillId="42" borderId="107" xfId="0" applyNumberFormat="1" applyFont="1" applyFill="1" applyBorder="1" applyAlignment="1" applyProtection="1">
      <alignment horizontal="left" vertical="center" wrapText="1" indent="1"/>
      <protection/>
    </xf>
    <xf numFmtId="0" fontId="0" fillId="42" borderId="78" xfId="0" applyNumberFormat="1" applyFont="1" applyFill="1" applyBorder="1" applyAlignment="1" applyProtection="1">
      <alignment horizontal="left" vertical="center" wrapText="1" indent="1"/>
      <protection/>
    </xf>
    <xf numFmtId="4" fontId="0" fillId="0" borderId="157" xfId="0" applyNumberFormat="1" applyFont="1" applyFill="1" applyBorder="1" applyAlignment="1" applyProtection="1">
      <alignment horizontal="center" vertical="center" wrapText="1"/>
      <protection locked="0"/>
    </xf>
    <xf numFmtId="0" fontId="0" fillId="43" borderId="0" xfId="0" applyFill="1" applyAlignment="1" applyProtection="1">
      <alignment/>
      <protection/>
    </xf>
    <xf numFmtId="0" fontId="0" fillId="43" borderId="0" xfId="0" applyFill="1" applyAlignment="1" applyProtection="1">
      <alignment/>
      <protection locked="0"/>
    </xf>
    <xf numFmtId="0" fontId="0" fillId="43" borderId="0" xfId="0" applyFill="1" applyAlignment="1">
      <alignment/>
    </xf>
    <xf numFmtId="0" fontId="0" fillId="43" borderId="0" xfId="0" applyFill="1" applyAlignment="1" applyProtection="1">
      <alignment horizontal="center" vertical="center"/>
      <protection locked="0"/>
    </xf>
    <xf numFmtId="0" fontId="10" fillId="43" borderId="0" xfId="0" applyFont="1" applyFill="1" applyAlignment="1" applyProtection="1">
      <alignment/>
      <protection locked="0"/>
    </xf>
    <xf numFmtId="0" fontId="0" fillId="43" borderId="0" xfId="0" applyFill="1" applyAlignment="1" applyProtection="1">
      <alignment wrapText="1"/>
      <protection locked="0"/>
    </xf>
    <xf numFmtId="0" fontId="0" fillId="43" borderId="0" xfId="0" applyFill="1" applyAlignment="1" applyProtection="1">
      <alignment/>
      <protection locked="0"/>
    </xf>
    <xf numFmtId="0" fontId="0" fillId="43" borderId="0" xfId="0" applyFill="1" applyBorder="1" applyAlignment="1" applyProtection="1">
      <alignment/>
      <protection/>
    </xf>
    <xf numFmtId="0" fontId="0" fillId="43" borderId="0" xfId="0" applyFill="1" applyBorder="1" applyAlignment="1" applyProtection="1">
      <alignment wrapText="1"/>
      <protection/>
    </xf>
    <xf numFmtId="0" fontId="0" fillId="43" borderId="0" xfId="0" applyFill="1" applyAlignment="1" applyProtection="1">
      <alignment wrapText="1"/>
      <protection/>
    </xf>
    <xf numFmtId="0" fontId="0" fillId="43" borderId="0" xfId="0" applyFill="1" applyBorder="1" applyAlignment="1" applyProtection="1">
      <alignment horizontal="center" wrapText="1"/>
      <protection/>
    </xf>
    <xf numFmtId="0" fontId="20" fillId="43" borderId="0" xfId="0" applyFont="1" applyFill="1" applyAlignment="1" applyProtection="1">
      <alignment horizontal="left" wrapText="1"/>
      <protection/>
    </xf>
    <xf numFmtId="0" fontId="0" fillId="43" borderId="0" xfId="0" applyFill="1" applyAlignment="1" applyProtection="1">
      <alignment horizontal="center"/>
      <protection/>
    </xf>
    <xf numFmtId="3" fontId="0" fillId="43" borderId="0" xfId="0" applyNumberFormat="1" applyFill="1" applyAlignment="1" applyProtection="1">
      <alignment horizontal="center"/>
      <protection/>
    </xf>
    <xf numFmtId="0" fontId="20" fillId="43" borderId="0" xfId="0" applyFont="1" applyFill="1" applyAlignment="1" applyProtection="1">
      <alignment/>
      <protection/>
    </xf>
    <xf numFmtId="0" fontId="20" fillId="43" borderId="0" xfId="0" applyFont="1" applyFill="1" applyAlignment="1" applyProtection="1">
      <alignment/>
      <protection/>
    </xf>
    <xf numFmtId="0" fontId="0" fillId="43" borderId="0" xfId="0" applyFill="1" applyAlignment="1" applyProtection="1">
      <alignment/>
      <protection/>
    </xf>
    <xf numFmtId="0" fontId="58" fillId="43" borderId="0" xfId="0" applyFont="1" applyFill="1" applyAlignment="1" applyProtection="1">
      <alignment/>
      <protection locked="0"/>
    </xf>
    <xf numFmtId="0" fontId="0" fillId="43" borderId="0" xfId="0" applyFill="1" applyAlignment="1" applyProtection="1">
      <alignment horizontal="center"/>
      <protection locked="0"/>
    </xf>
    <xf numFmtId="3" fontId="0" fillId="43" borderId="0" xfId="0" applyNumberFormat="1" applyFill="1" applyAlignment="1" applyProtection="1">
      <alignment horizontal="center"/>
      <protection locked="0"/>
    </xf>
    <xf numFmtId="0" fontId="20" fillId="43" borderId="0" xfId="0" applyFont="1" applyFill="1" applyBorder="1" applyAlignment="1" applyProtection="1">
      <alignment/>
      <protection/>
    </xf>
    <xf numFmtId="182" fontId="20" fillId="43" borderId="0" xfId="0" applyNumberFormat="1" applyFont="1" applyFill="1" applyBorder="1" applyAlignment="1" applyProtection="1">
      <alignment horizontal="center"/>
      <protection/>
    </xf>
    <xf numFmtId="3" fontId="20" fillId="43" borderId="0" xfId="0" applyNumberFormat="1" applyFont="1" applyFill="1" applyBorder="1" applyAlignment="1" applyProtection="1">
      <alignment horizontal="center" wrapText="1"/>
      <protection/>
    </xf>
    <xf numFmtId="0" fontId="0" fillId="35" borderId="112" xfId="0" applyFill="1" applyBorder="1" applyAlignment="1" applyProtection="1">
      <alignment/>
      <protection/>
    </xf>
    <xf numFmtId="0" fontId="66" fillId="0" borderId="0" xfId="0" applyFont="1" applyAlignment="1">
      <alignment vertical="center"/>
    </xf>
    <xf numFmtId="4" fontId="0" fillId="0" borderId="158" xfId="0" applyNumberFormat="1" applyFont="1" applyFill="1" applyBorder="1" applyAlignment="1" applyProtection="1">
      <alignment horizontal="center" vertical="center" wrapText="1"/>
      <protection locked="0"/>
    </xf>
    <xf numFmtId="49" fontId="0" fillId="43" borderId="20" xfId="47" applyNumberFormat="1" applyFont="1" applyFill="1" applyBorder="1" applyAlignment="1" applyProtection="1">
      <alignment wrapText="1"/>
      <protection locked="0"/>
    </xf>
    <xf numFmtId="49" fontId="0" fillId="43" borderId="0" xfId="47" applyNumberFormat="1" applyFont="1" applyFill="1" applyBorder="1" applyAlignment="1" applyProtection="1">
      <alignment wrapText="1"/>
      <protection locked="0"/>
    </xf>
    <xf numFmtId="0" fontId="10" fillId="43" borderId="0" xfId="0" applyFont="1" applyFill="1" applyAlignment="1" applyProtection="1">
      <alignment/>
      <protection/>
    </xf>
    <xf numFmtId="0" fontId="18" fillId="34" borderId="0" xfId="61" applyFont="1" applyFill="1" applyAlignment="1" applyProtection="1">
      <alignment horizontal="left" wrapText="1"/>
      <protection/>
    </xf>
    <xf numFmtId="0" fontId="9" fillId="33" borderId="0" xfId="61" applyFont="1" applyFill="1" applyBorder="1" applyAlignment="1" applyProtection="1">
      <alignment horizontal="left" vertical="center"/>
      <protection/>
    </xf>
    <xf numFmtId="0" fontId="9" fillId="33" borderId="0" xfId="61" applyFont="1" applyFill="1" applyBorder="1" applyAlignment="1" applyProtection="1">
      <alignment horizontal="center"/>
      <protection/>
    </xf>
    <xf numFmtId="0" fontId="56" fillId="0" borderId="0" xfId="0" applyFont="1" applyAlignment="1">
      <alignment horizontal="left" vertical="top"/>
    </xf>
    <xf numFmtId="0" fontId="56" fillId="0" borderId="0" xfId="0" applyFont="1" applyAlignment="1">
      <alignment horizontal="left" vertical="top" wrapText="1"/>
    </xf>
    <xf numFmtId="0" fontId="11" fillId="36" borderId="23" xfId="0" applyFont="1" applyFill="1" applyBorder="1" applyAlignment="1" applyProtection="1">
      <alignment horizontal="center" vertical="center" wrapText="1"/>
      <protection/>
    </xf>
    <xf numFmtId="3" fontId="10" fillId="34" borderId="159" xfId="0" applyNumberFormat="1" applyFont="1" applyFill="1" applyBorder="1" applyAlignment="1" applyProtection="1">
      <alignment horizontal="center" vertical="center" wrapText="1"/>
      <protection locked="0"/>
    </xf>
    <xf numFmtId="0" fontId="45" fillId="34" borderId="0" xfId="61" applyFont="1" applyFill="1" applyAlignment="1" applyProtection="1">
      <alignment wrapText="1"/>
      <protection/>
    </xf>
    <xf numFmtId="0" fontId="0" fillId="34" borderId="0" xfId="0" applyNumberFormat="1" applyFill="1" applyAlignment="1">
      <alignment/>
    </xf>
    <xf numFmtId="0" fontId="0" fillId="34" borderId="41" xfId="0" applyFont="1" applyFill="1" applyBorder="1" applyAlignment="1" applyProtection="1">
      <alignment/>
      <protection/>
    </xf>
    <xf numFmtId="0" fontId="0" fillId="34" borderId="47" xfId="0" applyFont="1" applyFill="1" applyBorder="1" applyAlignment="1" applyProtection="1">
      <alignment/>
      <protection/>
    </xf>
    <xf numFmtId="0" fontId="0" fillId="34" borderId="41" xfId="0" applyFont="1" applyFill="1" applyBorder="1" applyAlignment="1" applyProtection="1">
      <alignment/>
      <protection/>
    </xf>
    <xf numFmtId="0" fontId="0" fillId="0" borderId="42" xfId="0" applyFont="1" applyBorder="1" applyAlignment="1" applyProtection="1">
      <alignment/>
      <protection/>
    </xf>
    <xf numFmtId="0" fontId="0" fillId="0" borderId="60" xfId="0" applyFont="1" applyBorder="1" applyAlignment="1" applyProtection="1">
      <alignment/>
      <protection/>
    </xf>
    <xf numFmtId="0" fontId="0" fillId="34" borderId="56" xfId="0" applyFont="1" applyFill="1" applyBorder="1" applyAlignment="1" applyProtection="1">
      <alignment/>
      <protection/>
    </xf>
    <xf numFmtId="0" fontId="0" fillId="0" borderId="0" xfId="0" applyFont="1" applyBorder="1" applyAlignment="1" applyProtection="1">
      <alignment/>
      <protection/>
    </xf>
    <xf numFmtId="0" fontId="0" fillId="34" borderId="0" xfId="0" applyFont="1" applyFill="1" applyBorder="1" applyAlignment="1" applyProtection="1">
      <alignment/>
      <protection/>
    </xf>
    <xf numFmtId="0" fontId="0" fillId="0" borderId="108" xfId="0" applyBorder="1" applyAlignment="1" applyProtection="1">
      <alignment/>
      <protection/>
    </xf>
    <xf numFmtId="0" fontId="0" fillId="34" borderId="0" xfId="0" applyFont="1" applyFill="1" applyBorder="1" applyAlignment="1" applyProtection="1">
      <alignment/>
      <protection/>
    </xf>
    <xf numFmtId="0" fontId="0" fillId="46" borderId="0" xfId="0" applyFont="1" applyFill="1" applyBorder="1" applyAlignment="1" applyProtection="1">
      <alignment/>
      <protection/>
    </xf>
    <xf numFmtId="0" fontId="0" fillId="34" borderId="0" xfId="0" applyFont="1" applyFill="1" applyBorder="1" applyAlignment="1" applyProtection="1">
      <alignment wrapText="1"/>
      <protection/>
    </xf>
    <xf numFmtId="181" fontId="0" fillId="34" borderId="0" xfId="42" applyNumberFormat="1" applyFill="1" applyBorder="1" applyAlignment="1" applyProtection="1">
      <alignment/>
      <protection locked="0"/>
    </xf>
    <xf numFmtId="3" fontId="10" fillId="37" borderId="99" xfId="0" applyNumberFormat="1" applyFont="1" applyFill="1" applyBorder="1" applyAlignment="1" applyProtection="1">
      <alignment horizontal="left" vertical="center"/>
      <protection/>
    </xf>
    <xf numFmtId="3" fontId="10" fillId="34" borderId="32" xfId="0" applyNumberFormat="1" applyFont="1" applyFill="1" applyBorder="1" applyAlignment="1" applyProtection="1">
      <alignment horizontal="center" vertical="center" wrapText="1"/>
      <protection locked="0"/>
    </xf>
    <xf numFmtId="183" fontId="10" fillId="0" borderId="50" xfId="0" applyNumberFormat="1" applyFont="1" applyFill="1" applyBorder="1" applyAlignment="1" applyProtection="1">
      <alignment horizontal="right" vertical="center"/>
      <protection/>
    </xf>
    <xf numFmtId="183" fontId="10" fillId="34" borderId="108" xfId="0" applyNumberFormat="1" applyFont="1" applyFill="1" applyBorder="1" applyAlignment="1" applyProtection="1">
      <alignment horizontal="right" vertical="center"/>
      <protection/>
    </xf>
    <xf numFmtId="183" fontId="10" fillId="34" borderId="108" xfId="0" applyNumberFormat="1" applyFont="1" applyFill="1" applyBorder="1" applyAlignment="1" applyProtection="1">
      <alignment horizontal="center" vertical="center"/>
      <protection/>
    </xf>
    <xf numFmtId="0" fontId="18" fillId="34" borderId="0" xfId="0" applyFont="1" applyFill="1" applyBorder="1" applyAlignment="1" applyProtection="1">
      <alignment horizontal="left" wrapText="1"/>
      <protection/>
    </xf>
    <xf numFmtId="181" fontId="0" fillId="0" borderId="0" xfId="42" applyNumberFormat="1" applyBorder="1" applyAlignment="1" applyProtection="1">
      <alignment/>
      <protection/>
    </xf>
    <xf numFmtId="183" fontId="10" fillId="0" borderId="0" xfId="0" applyNumberFormat="1" applyFont="1" applyFill="1" applyBorder="1" applyAlignment="1" applyProtection="1">
      <alignment horizontal="right" vertical="center"/>
      <protection/>
    </xf>
    <xf numFmtId="0" fontId="20" fillId="0" borderId="0" xfId="0" applyFont="1" applyBorder="1" applyAlignment="1" applyProtection="1">
      <alignment/>
      <protection/>
    </xf>
    <xf numFmtId="181" fontId="10" fillId="34" borderId="0" xfId="42" applyNumberFormat="1" applyFont="1" applyFill="1" applyBorder="1" applyAlignment="1" applyProtection="1">
      <alignment/>
      <protection/>
    </xf>
    <xf numFmtId="183" fontId="10" fillId="43" borderId="0" xfId="0" applyNumberFormat="1" applyFont="1" applyFill="1" applyBorder="1" applyAlignment="1" applyProtection="1">
      <alignment horizontal="right" vertical="center"/>
      <protection/>
    </xf>
    <xf numFmtId="0" fontId="0" fillId="43" borderId="0" xfId="0" applyFont="1" applyFill="1" applyBorder="1" applyAlignment="1" applyProtection="1">
      <alignment/>
      <protection/>
    </xf>
    <xf numFmtId="181" fontId="10" fillId="43" borderId="0" xfId="42" applyNumberFormat="1" applyFont="1" applyFill="1" applyBorder="1" applyAlignment="1" applyProtection="1">
      <alignment/>
      <protection/>
    </xf>
    <xf numFmtId="0" fontId="10" fillId="43" borderId="0" xfId="0" applyFont="1" applyFill="1" applyBorder="1" applyAlignment="1" applyProtection="1">
      <alignment/>
      <protection/>
    </xf>
    <xf numFmtId="181" fontId="0" fillId="43" borderId="0" xfId="42" applyNumberFormat="1" applyFill="1" applyBorder="1" applyAlignment="1" applyProtection="1">
      <alignment/>
      <protection/>
    </xf>
    <xf numFmtId="0" fontId="0" fillId="43" borderId="0" xfId="0" applyFill="1" applyBorder="1" applyAlignment="1" applyProtection="1">
      <alignment/>
      <protection/>
    </xf>
    <xf numFmtId="0" fontId="10" fillId="43" borderId="0" xfId="0" applyFont="1" applyFill="1" applyBorder="1" applyAlignment="1" applyProtection="1">
      <alignment horizontal="left" vertical="center" wrapText="1"/>
      <protection/>
    </xf>
    <xf numFmtId="0" fontId="10" fillId="43" borderId="0" xfId="0" applyFont="1" applyFill="1" applyBorder="1" applyAlignment="1" applyProtection="1">
      <alignment horizontal="left" vertical="center" wrapText="1"/>
      <protection/>
    </xf>
    <xf numFmtId="0" fontId="0" fillId="0" borderId="50" xfId="0" applyFill="1" applyBorder="1" applyAlignment="1" applyProtection="1">
      <alignment horizontal="center" vertical="center" wrapText="1"/>
      <protection/>
    </xf>
    <xf numFmtId="0" fontId="20" fillId="0" borderId="56" xfId="0" applyFont="1" applyFill="1" applyBorder="1" applyAlignment="1" applyProtection="1">
      <alignment/>
      <protection/>
    </xf>
    <xf numFmtId="0" fontId="0" fillId="0" borderId="108" xfId="0" applyFill="1" applyBorder="1" applyAlignment="1" applyProtection="1">
      <alignment vertical="center"/>
      <protection/>
    </xf>
    <xf numFmtId="181" fontId="0" fillId="34" borderId="56" xfId="42" applyNumberFormat="1" applyFill="1" applyBorder="1" applyAlignment="1" applyProtection="1">
      <alignment horizontal="center"/>
      <protection/>
    </xf>
    <xf numFmtId="0" fontId="32" fillId="34" borderId="0" xfId="0" applyFont="1" applyFill="1" applyBorder="1" applyAlignment="1" applyProtection="1">
      <alignment vertical="center" wrapText="1"/>
      <protection/>
    </xf>
    <xf numFmtId="181" fontId="0" fillId="34" borderId="0" xfId="42" applyNumberFormat="1" applyFill="1" applyBorder="1" applyAlignment="1" applyProtection="1">
      <alignment horizontal="center"/>
      <protection/>
    </xf>
    <xf numFmtId="0" fontId="36" fillId="34" borderId="0" xfId="0" applyFont="1" applyFill="1" applyBorder="1" applyAlignment="1" applyProtection="1">
      <alignment/>
      <protection/>
    </xf>
    <xf numFmtId="0" fontId="0" fillId="34" borderId="0" xfId="0" applyFill="1" applyBorder="1" applyAlignment="1" applyProtection="1">
      <alignment horizontal="center"/>
      <protection/>
    </xf>
    <xf numFmtId="183" fontId="11" fillId="34" borderId="0" xfId="0" applyNumberFormat="1" applyFont="1" applyFill="1" applyBorder="1" applyAlignment="1" applyProtection="1">
      <alignment horizontal="right"/>
      <protection/>
    </xf>
    <xf numFmtId="4" fontId="10" fillId="0" borderId="41" xfId="0" applyNumberFormat="1" applyFont="1" applyFill="1" applyBorder="1" applyAlignment="1" applyProtection="1">
      <alignment horizontal="right" vertical="center"/>
      <protection/>
    </xf>
    <xf numFmtId="3" fontId="10" fillId="0" borderId="47" xfId="0" applyNumberFormat="1" applyFont="1" applyFill="1" applyBorder="1" applyAlignment="1" applyProtection="1">
      <alignment/>
      <protection/>
    </xf>
    <xf numFmtId="3" fontId="10" fillId="34" borderId="47" xfId="0" applyNumberFormat="1" applyFont="1" applyFill="1" applyBorder="1" applyAlignment="1" applyProtection="1">
      <alignment/>
      <protection/>
    </xf>
    <xf numFmtId="0" fontId="10" fillId="0" borderId="41" xfId="0" applyFont="1" applyBorder="1" applyAlignment="1" applyProtection="1">
      <alignment/>
      <protection/>
    </xf>
    <xf numFmtId="0" fontId="10" fillId="34" borderId="41" xfId="0" applyFont="1" applyFill="1" applyBorder="1" applyAlignment="1" applyProtection="1">
      <alignment/>
      <protection/>
    </xf>
    <xf numFmtId="0" fontId="0" fillId="0" borderId="41" xfId="0" applyFont="1" applyBorder="1" applyAlignment="1" applyProtection="1">
      <alignment/>
      <protection/>
    </xf>
    <xf numFmtId="0" fontId="0" fillId="34" borderId="41" xfId="0" applyFont="1" applyFill="1" applyBorder="1" applyAlignment="1" applyProtection="1">
      <alignment/>
      <protection/>
    </xf>
    <xf numFmtId="0" fontId="10" fillId="0" borderId="42" xfId="0" applyFont="1" applyFill="1" applyBorder="1" applyAlignment="1" applyProtection="1">
      <alignment vertical="center"/>
      <protection/>
    </xf>
    <xf numFmtId="0" fontId="0" fillId="0" borderId="44" xfId="0" applyFont="1" applyFill="1" applyBorder="1" applyAlignment="1" applyProtection="1">
      <alignment/>
      <protection/>
    </xf>
    <xf numFmtId="0" fontId="0" fillId="0" borderId="60" xfId="0" applyFont="1" applyBorder="1" applyAlignment="1" applyProtection="1">
      <alignment/>
      <protection/>
    </xf>
    <xf numFmtId="0" fontId="0" fillId="0" borderId="56" xfId="0" applyFont="1" applyBorder="1" applyAlignment="1" applyProtection="1">
      <alignment/>
      <protection/>
    </xf>
    <xf numFmtId="0" fontId="11" fillId="0" borderId="10" xfId="0" applyFont="1" applyFill="1" applyBorder="1" applyAlignment="1" applyProtection="1">
      <alignment horizontal="center" vertical="center"/>
      <protection locked="0"/>
    </xf>
    <xf numFmtId="0" fontId="10" fillId="34" borderId="10" xfId="0" applyNumberFormat="1" applyFont="1" applyFill="1" applyBorder="1" applyAlignment="1" applyProtection="1">
      <alignment horizontal="center" vertical="center" wrapText="1"/>
      <protection locked="0"/>
    </xf>
    <xf numFmtId="0" fontId="10" fillId="34" borderId="129" xfId="0" applyNumberFormat="1" applyFont="1" applyFill="1" applyBorder="1" applyAlignment="1" applyProtection="1">
      <alignment horizontal="center" vertical="center" wrapText="1"/>
      <protection locked="0"/>
    </xf>
    <xf numFmtId="0" fontId="10" fillId="34" borderId="37" xfId="0" applyNumberFormat="1" applyFont="1" applyFill="1" applyBorder="1" applyAlignment="1" applyProtection="1">
      <alignment horizontal="center" vertical="center" wrapText="1"/>
      <protection locked="0"/>
    </xf>
    <xf numFmtId="0" fontId="10" fillId="43" borderId="10" xfId="0" applyNumberFormat="1" applyFont="1" applyFill="1" applyBorder="1" applyAlignment="1" applyProtection="1">
      <alignment horizontal="center" vertical="center" wrapText="1"/>
      <protection locked="0"/>
    </xf>
    <xf numFmtId="0" fontId="10" fillId="0" borderId="22" xfId="0" applyFont="1" applyFill="1" applyBorder="1" applyAlignment="1" applyProtection="1">
      <alignment horizontal="left" vertical="center" wrapText="1" indent="1"/>
      <protection locked="0"/>
    </xf>
    <xf numFmtId="0" fontId="10" fillId="0" borderId="22" xfId="0" applyFont="1" applyFill="1" applyBorder="1" applyAlignment="1" applyProtection="1">
      <alignment horizontal="center" vertical="center" wrapText="1"/>
      <protection locked="0"/>
    </xf>
    <xf numFmtId="182" fontId="10" fillId="43" borderId="10" xfId="0" applyNumberFormat="1" applyFont="1" applyFill="1" applyBorder="1" applyAlignment="1" applyProtection="1">
      <alignment horizontal="left" vertical="center" indent="1"/>
      <protection locked="0"/>
    </xf>
    <xf numFmtId="182" fontId="10" fillId="43" borderId="13" xfId="0" applyNumberFormat="1" applyFont="1" applyFill="1" applyBorder="1" applyAlignment="1" applyProtection="1">
      <alignment horizontal="left" vertical="center" indent="1"/>
      <protection locked="0"/>
    </xf>
    <xf numFmtId="188" fontId="0" fillId="34" borderId="78" xfId="0" applyNumberFormat="1"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189" fontId="10" fillId="0" borderId="10" xfId="65" applyNumberFormat="1" applyFont="1" applyFill="1" applyBorder="1" applyAlignment="1" applyProtection="1">
      <alignment horizontal="center" vertical="center" wrapText="1"/>
      <protection locked="0"/>
    </xf>
    <xf numFmtId="182" fontId="10" fillId="0" borderId="25" xfId="0" applyNumberFormat="1" applyFont="1" applyFill="1" applyBorder="1" applyAlignment="1" applyProtection="1">
      <alignment horizontal="left" vertical="center" indent="1"/>
      <protection locked="0"/>
    </xf>
    <xf numFmtId="0" fontId="11" fillId="36" borderId="99" xfId="0" applyFont="1" applyFill="1" applyBorder="1" applyAlignment="1" applyProtection="1">
      <alignment horizontal="center" vertical="center" wrapText="1"/>
      <protection/>
    </xf>
    <xf numFmtId="0" fontId="10" fillId="0" borderId="32" xfId="0" applyFont="1" applyFill="1" applyBorder="1" applyAlignment="1" applyProtection="1">
      <alignment horizontal="left" vertical="center" wrapText="1" indent="1"/>
      <protection locked="0"/>
    </xf>
    <xf numFmtId="0" fontId="10" fillId="0" borderId="36" xfId="0" applyFont="1" applyFill="1" applyBorder="1" applyAlignment="1" applyProtection="1">
      <alignment horizontal="left" vertical="center" wrapText="1" indent="1"/>
      <protection locked="0"/>
    </xf>
    <xf numFmtId="3" fontId="10" fillId="34" borderId="10" xfId="0" applyNumberFormat="1" applyFont="1" applyFill="1" applyBorder="1" applyAlignment="1" applyProtection="1">
      <alignment horizontal="center" vertical="center" wrapText="1"/>
      <protection locked="0"/>
    </xf>
    <xf numFmtId="0" fontId="10" fillId="0" borderId="160" xfId="0" applyFont="1" applyFill="1" applyBorder="1" applyAlignment="1" applyProtection="1">
      <alignment horizontal="center" vertical="center" wrapText="1"/>
      <protection locked="0"/>
    </xf>
    <xf numFmtId="0" fontId="8" fillId="35" borderId="100" xfId="0" applyFont="1" applyFill="1" applyBorder="1" applyAlignment="1" applyProtection="1">
      <alignment vertical="center"/>
      <protection/>
    </xf>
    <xf numFmtId="189" fontId="10" fillId="45" borderId="37" xfId="0" applyNumberFormat="1" applyFont="1" applyFill="1" applyBorder="1" applyAlignment="1" applyProtection="1">
      <alignment horizontal="center" vertical="center" wrapText="1"/>
      <protection/>
    </xf>
    <xf numFmtId="0" fontId="11" fillId="36" borderId="94" xfId="0" applyFont="1" applyFill="1" applyBorder="1" applyAlignment="1" applyProtection="1">
      <alignment horizontal="center" vertical="center"/>
      <protection/>
    </xf>
    <xf numFmtId="0" fontId="10" fillId="0" borderId="37" xfId="0" applyFont="1" applyFill="1" applyBorder="1" applyAlignment="1" applyProtection="1">
      <alignment horizontal="center" vertical="center" wrapText="1"/>
      <protection locked="0"/>
    </xf>
    <xf numFmtId="0" fontId="10" fillId="0" borderId="161" xfId="0" applyFont="1" applyFill="1" applyBorder="1" applyAlignment="1" applyProtection="1">
      <alignment horizontal="left" vertical="center" wrapText="1" indent="1"/>
      <protection locked="0"/>
    </xf>
    <xf numFmtId="0" fontId="11" fillId="36" borderId="24" xfId="0" applyFont="1" applyFill="1" applyBorder="1" applyAlignment="1" applyProtection="1">
      <alignment horizontal="center" vertical="center" wrapText="1"/>
      <protection/>
    </xf>
    <xf numFmtId="0" fontId="10" fillId="35" borderId="21" xfId="0" applyNumberFormat="1" applyFont="1" applyFill="1" applyBorder="1" applyAlignment="1" applyProtection="1">
      <alignment horizontal="center" vertical="center" wrapText="1"/>
      <protection/>
    </xf>
    <xf numFmtId="0" fontId="10" fillId="35" borderId="13" xfId="0" applyNumberFormat="1" applyFont="1" applyFill="1" applyBorder="1" applyAlignment="1" applyProtection="1">
      <alignment horizontal="center" vertical="center" wrapText="1"/>
      <protection/>
    </xf>
    <xf numFmtId="0" fontId="10" fillId="35" borderId="162" xfId="0" applyNumberFormat="1" applyFont="1" applyFill="1" applyBorder="1" applyAlignment="1" applyProtection="1">
      <alignment horizontal="center" vertical="center" wrapText="1"/>
      <protection/>
    </xf>
    <xf numFmtId="3" fontId="10" fillId="37" borderId="21" xfId="0" applyNumberFormat="1" applyFont="1" applyFill="1" applyBorder="1" applyAlignment="1" applyProtection="1">
      <alignment horizontal="left" vertical="center"/>
      <protection/>
    </xf>
    <xf numFmtId="3" fontId="10" fillId="34" borderId="162" xfId="0" applyNumberFormat="1" applyFont="1" applyFill="1" applyBorder="1" applyAlignment="1" applyProtection="1">
      <alignment horizontal="center" vertical="center" wrapText="1"/>
      <protection locked="0"/>
    </xf>
    <xf numFmtId="3" fontId="10" fillId="34" borderId="105" xfId="0" applyNumberFormat="1" applyFont="1" applyFill="1" applyBorder="1" applyAlignment="1" applyProtection="1">
      <alignment horizontal="center" vertical="center" wrapText="1"/>
      <protection locked="0"/>
    </xf>
    <xf numFmtId="0" fontId="10" fillId="34" borderId="20" xfId="0" applyFont="1" applyFill="1" applyBorder="1" applyAlignment="1" applyProtection="1">
      <alignment horizontal="left" vertical="center"/>
      <protection/>
    </xf>
    <xf numFmtId="0" fontId="10" fillId="34" borderId="126" xfId="0" applyFont="1" applyFill="1" applyBorder="1" applyAlignment="1" applyProtection="1">
      <alignment horizontal="left" vertical="center" indent="1"/>
      <protection/>
    </xf>
    <xf numFmtId="3" fontId="11" fillId="37" borderId="21" xfId="0" applyNumberFormat="1" applyFont="1" applyFill="1" applyBorder="1" applyAlignment="1" applyProtection="1">
      <alignment horizontal="center" vertical="center" wrapText="1"/>
      <protection/>
    </xf>
    <xf numFmtId="3" fontId="10" fillId="34" borderId="13" xfId="0" applyNumberFormat="1" applyFont="1" applyFill="1" applyBorder="1" applyAlignment="1" applyProtection="1">
      <alignment horizontal="center" vertical="center" wrapText="1"/>
      <protection locked="0"/>
    </xf>
    <xf numFmtId="3" fontId="10" fillId="34" borderId="10" xfId="0" applyNumberFormat="1" applyFont="1" applyFill="1" applyBorder="1" applyAlignment="1" applyProtection="1">
      <alignment horizontal="center" vertical="center"/>
      <protection locked="0"/>
    </xf>
    <xf numFmtId="3" fontId="10" fillId="35" borderId="101" xfId="0" applyNumberFormat="1" applyFont="1" applyFill="1" applyBorder="1" applyAlignment="1" applyProtection="1">
      <alignment horizontal="center" vertical="center"/>
      <protection/>
    </xf>
    <xf numFmtId="3" fontId="10" fillId="34" borderId="102" xfId="0" applyNumberFormat="1" applyFont="1" applyFill="1" applyBorder="1" applyAlignment="1" applyProtection="1">
      <alignment horizontal="center" vertical="center"/>
      <protection locked="0"/>
    </xf>
    <xf numFmtId="3" fontId="10" fillId="34" borderId="103" xfId="0" applyNumberFormat="1" applyFont="1" applyFill="1" applyBorder="1" applyAlignment="1" applyProtection="1">
      <alignment horizontal="center" vertical="center"/>
      <protection locked="0"/>
    </xf>
    <xf numFmtId="3" fontId="10" fillId="35" borderId="159" xfId="0" applyNumberFormat="1" applyFont="1" applyFill="1" applyBorder="1" applyAlignment="1" applyProtection="1">
      <alignment horizontal="center" vertical="center"/>
      <protection/>
    </xf>
    <xf numFmtId="0" fontId="10" fillId="0" borderId="105" xfId="0" applyFont="1" applyFill="1" applyBorder="1" applyAlignment="1" applyProtection="1">
      <alignment horizontal="left" vertical="center" wrapText="1"/>
      <protection locked="0"/>
    </xf>
    <xf numFmtId="0" fontId="10" fillId="34" borderId="10" xfId="61" applyNumberFormat="1" applyFont="1" applyFill="1" applyBorder="1" applyAlignment="1" applyProtection="1">
      <alignment horizontal="left" vertical="center" wrapText="1"/>
      <protection locked="0"/>
    </xf>
    <xf numFmtId="0" fontId="10" fillId="34" borderId="25" xfId="61" applyNumberFormat="1" applyFont="1" applyFill="1" applyBorder="1" applyAlignment="1" applyProtection="1">
      <alignment horizontal="left" vertical="center" wrapText="1"/>
      <protection locked="0"/>
    </xf>
    <xf numFmtId="0" fontId="0" fillId="34" borderId="0" xfId="61" applyNumberFormat="1" applyFill="1" applyProtection="1">
      <alignment/>
      <protection/>
    </xf>
    <xf numFmtId="0" fontId="10" fillId="34" borderId="0" xfId="61" applyNumberFormat="1" applyFont="1" applyFill="1" applyBorder="1" applyAlignment="1" applyProtection="1">
      <alignment horizontal="left" vertical="center" wrapText="1"/>
      <protection locked="0"/>
    </xf>
    <xf numFmtId="0" fontId="10" fillId="0" borderId="0" xfId="61" applyNumberFormat="1" applyFont="1" applyProtection="1">
      <alignment/>
      <protection/>
    </xf>
    <xf numFmtId="0" fontId="9" fillId="33" borderId="0" xfId="61" applyNumberFormat="1" applyFont="1" applyFill="1" applyBorder="1" applyAlignment="1" applyProtection="1">
      <alignment horizontal="center"/>
      <protection/>
    </xf>
    <xf numFmtId="0" fontId="10" fillId="34" borderId="0" xfId="61" applyNumberFormat="1" applyFont="1" applyFill="1" applyProtection="1">
      <alignment/>
      <protection/>
    </xf>
    <xf numFmtId="0" fontId="10" fillId="34" borderId="0" xfId="61" applyNumberFormat="1" applyFont="1" applyFill="1" applyBorder="1" applyAlignment="1" applyProtection="1">
      <alignment horizontal="left"/>
      <protection/>
    </xf>
    <xf numFmtId="0" fontId="10" fillId="34" borderId="0" xfId="61" applyNumberFormat="1" applyFont="1" applyFill="1" applyBorder="1" applyAlignment="1" applyProtection="1">
      <alignment/>
      <protection/>
    </xf>
    <xf numFmtId="180" fontId="10" fillId="34" borderId="10" xfId="42" applyFont="1" applyFill="1" applyBorder="1" applyAlignment="1" applyProtection="1">
      <alignment horizontal="right" vertical="center" wrapText="1"/>
      <protection locked="0"/>
    </xf>
    <xf numFmtId="191" fontId="10" fillId="34" borderId="10" xfId="42" applyNumberFormat="1" applyFont="1" applyFill="1" applyBorder="1" applyAlignment="1" applyProtection="1">
      <alignment horizontal="right" vertical="center" wrapText="1"/>
      <protection locked="0"/>
    </xf>
    <xf numFmtId="191" fontId="10" fillId="34" borderId="10" xfId="42" applyNumberFormat="1" applyFont="1" applyFill="1" applyBorder="1" applyAlignment="1" applyProtection="1">
      <alignment vertical="center" wrapText="1"/>
      <protection locked="0"/>
    </xf>
    <xf numFmtId="190" fontId="10" fillId="34" borderId="10" xfId="42" applyNumberFormat="1" applyFont="1" applyFill="1" applyBorder="1" applyAlignment="1" applyProtection="1">
      <alignment vertical="center" wrapText="1"/>
      <protection locked="0"/>
    </xf>
    <xf numFmtId="192" fontId="10" fillId="34" borderId="10" xfId="61" applyNumberFormat="1" applyFont="1" applyFill="1" applyBorder="1" applyAlignment="1" applyProtection="1">
      <alignment horizontal="left" vertical="center" wrapText="1"/>
      <protection locked="0"/>
    </xf>
    <xf numFmtId="193" fontId="10" fillId="34" borderId="10" xfId="61" applyNumberFormat="1" applyFont="1" applyFill="1" applyBorder="1" applyAlignment="1" applyProtection="1">
      <alignment horizontal="left" vertical="center" wrapText="1"/>
      <protection locked="0"/>
    </xf>
    <xf numFmtId="0" fontId="0" fillId="34" borderId="57" xfId="0" applyFont="1" applyFill="1" applyBorder="1" applyAlignment="1" applyProtection="1">
      <alignment/>
      <protection/>
    </xf>
    <xf numFmtId="4" fontId="10" fillId="35" borderId="10" xfId="0" applyNumberFormat="1" applyFont="1" applyFill="1" applyBorder="1" applyAlignment="1" applyProtection="1">
      <alignment horizontal="center"/>
      <protection/>
    </xf>
    <xf numFmtId="4" fontId="10" fillId="34" borderId="0" xfId="0" applyNumberFormat="1" applyFont="1" applyFill="1" applyBorder="1" applyAlignment="1" applyProtection="1">
      <alignment/>
      <protection/>
    </xf>
    <xf numFmtId="4" fontId="10" fillId="34" borderId="0" xfId="0" applyNumberFormat="1" applyFont="1" applyFill="1" applyBorder="1" applyAlignment="1" applyProtection="1">
      <alignment horizontal="center"/>
      <protection/>
    </xf>
    <xf numFmtId="195" fontId="10" fillId="0" borderId="84" xfId="65" applyNumberFormat="1" applyFont="1" applyFill="1" applyBorder="1" applyAlignment="1" applyProtection="1">
      <alignment horizontal="center" vertical="center" wrapText="1"/>
      <protection locked="0"/>
    </xf>
    <xf numFmtId="171" fontId="10" fillId="43" borderId="37" xfId="0" applyNumberFormat="1" applyFont="1" applyFill="1" applyBorder="1" applyAlignment="1" applyProtection="1">
      <alignment horizontal="center" vertical="center" wrapText="1"/>
      <protection locked="0"/>
    </xf>
    <xf numFmtId="171" fontId="10" fillId="43" borderId="10" xfId="0" applyNumberFormat="1" applyFont="1" applyFill="1" applyBorder="1" applyAlignment="1" applyProtection="1">
      <alignment horizontal="center" vertical="center" wrapText="1"/>
      <protection locked="0"/>
    </xf>
    <xf numFmtId="171" fontId="10" fillId="45" borderId="10" xfId="0" applyNumberFormat="1" applyFont="1" applyFill="1" applyBorder="1" applyAlignment="1" applyProtection="1">
      <alignment horizontal="center" vertical="center" wrapText="1"/>
      <protection/>
    </xf>
    <xf numFmtId="171" fontId="10" fillId="35" borderId="10" xfId="0" applyNumberFormat="1" applyFont="1" applyFill="1" applyBorder="1" applyAlignment="1" applyProtection="1">
      <alignment horizontal="center" vertical="center" wrapText="1"/>
      <protection/>
    </xf>
    <xf numFmtId="171" fontId="10" fillId="35" borderId="37" xfId="0" applyNumberFormat="1" applyFont="1" applyFill="1" applyBorder="1" applyAlignment="1" applyProtection="1">
      <alignment horizontal="center" vertical="center" wrapText="1"/>
      <protection/>
    </xf>
    <xf numFmtId="171" fontId="10" fillId="0" borderId="22" xfId="0" applyNumberFormat="1" applyFont="1" applyFill="1" applyBorder="1" applyAlignment="1" applyProtection="1">
      <alignment horizontal="center" vertical="center" wrapText="1"/>
      <protection locked="0"/>
    </xf>
    <xf numFmtId="171" fontId="10" fillId="0" borderId="10" xfId="0" applyNumberFormat="1" applyFont="1" applyFill="1" applyBorder="1" applyAlignment="1" applyProtection="1">
      <alignment horizontal="center" vertical="center"/>
      <protection locked="0"/>
    </xf>
    <xf numFmtId="9" fontId="10" fillId="0" borderId="22" xfId="65" applyFont="1" applyFill="1" applyBorder="1" applyAlignment="1" applyProtection="1">
      <alignment horizontal="center" vertical="center"/>
      <protection locked="0"/>
    </xf>
    <xf numFmtId="9" fontId="10" fillId="0" borderId="32" xfId="65" applyFont="1" applyFill="1" applyBorder="1" applyAlignment="1" applyProtection="1">
      <alignment horizontal="center" vertical="center"/>
      <protection locked="0"/>
    </xf>
    <xf numFmtId="9" fontId="10" fillId="34" borderId="129" xfId="65" applyFont="1" applyFill="1" applyBorder="1" applyAlignment="1" applyProtection="1">
      <alignment horizontal="center" vertical="center" wrapText="1"/>
      <protection locked="0"/>
    </xf>
    <xf numFmtId="9" fontId="10" fillId="34" borderId="37" xfId="65" applyFont="1" applyFill="1" applyBorder="1" applyAlignment="1" applyProtection="1">
      <alignment horizontal="center" vertical="center" wrapText="1"/>
      <protection locked="0"/>
    </xf>
    <xf numFmtId="9" fontId="10" fillId="34" borderId="10" xfId="65" applyFont="1" applyFill="1" applyBorder="1" applyAlignment="1" applyProtection="1">
      <alignment horizontal="center" vertical="center" wrapText="1"/>
      <protection locked="0"/>
    </xf>
    <xf numFmtId="171" fontId="10" fillId="45" borderId="84" xfId="0" applyNumberFormat="1" applyFont="1" applyFill="1" applyBorder="1" applyAlignment="1" applyProtection="1">
      <alignment horizontal="left" vertical="center"/>
      <protection/>
    </xf>
    <xf numFmtId="0" fontId="0" fillId="34" borderId="0" xfId="0" applyFont="1" applyFill="1" applyAlignment="1" applyProtection="1">
      <alignment vertical="center"/>
      <protection locked="0"/>
    </xf>
    <xf numFmtId="0" fontId="10" fillId="34" borderId="0" xfId="0" applyFont="1" applyFill="1" applyBorder="1" applyAlignment="1" applyProtection="1">
      <alignment horizontal="left" wrapText="1" indent="1"/>
      <protection locked="0"/>
    </xf>
    <xf numFmtId="171" fontId="10" fillId="0" borderId="10" xfId="65" applyNumberFormat="1" applyFont="1" applyFill="1" applyBorder="1" applyAlignment="1" applyProtection="1">
      <alignment horizontal="center" vertical="center" wrapText="1"/>
      <protection locked="0"/>
    </xf>
    <xf numFmtId="171" fontId="10" fillId="0" borderId="15" xfId="0" applyNumberFormat="1" applyFont="1" applyFill="1" applyBorder="1" applyAlignment="1" applyProtection="1">
      <alignment horizontal="center" vertical="center"/>
      <protection locked="0"/>
    </xf>
    <xf numFmtId="0" fontId="10" fillId="0" borderId="79" xfId="0" applyFont="1" applyFill="1" applyBorder="1" applyAlignment="1" applyProtection="1">
      <alignment horizontal="left" vertical="center" wrapText="1" indent="1"/>
      <protection locked="0"/>
    </xf>
    <xf numFmtId="0" fontId="10" fillId="0" borderId="25" xfId="0" applyFont="1" applyFill="1" applyBorder="1" applyAlignment="1" applyProtection="1">
      <alignment horizontal="left" vertical="center" wrapText="1" indent="1"/>
      <protection locked="0"/>
    </xf>
    <xf numFmtId="0" fontId="10" fillId="35" borderId="22" xfId="0" applyFont="1" applyFill="1" applyBorder="1" applyAlignment="1" applyProtection="1">
      <alignment horizontal="left" vertical="center" wrapText="1"/>
      <protection/>
    </xf>
    <xf numFmtId="0" fontId="10" fillId="35" borderId="25" xfId="0" applyFont="1" applyFill="1" applyBorder="1" applyAlignment="1" applyProtection="1">
      <alignment horizontal="left" vertical="center" wrapText="1"/>
      <protection/>
    </xf>
    <xf numFmtId="0" fontId="10" fillId="47" borderId="15" xfId="0" applyFont="1" applyFill="1" applyBorder="1" applyAlignment="1" applyProtection="1">
      <alignment horizontal="left" vertical="center" wrapText="1"/>
      <protection/>
    </xf>
    <xf numFmtId="0" fontId="11" fillId="47" borderId="109" xfId="0" applyFont="1" applyFill="1" applyBorder="1" applyAlignment="1" applyProtection="1">
      <alignment horizontal="left" vertical="center" wrapText="1"/>
      <protection locked="0"/>
    </xf>
    <xf numFmtId="0" fontId="10" fillId="47" borderId="36" xfId="0" applyFont="1" applyFill="1" applyBorder="1" applyAlignment="1" applyProtection="1">
      <alignment horizontal="left" vertical="center" wrapText="1"/>
      <protection locked="0"/>
    </xf>
    <xf numFmtId="0" fontId="10" fillId="47" borderId="34" xfId="0" applyFont="1" applyFill="1" applyBorder="1" applyAlignment="1" applyProtection="1">
      <alignment horizontal="left" vertical="center" wrapText="1"/>
      <protection locked="0"/>
    </xf>
    <xf numFmtId="0" fontId="11" fillId="47" borderId="32" xfId="0" applyFont="1" applyFill="1" applyBorder="1" applyAlignment="1" applyProtection="1">
      <alignment horizontal="left" vertical="center" wrapText="1"/>
      <protection locked="0"/>
    </xf>
    <xf numFmtId="0" fontId="11" fillId="47" borderId="36" xfId="0" applyFont="1" applyFill="1" applyBorder="1" applyAlignment="1" applyProtection="1">
      <alignment horizontal="left" vertical="center" wrapText="1"/>
      <protection locked="0"/>
    </xf>
    <xf numFmtId="0" fontId="11" fillId="47" borderId="161" xfId="0" applyFont="1" applyFill="1" applyBorder="1" applyAlignment="1" applyProtection="1">
      <alignment horizontal="left" vertical="center" wrapText="1"/>
      <protection locked="0"/>
    </xf>
    <xf numFmtId="0" fontId="0" fillId="47" borderId="0" xfId="0" applyFill="1" applyAlignment="1" applyProtection="1">
      <alignment/>
      <protection/>
    </xf>
    <xf numFmtId="49" fontId="10" fillId="0" borderId="10" xfId="65" applyNumberFormat="1" applyFont="1" applyFill="1" applyBorder="1" applyAlignment="1" applyProtection="1">
      <alignment horizontal="center" vertical="center" wrapText="1"/>
      <protection locked="0"/>
    </xf>
    <xf numFmtId="49" fontId="10" fillId="0" borderId="22"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protection locked="0"/>
    </xf>
    <xf numFmtId="49" fontId="10" fillId="43" borderId="37" xfId="0" applyNumberFormat="1" applyFont="1" applyFill="1" applyBorder="1" applyAlignment="1" applyProtection="1">
      <alignment horizontal="center" vertical="center" wrapText="1"/>
      <protection locked="0"/>
    </xf>
    <xf numFmtId="0" fontId="3" fillId="34" borderId="0" xfId="0" applyFont="1" applyFill="1" applyBorder="1" applyAlignment="1" applyProtection="1">
      <alignment horizontal="left"/>
      <protection/>
    </xf>
    <xf numFmtId="0" fontId="10" fillId="0" borderId="0" xfId="0" applyFont="1" applyFill="1" applyBorder="1" applyAlignment="1" applyProtection="1">
      <alignment horizontal="left"/>
      <protection/>
    </xf>
    <xf numFmtId="0" fontId="7" fillId="34" borderId="0" xfId="0" applyFont="1" applyFill="1" applyBorder="1" applyAlignment="1" applyProtection="1">
      <alignment horizontal="left"/>
      <protection/>
    </xf>
    <xf numFmtId="0" fontId="3" fillId="34" borderId="0" xfId="0" applyFont="1" applyFill="1" applyBorder="1" applyAlignment="1" applyProtection="1">
      <alignment horizontal="left" indent="2"/>
      <protection/>
    </xf>
    <xf numFmtId="0" fontId="6" fillId="34" borderId="0" xfId="0" applyFont="1" applyFill="1" applyBorder="1" applyAlignment="1" applyProtection="1">
      <alignment horizontal="left"/>
      <protection/>
    </xf>
    <xf numFmtId="0" fontId="10" fillId="48" borderId="10" xfId="0" applyFont="1" applyFill="1" applyBorder="1" applyAlignment="1" applyProtection="1">
      <alignment horizontal="left"/>
      <protection/>
    </xf>
    <xf numFmtId="0" fontId="10" fillId="49" borderId="10" xfId="0" applyFont="1" applyFill="1" applyBorder="1" applyAlignment="1" applyProtection="1">
      <alignment horizontal="left"/>
      <protection/>
    </xf>
    <xf numFmtId="0" fontId="10" fillId="50" borderId="10" xfId="0" applyFont="1" applyFill="1" applyBorder="1" applyAlignment="1" applyProtection="1">
      <alignment horizontal="left"/>
      <protection/>
    </xf>
    <xf numFmtId="0" fontId="10" fillId="51" borderId="10" xfId="0" applyFont="1" applyFill="1" applyBorder="1" applyAlignment="1" applyProtection="1">
      <alignment horizontal="left"/>
      <protection/>
    </xf>
    <xf numFmtId="0" fontId="10" fillId="52" borderId="10" xfId="0" applyFont="1" applyFill="1" applyBorder="1" applyAlignment="1" applyProtection="1">
      <alignment horizontal="left"/>
      <protection/>
    </xf>
    <xf numFmtId="0" fontId="3" fillId="34" borderId="63" xfId="0" applyFont="1" applyFill="1" applyBorder="1" applyAlignment="1" applyProtection="1">
      <alignment horizontal="left"/>
      <protection/>
    </xf>
    <xf numFmtId="0" fontId="15" fillId="34" borderId="0" xfId="0" applyFont="1" applyFill="1" applyBorder="1" applyAlignment="1" applyProtection="1">
      <alignment horizontal="center" wrapText="1"/>
      <protection/>
    </xf>
    <xf numFmtId="0" fontId="3" fillId="34" borderId="22" xfId="0" applyFont="1" applyFill="1" applyBorder="1" applyAlignment="1" applyProtection="1">
      <alignment horizontal="left" indent="2"/>
      <protection/>
    </xf>
    <xf numFmtId="0" fontId="3" fillId="34" borderId="15" xfId="0" applyFont="1" applyFill="1" applyBorder="1" applyAlignment="1" applyProtection="1">
      <alignment horizontal="left" indent="2"/>
      <protection/>
    </xf>
    <xf numFmtId="0" fontId="10" fillId="43" borderId="0" xfId="0" applyFont="1" applyFill="1" applyBorder="1" applyAlignment="1" applyProtection="1">
      <alignment horizontal="left" indent="1"/>
      <protection/>
    </xf>
    <xf numFmtId="0" fontId="10" fillId="43" borderId="0" xfId="0" applyFont="1" applyFill="1" applyBorder="1" applyAlignment="1" applyProtection="1">
      <alignment/>
      <protection/>
    </xf>
    <xf numFmtId="182" fontId="10" fillId="43" borderId="0" xfId="0" applyNumberFormat="1" applyFont="1" applyFill="1" applyBorder="1" applyAlignment="1" applyProtection="1">
      <alignment horizontal="left"/>
      <protection/>
    </xf>
    <xf numFmtId="3" fontId="10" fillId="43" borderId="0" xfId="0" applyNumberFormat="1" applyFont="1" applyFill="1" applyBorder="1" applyAlignment="1" applyProtection="1">
      <alignment horizontal="right"/>
      <protection locked="0"/>
    </xf>
    <xf numFmtId="3" fontId="10" fillId="43" borderId="0" xfId="0" applyNumberFormat="1" applyFont="1" applyFill="1" applyBorder="1" applyAlignment="1" applyProtection="1">
      <alignment horizontal="right"/>
      <protection/>
    </xf>
    <xf numFmtId="3" fontId="10" fillId="43" borderId="0" xfId="0" applyNumberFormat="1" applyFont="1" applyFill="1" applyBorder="1" applyAlignment="1" applyProtection="1">
      <alignment horizontal="left"/>
      <protection/>
    </xf>
    <xf numFmtId="3" fontId="10" fillId="43" borderId="0" xfId="0" applyNumberFormat="1" applyFont="1" applyFill="1" applyBorder="1" applyAlignment="1" applyProtection="1">
      <alignment/>
      <protection/>
    </xf>
    <xf numFmtId="3" fontId="11" fillId="43" borderId="0" xfId="0" applyNumberFormat="1" applyFont="1" applyFill="1" applyBorder="1" applyAlignment="1" applyProtection="1">
      <alignment horizontal="right"/>
      <protection/>
    </xf>
    <xf numFmtId="0" fontId="0" fillId="43" borderId="0" xfId="0" applyFont="1" applyFill="1" applyBorder="1" applyAlignment="1" applyProtection="1">
      <alignment/>
      <protection/>
    </xf>
    <xf numFmtId="0" fontId="120" fillId="43" borderId="0" xfId="0" applyFont="1" applyFill="1" applyBorder="1" applyAlignment="1" applyProtection="1">
      <alignment horizontal="left" indent="1"/>
      <protection/>
    </xf>
    <xf numFmtId="182" fontId="10" fillId="45" borderId="64" xfId="0" applyNumberFormat="1" applyFont="1" applyFill="1" applyBorder="1" applyAlignment="1" applyProtection="1">
      <alignment horizontal="left"/>
      <protection/>
    </xf>
    <xf numFmtId="3" fontId="10" fillId="43" borderId="63" xfId="0" applyNumberFormat="1" applyFont="1" applyFill="1" applyBorder="1" applyAlignment="1" applyProtection="1">
      <alignment horizontal="right"/>
      <protection locked="0"/>
    </xf>
    <xf numFmtId="0" fontId="10" fillId="43" borderId="0" xfId="0" applyFont="1" applyFill="1" applyBorder="1" applyAlignment="1" applyProtection="1">
      <alignment/>
      <protection/>
    </xf>
    <xf numFmtId="0" fontId="10" fillId="43" borderId="0" xfId="0" applyFont="1" applyFill="1" applyAlignment="1" applyProtection="1">
      <alignment wrapText="1"/>
      <protection/>
    </xf>
    <xf numFmtId="183" fontId="10" fillId="43" borderId="0" xfId="0" applyNumberFormat="1" applyFont="1" applyFill="1" applyBorder="1" applyAlignment="1" applyProtection="1">
      <alignment horizontal="right"/>
      <protection/>
    </xf>
    <xf numFmtId="3" fontId="10" fillId="43" borderId="0" xfId="0" applyNumberFormat="1" applyFont="1" applyFill="1" applyBorder="1" applyAlignment="1" applyProtection="1">
      <alignment horizontal="right"/>
      <protection locked="0"/>
    </xf>
    <xf numFmtId="0" fontId="10" fillId="43" borderId="0" xfId="0" applyFont="1" applyFill="1" applyBorder="1" applyAlignment="1" applyProtection="1">
      <alignment horizontal="right" wrapText="1"/>
      <protection/>
    </xf>
    <xf numFmtId="3" fontId="10" fillId="43" borderId="0" xfId="0" applyNumberFormat="1" applyFont="1" applyFill="1" applyBorder="1" applyAlignment="1" applyProtection="1">
      <alignment/>
      <protection/>
    </xf>
    <xf numFmtId="182" fontId="10" fillId="43" borderId="0" xfId="0" applyNumberFormat="1" applyFont="1" applyFill="1" applyBorder="1" applyAlignment="1" applyProtection="1">
      <alignment horizontal="left"/>
      <protection/>
    </xf>
    <xf numFmtId="0" fontId="10" fillId="43" borderId="60" xfId="0" applyFont="1" applyFill="1" applyBorder="1" applyAlignment="1" applyProtection="1">
      <alignment/>
      <protection/>
    </xf>
    <xf numFmtId="0" fontId="10" fillId="43" borderId="43" xfId="0" applyFont="1" applyFill="1" applyBorder="1" applyAlignment="1" applyProtection="1">
      <alignment/>
      <protection/>
    </xf>
    <xf numFmtId="0" fontId="10" fillId="43" borderId="43" xfId="0" applyFont="1" applyFill="1" applyBorder="1" applyAlignment="1" applyProtection="1">
      <alignment/>
      <protection/>
    </xf>
    <xf numFmtId="0" fontId="10" fillId="43" borderId="0" xfId="0" applyFont="1" applyFill="1" applyBorder="1" applyAlignment="1" applyProtection="1">
      <alignment horizontal="center"/>
      <protection/>
    </xf>
    <xf numFmtId="0" fontId="10" fillId="43" borderId="110" xfId="0" applyFont="1" applyFill="1" applyBorder="1" applyAlignment="1" applyProtection="1">
      <alignment/>
      <protection/>
    </xf>
    <xf numFmtId="0" fontId="10" fillId="43" borderId="111" xfId="0" applyFont="1" applyFill="1" applyBorder="1" applyAlignment="1" applyProtection="1">
      <alignment horizontal="center"/>
      <protection/>
    </xf>
    <xf numFmtId="0" fontId="10" fillId="43" borderId="64" xfId="0" applyFont="1" applyFill="1" applyBorder="1" applyAlignment="1" applyProtection="1">
      <alignment/>
      <protection/>
    </xf>
    <xf numFmtId="0" fontId="121" fillId="34" borderId="41" xfId="0" applyFont="1" applyFill="1" applyBorder="1" applyAlignment="1" applyProtection="1">
      <alignment/>
      <protection/>
    </xf>
    <xf numFmtId="0" fontId="121" fillId="34" borderId="0" xfId="0" applyFont="1" applyFill="1" applyBorder="1" applyAlignment="1" applyProtection="1">
      <alignment/>
      <protection/>
    </xf>
    <xf numFmtId="3" fontId="11" fillId="35" borderId="10" xfId="0" applyNumberFormat="1" applyFont="1" applyFill="1" applyBorder="1" applyAlignment="1" applyProtection="1">
      <alignment horizontal="right"/>
      <protection/>
    </xf>
    <xf numFmtId="3" fontId="10" fillId="45" borderId="63" xfId="0" applyNumberFormat="1" applyFont="1" applyFill="1" applyBorder="1" applyAlignment="1" applyProtection="1">
      <alignment/>
      <protection/>
    </xf>
    <xf numFmtId="3" fontId="10" fillId="45" borderId="63" xfId="0" applyNumberFormat="1" applyFont="1" applyFill="1" applyBorder="1" applyAlignment="1" applyProtection="1">
      <alignment horizontal="right"/>
      <protection/>
    </xf>
    <xf numFmtId="0" fontId="10" fillId="43" borderId="63" xfId="0" applyFont="1" applyFill="1" applyBorder="1" applyAlignment="1" applyProtection="1">
      <alignment horizontal="center"/>
      <protection locked="0"/>
    </xf>
    <xf numFmtId="3" fontId="20" fillId="0" borderId="10" xfId="0" applyNumberFormat="1" applyFont="1" applyBorder="1" applyAlignment="1" applyProtection="1">
      <alignment horizontal="center" vertical="center"/>
      <protection/>
    </xf>
    <xf numFmtId="0" fontId="14" fillId="43" borderId="0" xfId="0" applyFont="1" applyFill="1" applyBorder="1" applyAlignment="1" applyProtection="1">
      <alignment horizontal="left"/>
      <protection/>
    </xf>
    <xf numFmtId="0" fontId="0" fillId="43" borderId="0" xfId="0" applyFont="1" applyFill="1" applyAlignment="1" applyProtection="1">
      <alignment/>
      <protection/>
    </xf>
    <xf numFmtId="0" fontId="11" fillId="43" borderId="0" xfId="0" applyNumberFormat="1" applyFont="1" applyFill="1" applyBorder="1" applyAlignment="1" applyProtection="1">
      <alignment/>
      <protection locked="0"/>
    </xf>
    <xf numFmtId="0" fontId="15" fillId="34" borderId="0" xfId="0" applyFont="1" applyFill="1" applyBorder="1" applyAlignment="1" applyProtection="1">
      <alignment horizontal="center"/>
      <protection/>
    </xf>
    <xf numFmtId="3" fontId="10" fillId="0" borderId="62" xfId="0" applyNumberFormat="1" applyFont="1" applyFill="1" applyBorder="1" applyAlignment="1" applyProtection="1">
      <alignment horizontal="center"/>
      <protection/>
    </xf>
    <xf numFmtId="3" fontId="10" fillId="0" borderId="44" xfId="0" applyNumberFormat="1" applyFont="1" applyFill="1" applyBorder="1" applyAlignment="1" applyProtection="1">
      <alignment horizontal="right"/>
      <protection locked="0"/>
    </xf>
    <xf numFmtId="3" fontId="10" fillId="35" borderId="0" xfId="0" applyNumberFormat="1" applyFont="1" applyFill="1" applyBorder="1" applyAlignment="1" applyProtection="1">
      <alignment horizontal="right"/>
      <protection/>
    </xf>
    <xf numFmtId="0" fontId="10" fillId="43" borderId="0" xfId="0" applyFont="1" applyFill="1" applyBorder="1" applyAlignment="1" applyProtection="1">
      <alignment horizontal="center"/>
      <protection locked="0"/>
    </xf>
    <xf numFmtId="0" fontId="10" fillId="43" borderId="0" xfId="0" applyFont="1" applyFill="1" applyBorder="1" applyAlignment="1" applyProtection="1">
      <alignment wrapText="1"/>
      <protection/>
    </xf>
    <xf numFmtId="0" fontId="10" fillId="34" borderId="0" xfId="0" applyFont="1" applyFill="1" applyAlignment="1" applyProtection="1">
      <alignment vertical="center"/>
      <protection/>
    </xf>
    <xf numFmtId="181" fontId="10" fillId="34" borderId="0" xfId="42" applyNumberFormat="1" applyFont="1" applyFill="1" applyAlignment="1" applyProtection="1">
      <alignment horizontal="left" vertical="center"/>
      <protection/>
    </xf>
    <xf numFmtId="0" fontId="10" fillId="0" borderId="43" xfId="0" applyFont="1" applyFill="1" applyBorder="1" applyAlignment="1" applyProtection="1">
      <alignment horizontal="left" vertical="center" indent="1"/>
      <protection/>
    </xf>
    <xf numFmtId="0" fontId="17" fillId="43" borderId="0" xfId="0" applyFont="1" applyFill="1" applyBorder="1" applyAlignment="1" applyProtection="1" quotePrefix="1">
      <alignment/>
      <protection/>
    </xf>
    <xf numFmtId="0" fontId="10" fillId="0" borderId="57" xfId="0" applyFont="1" applyFill="1" applyBorder="1" applyAlignment="1" applyProtection="1">
      <alignment horizontal="left" vertical="center" wrapText="1"/>
      <protection/>
    </xf>
    <xf numFmtId="0" fontId="9" fillId="43" borderId="0" xfId="0" applyFont="1" applyFill="1" applyBorder="1" applyAlignment="1" applyProtection="1">
      <alignment horizontal="left"/>
      <protection/>
    </xf>
    <xf numFmtId="0" fontId="122" fillId="34" borderId="0" xfId="0" applyFont="1" applyFill="1" applyBorder="1" applyAlignment="1" applyProtection="1">
      <alignment/>
      <protection/>
    </xf>
    <xf numFmtId="0" fontId="15" fillId="34" borderId="10" xfId="0" applyFont="1" applyFill="1" applyBorder="1" applyAlignment="1" applyProtection="1">
      <alignment horizontal="center" wrapText="1"/>
      <protection locked="0"/>
    </xf>
    <xf numFmtId="0" fontId="10" fillId="34" borderId="0" xfId="0" applyFont="1" applyFill="1" applyBorder="1" applyAlignment="1" applyProtection="1">
      <alignment horizontal="center" wrapText="1"/>
      <protection/>
    </xf>
    <xf numFmtId="0" fontId="11" fillId="34" borderId="0" xfId="0" applyFont="1" applyFill="1" applyBorder="1" applyAlignment="1" applyProtection="1">
      <alignment vertical="center"/>
      <protection/>
    </xf>
    <xf numFmtId="0" fontId="11" fillId="34" borderId="0" xfId="0" applyFont="1" applyFill="1" applyBorder="1" applyAlignment="1" applyProtection="1">
      <alignment/>
      <protection/>
    </xf>
    <xf numFmtId="0" fontId="10" fillId="34" borderId="0" xfId="0" applyFont="1" applyFill="1" applyBorder="1" applyAlignment="1" applyProtection="1">
      <alignment horizontal="left"/>
      <protection/>
    </xf>
    <xf numFmtId="0" fontId="5" fillId="0" borderId="41" xfId="0" applyFont="1" applyFill="1" applyBorder="1" applyAlignment="1" applyProtection="1">
      <alignment horizontal="left"/>
      <protection/>
    </xf>
    <xf numFmtId="0" fontId="5" fillId="0" borderId="56" xfId="0" applyFont="1" applyFill="1" applyBorder="1" applyAlignment="1" applyProtection="1">
      <alignment horizontal="left"/>
      <protection/>
    </xf>
    <xf numFmtId="0" fontId="0" fillId="34" borderId="50" xfId="0" applyFill="1" applyBorder="1" applyAlignment="1" applyProtection="1">
      <alignment/>
      <protection/>
    </xf>
    <xf numFmtId="0" fontId="10" fillId="34" borderId="108" xfId="0" applyFont="1" applyFill="1" applyBorder="1" applyAlignment="1" applyProtection="1">
      <alignment horizontal="left" vertical="center" wrapText="1" indent="1"/>
      <protection/>
    </xf>
    <xf numFmtId="0" fontId="70" fillId="43" borderId="0" xfId="0" applyFont="1" applyFill="1" applyBorder="1" applyAlignment="1" applyProtection="1">
      <alignment horizontal="left"/>
      <protection/>
    </xf>
    <xf numFmtId="0" fontId="25" fillId="43" borderId="0" xfId="0" applyFont="1" applyFill="1" applyBorder="1" applyAlignment="1" applyProtection="1">
      <alignment horizontal="left"/>
      <protection/>
    </xf>
    <xf numFmtId="0" fontId="0" fillId="0" borderId="41" xfId="0" applyBorder="1" applyAlignment="1" applyProtection="1">
      <alignment vertical="center"/>
      <protection/>
    </xf>
    <xf numFmtId="0" fontId="3" fillId="0" borderId="56" xfId="0" applyFont="1" applyBorder="1" applyAlignment="1" applyProtection="1">
      <alignment/>
      <protection/>
    </xf>
    <xf numFmtId="0" fontId="9" fillId="0" borderId="50" xfId="0" applyFont="1" applyFill="1" applyBorder="1" applyAlignment="1" applyProtection="1">
      <alignment horizontal="center"/>
      <protection/>
    </xf>
    <xf numFmtId="3" fontId="11" fillId="0" borderId="163" xfId="0" applyNumberFormat="1" applyFont="1" applyFill="1" applyBorder="1" applyAlignment="1" applyProtection="1">
      <alignment horizontal="center"/>
      <protection locked="0"/>
    </xf>
    <xf numFmtId="3" fontId="11" fillId="0" borderId="41" xfId="0" applyNumberFormat="1" applyFont="1" applyFill="1" applyBorder="1" applyAlignment="1" applyProtection="1">
      <alignment vertical="top"/>
      <protection/>
    </xf>
    <xf numFmtId="3" fontId="10" fillId="0" borderId="50" xfId="0" applyNumberFormat="1" applyFont="1" applyBorder="1" applyAlignment="1" applyProtection="1">
      <alignment/>
      <protection/>
    </xf>
    <xf numFmtId="0" fontId="10" fillId="0" borderId="56" xfId="0" applyFont="1" applyBorder="1" applyAlignment="1" applyProtection="1">
      <alignment/>
      <protection/>
    </xf>
    <xf numFmtId="0" fontId="11" fillId="0" borderId="42" xfId="0" applyFont="1" applyFill="1" applyBorder="1" applyAlignment="1" applyProtection="1">
      <alignment vertical="top"/>
      <protection/>
    </xf>
    <xf numFmtId="0" fontId="11" fillId="0" borderId="54" xfId="0" applyFont="1" applyFill="1" applyBorder="1" applyAlignment="1" applyProtection="1">
      <alignment horizontal="center" vertical="top"/>
      <protection/>
    </xf>
    <xf numFmtId="0" fontId="0" fillId="0" borderId="55" xfId="0" applyBorder="1" applyAlignment="1" applyProtection="1">
      <alignment/>
      <protection/>
    </xf>
    <xf numFmtId="0" fontId="0" fillId="0" borderId="77" xfId="0" applyBorder="1" applyAlignment="1" applyProtection="1">
      <alignment/>
      <protection/>
    </xf>
    <xf numFmtId="0" fontId="0" fillId="0" borderId="108" xfId="0" applyBorder="1" applyAlignment="1" applyProtection="1">
      <alignment/>
      <protection/>
    </xf>
    <xf numFmtId="0" fontId="14" fillId="34" borderId="55" xfId="0" applyFont="1" applyFill="1" applyBorder="1" applyAlignment="1" applyProtection="1">
      <alignment horizontal="left"/>
      <protection/>
    </xf>
    <xf numFmtId="0" fontId="14" fillId="34" borderId="108" xfId="0" applyFont="1" applyFill="1" applyBorder="1" applyAlignment="1" applyProtection="1">
      <alignment horizontal="left"/>
      <protection/>
    </xf>
    <xf numFmtId="0" fontId="3" fillId="34" borderId="42" xfId="0" applyFont="1" applyFill="1" applyBorder="1" applyAlignment="1" applyProtection="1">
      <alignment/>
      <protection/>
    </xf>
    <xf numFmtId="181" fontId="3" fillId="34" borderId="42" xfId="42" applyNumberFormat="1" applyFont="1" applyFill="1" applyBorder="1" applyAlignment="1" applyProtection="1">
      <alignment/>
      <protection/>
    </xf>
    <xf numFmtId="0" fontId="0" fillId="34" borderId="56" xfId="0" applyFill="1" applyBorder="1" applyAlignment="1" applyProtection="1">
      <alignment horizontal="center"/>
      <protection/>
    </xf>
    <xf numFmtId="0" fontId="14" fillId="0" borderId="54" xfId="0" applyFont="1" applyFill="1" applyBorder="1" applyAlignment="1" applyProtection="1">
      <alignment horizontal="left"/>
      <protection/>
    </xf>
    <xf numFmtId="0" fontId="14" fillId="0" borderId="50" xfId="0" applyFont="1" applyFill="1" applyBorder="1" applyAlignment="1" applyProtection="1">
      <alignment horizontal="center"/>
      <protection/>
    </xf>
    <xf numFmtId="9" fontId="121" fillId="45" borderId="10" xfId="65" applyFont="1" applyFill="1" applyBorder="1" applyAlignment="1" applyProtection="1">
      <alignment/>
      <protection/>
    </xf>
    <xf numFmtId="1" fontId="0" fillId="45" borderId="10" xfId="65" applyNumberFormat="1" applyFont="1" applyFill="1" applyBorder="1" applyAlignment="1" applyProtection="1">
      <alignment/>
      <protection/>
    </xf>
    <xf numFmtId="0" fontId="15" fillId="34" borderId="10" xfId="0" applyFont="1" applyFill="1" applyBorder="1" applyAlignment="1" applyProtection="1">
      <alignment horizontal="center"/>
      <protection locked="0"/>
    </xf>
    <xf numFmtId="1" fontId="10" fillId="34" borderId="10" xfId="0" applyNumberFormat="1" applyFont="1" applyFill="1" applyBorder="1" applyAlignment="1" applyProtection="1">
      <alignment horizontal="center"/>
      <protection locked="0"/>
    </xf>
    <xf numFmtId="0" fontId="25" fillId="45" borderId="0" xfId="0" applyFont="1" applyFill="1" applyBorder="1" applyAlignment="1" applyProtection="1">
      <alignment horizontal="left"/>
      <protection/>
    </xf>
    <xf numFmtId="0" fontId="39" fillId="43" borderId="0" xfId="0" applyFont="1" applyFill="1" applyBorder="1" applyAlignment="1" applyProtection="1">
      <alignment horizontal="left"/>
      <protection/>
    </xf>
    <xf numFmtId="0" fontId="10" fillId="43" borderId="0" xfId="0" applyFont="1" applyFill="1" applyBorder="1" applyAlignment="1" applyProtection="1">
      <alignment horizontal="left"/>
      <protection/>
    </xf>
    <xf numFmtId="0" fontId="0" fillId="43" borderId="0" xfId="0" applyFont="1" applyFill="1" applyBorder="1" applyAlignment="1" applyProtection="1">
      <alignment horizontal="left"/>
      <protection/>
    </xf>
    <xf numFmtId="0" fontId="0" fillId="43" borderId="0" xfId="0" applyFont="1" applyFill="1" applyBorder="1" applyAlignment="1" applyProtection="1">
      <alignment horizontal="left" wrapText="1"/>
      <protection/>
    </xf>
    <xf numFmtId="0" fontId="15" fillId="34" borderId="0" xfId="0" applyFont="1" applyFill="1" applyBorder="1" applyAlignment="1" applyProtection="1">
      <alignment horizontal="center" wrapText="1"/>
      <protection locked="0"/>
    </xf>
    <xf numFmtId="0" fontId="11" fillId="34" borderId="0" xfId="0" applyFont="1" applyFill="1" applyAlignment="1" applyProtection="1">
      <alignment horizontal="left" indent="1"/>
      <protection/>
    </xf>
    <xf numFmtId="0" fontId="10" fillId="34" borderId="0" xfId="0" applyFont="1" applyFill="1" applyAlignment="1" applyProtection="1">
      <alignment/>
      <protection/>
    </xf>
    <xf numFmtId="0" fontId="9" fillId="33" borderId="104" xfId="0" applyFont="1" applyFill="1" applyBorder="1" applyAlignment="1" applyProtection="1">
      <alignment vertical="center"/>
      <protection/>
    </xf>
    <xf numFmtId="0" fontId="9" fillId="33" borderId="84" xfId="0" applyFont="1" applyFill="1" applyBorder="1" applyAlignment="1" applyProtection="1">
      <alignment vertical="center"/>
      <protection/>
    </xf>
    <xf numFmtId="0" fontId="9" fillId="33" borderId="164" xfId="0" applyFont="1" applyFill="1" applyBorder="1" applyAlignment="1" applyProtection="1">
      <alignment vertical="center"/>
      <protection/>
    </xf>
    <xf numFmtId="0" fontId="9" fillId="33" borderId="94" xfId="0" applyFont="1" applyFill="1" applyBorder="1" applyAlignment="1" applyProtection="1">
      <alignment vertical="center"/>
      <protection/>
    </xf>
    <xf numFmtId="0" fontId="9" fillId="33" borderId="106" xfId="0" applyFont="1" applyFill="1" applyBorder="1" applyAlignment="1" applyProtection="1">
      <alignment vertical="center"/>
      <protection/>
    </xf>
    <xf numFmtId="0" fontId="9" fillId="33" borderId="159" xfId="0" applyFont="1" applyFill="1" applyBorder="1" applyAlignment="1" applyProtection="1">
      <alignment vertical="center"/>
      <protection/>
    </xf>
    <xf numFmtId="0" fontId="9" fillId="33" borderId="101" xfId="0" applyFont="1" applyFill="1" applyBorder="1" applyAlignment="1" applyProtection="1">
      <alignment vertical="center"/>
      <protection/>
    </xf>
    <xf numFmtId="0" fontId="9" fillId="33" borderId="102" xfId="0" applyFont="1" applyFill="1" applyBorder="1" applyAlignment="1" applyProtection="1">
      <alignment vertical="center"/>
      <protection/>
    </xf>
    <xf numFmtId="0" fontId="3" fillId="0" borderId="54" xfId="0" applyFont="1" applyBorder="1" applyAlignment="1" applyProtection="1">
      <alignment/>
      <protection/>
    </xf>
    <xf numFmtId="0" fontId="3" fillId="0" borderId="74" xfId="0" applyFont="1" applyBorder="1" applyAlignment="1" applyProtection="1">
      <alignment/>
      <protection/>
    </xf>
    <xf numFmtId="0" fontId="3" fillId="0" borderId="50" xfId="0" applyFont="1" applyBorder="1" applyAlignment="1" applyProtection="1">
      <alignment/>
      <protection/>
    </xf>
    <xf numFmtId="0" fontId="14" fillId="0" borderId="50" xfId="0" applyFont="1" applyFill="1" applyBorder="1" applyAlignment="1" applyProtection="1">
      <alignment horizontal="left"/>
      <protection/>
    </xf>
    <xf numFmtId="0" fontId="10" fillId="43" borderId="0" xfId="0" applyFont="1" applyFill="1" applyBorder="1" applyAlignment="1" applyProtection="1">
      <alignment vertical="center"/>
      <protection/>
    </xf>
    <xf numFmtId="0" fontId="3" fillId="43" borderId="0" xfId="0" applyFont="1" applyFill="1" applyBorder="1" applyAlignment="1" applyProtection="1">
      <alignment/>
      <protection/>
    </xf>
    <xf numFmtId="181" fontId="3" fillId="43" borderId="0" xfId="42" applyNumberFormat="1" applyFont="1" applyFill="1" applyBorder="1" applyAlignment="1" applyProtection="1">
      <alignment/>
      <protection/>
    </xf>
    <xf numFmtId="0" fontId="45" fillId="43" borderId="0" xfId="0" applyFont="1" applyFill="1" applyBorder="1" applyAlignment="1" applyProtection="1">
      <alignment horizontal="left" wrapText="1"/>
      <protection/>
    </xf>
    <xf numFmtId="0" fontId="44" fillId="43" borderId="0" xfId="0" applyFont="1" applyFill="1" applyBorder="1" applyAlignment="1" applyProtection="1">
      <alignment horizontal="left" wrapText="1"/>
      <protection/>
    </xf>
    <xf numFmtId="0" fontId="10" fillId="43" borderId="40" xfId="0" applyFont="1" applyFill="1" applyBorder="1" applyAlignment="1" applyProtection="1">
      <alignment vertical="center"/>
      <protection/>
    </xf>
    <xf numFmtId="0" fontId="10" fillId="43" borderId="41" xfId="0" applyFont="1" applyFill="1" applyBorder="1" applyAlignment="1" applyProtection="1">
      <alignment vertical="center"/>
      <protection/>
    </xf>
    <xf numFmtId="0" fontId="10" fillId="43" borderId="43" xfId="0" applyFont="1" applyFill="1" applyBorder="1" applyAlignment="1" applyProtection="1">
      <alignment vertical="center"/>
      <protection/>
    </xf>
    <xf numFmtId="0" fontId="10" fillId="43" borderId="0" xfId="0" applyFont="1" applyFill="1" applyAlignment="1" applyProtection="1">
      <alignment vertical="center"/>
      <protection/>
    </xf>
    <xf numFmtId="0" fontId="3" fillId="43" borderId="43" xfId="0" applyFont="1" applyFill="1" applyBorder="1" applyAlignment="1" applyProtection="1">
      <alignment/>
      <protection/>
    </xf>
    <xf numFmtId="181" fontId="3" fillId="43" borderId="41" xfId="42" applyNumberFormat="1" applyFont="1" applyFill="1" applyBorder="1" applyAlignment="1" applyProtection="1">
      <alignment/>
      <protection/>
    </xf>
    <xf numFmtId="181" fontId="3" fillId="43" borderId="43" xfId="42" applyNumberFormat="1" applyFont="1" applyFill="1" applyBorder="1" applyAlignment="1" applyProtection="1">
      <alignment/>
      <protection/>
    </xf>
    <xf numFmtId="0" fontId="0" fillId="43" borderId="43" xfId="0" applyFill="1" applyBorder="1" applyAlignment="1" applyProtection="1">
      <alignment/>
      <protection/>
    </xf>
    <xf numFmtId="0" fontId="0" fillId="43" borderId="41" xfId="0" applyFill="1" applyBorder="1" applyAlignment="1" applyProtection="1">
      <alignment/>
      <protection/>
    </xf>
    <xf numFmtId="0" fontId="3" fillId="43" borderId="0" xfId="0" applyFont="1" applyFill="1" applyBorder="1" applyAlignment="1" applyProtection="1">
      <alignment horizontal="center" vertical="center" wrapText="1"/>
      <protection/>
    </xf>
    <xf numFmtId="0" fontId="7" fillId="0" borderId="0" xfId="0" applyFont="1" applyAlignment="1" applyProtection="1">
      <alignment horizontal="left" vertical="center"/>
      <protection/>
    </xf>
    <xf numFmtId="3" fontId="55" fillId="34" borderId="0" xfId="0" applyNumberFormat="1" applyFont="1" applyFill="1" applyAlignment="1" applyProtection="1">
      <alignment horizontal="left"/>
      <protection/>
    </xf>
    <xf numFmtId="0" fontId="56" fillId="45" borderId="107" xfId="0" applyFont="1" applyFill="1" applyBorder="1" applyAlignment="1" applyProtection="1">
      <alignment horizontal="left"/>
      <protection/>
    </xf>
    <xf numFmtId="0" fontId="0" fillId="45" borderId="112" xfId="0" applyFill="1" applyBorder="1" applyAlignment="1" applyProtection="1">
      <alignment horizontal="center"/>
      <protection/>
    </xf>
    <xf numFmtId="0" fontId="0" fillId="45" borderId="132" xfId="0" applyFill="1" applyBorder="1" applyAlignment="1" applyProtection="1">
      <alignment/>
      <protection/>
    </xf>
    <xf numFmtId="0" fontId="10" fillId="43" borderId="43" xfId="0" applyFont="1" applyFill="1" applyBorder="1" applyAlignment="1" applyProtection="1">
      <alignment vertical="center"/>
      <protection/>
    </xf>
    <xf numFmtId="0" fontId="11" fillId="43" borderId="41" xfId="0" applyFont="1" applyFill="1" applyBorder="1" applyAlignment="1" applyProtection="1">
      <alignment horizontal="center" vertical="top"/>
      <protection/>
    </xf>
    <xf numFmtId="0" fontId="11" fillId="43" borderId="0" xfId="0" applyFont="1" applyFill="1" applyBorder="1" applyAlignment="1" applyProtection="1">
      <alignment horizontal="center" vertical="top"/>
      <protection/>
    </xf>
    <xf numFmtId="0" fontId="11" fillId="43" borderId="57" xfId="0" applyFont="1" applyFill="1" applyBorder="1" applyAlignment="1" applyProtection="1">
      <alignment horizontal="center" vertical="top"/>
      <protection/>
    </xf>
    <xf numFmtId="0" fontId="11" fillId="43" borderId="43" xfId="0" applyFont="1" applyFill="1" applyBorder="1" applyAlignment="1" applyProtection="1">
      <alignment vertical="top"/>
      <protection/>
    </xf>
    <xf numFmtId="0" fontId="10" fillId="43" borderId="0" xfId="0" applyFont="1" applyFill="1" applyBorder="1" applyAlignment="1" applyProtection="1">
      <alignment vertical="center"/>
      <protection/>
    </xf>
    <xf numFmtId="0" fontId="11" fillId="43" borderId="108" xfId="0" applyFont="1" applyFill="1" applyBorder="1" applyAlignment="1" applyProtection="1">
      <alignment vertical="top"/>
      <protection/>
    </xf>
    <xf numFmtId="0" fontId="11" fillId="43" borderId="55" xfId="0" applyFont="1" applyFill="1" applyBorder="1" applyAlignment="1" applyProtection="1">
      <alignment vertical="top"/>
      <protection/>
    </xf>
    <xf numFmtId="0" fontId="7" fillId="43" borderId="43" xfId="0" applyFont="1" applyFill="1" applyBorder="1" applyAlignment="1" applyProtection="1">
      <alignment/>
      <protection/>
    </xf>
    <xf numFmtId="0" fontId="0" fillId="43" borderId="57" xfId="0" applyFill="1" applyBorder="1" applyAlignment="1" applyProtection="1">
      <alignment/>
      <protection/>
    </xf>
    <xf numFmtId="0" fontId="10" fillId="43" borderId="43" xfId="0" applyFont="1" applyFill="1" applyBorder="1" applyAlignment="1" applyProtection="1">
      <alignment/>
      <protection/>
    </xf>
    <xf numFmtId="0" fontId="10" fillId="43" borderId="41" xfId="0" applyFont="1" applyFill="1" applyBorder="1" applyAlignment="1" applyProtection="1">
      <alignment/>
      <protection/>
    </xf>
    <xf numFmtId="0" fontId="10" fillId="43" borderId="56" xfId="0" applyFont="1" applyFill="1" applyBorder="1" applyAlignment="1" applyProtection="1">
      <alignment/>
      <protection/>
    </xf>
    <xf numFmtId="0" fontId="10" fillId="43" borderId="44" xfId="0" applyFont="1" applyFill="1" applyBorder="1" applyAlignment="1" applyProtection="1">
      <alignment/>
      <protection/>
    </xf>
    <xf numFmtId="0" fontId="10" fillId="43" borderId="43" xfId="0" applyFont="1" applyFill="1" applyBorder="1" applyAlignment="1" applyProtection="1" quotePrefix="1">
      <alignment/>
      <protection/>
    </xf>
    <xf numFmtId="0" fontId="11" fillId="43" borderId="42" xfId="0" applyFont="1" applyFill="1" applyBorder="1" applyAlignment="1" applyProtection="1">
      <alignment/>
      <protection/>
    </xf>
    <xf numFmtId="0" fontId="10" fillId="43" borderId="42" xfId="0" applyFont="1" applyFill="1" applyBorder="1" applyAlignment="1" applyProtection="1">
      <alignment/>
      <protection/>
    </xf>
    <xf numFmtId="0" fontId="0" fillId="43" borderId="43" xfId="0" applyFont="1" applyFill="1" applyBorder="1" applyAlignment="1" applyProtection="1">
      <alignment/>
      <protection/>
    </xf>
    <xf numFmtId="0" fontId="10" fillId="43" borderId="57" xfId="0" applyFont="1" applyFill="1" applyBorder="1" applyAlignment="1" applyProtection="1">
      <alignment/>
      <protection/>
    </xf>
    <xf numFmtId="0" fontId="23" fillId="43" borderId="0" xfId="61" applyFont="1" applyFill="1" applyBorder="1" applyAlignment="1" applyProtection="1">
      <alignment horizontal="left"/>
      <protection/>
    </xf>
    <xf numFmtId="0" fontId="48" fillId="43" borderId="0" xfId="0" applyFont="1" applyFill="1" applyAlignment="1" applyProtection="1">
      <alignment/>
      <protection/>
    </xf>
    <xf numFmtId="0" fontId="1" fillId="43" borderId="0" xfId="0" applyFont="1" applyFill="1" applyAlignment="1" applyProtection="1">
      <alignment/>
      <protection/>
    </xf>
    <xf numFmtId="0" fontId="0" fillId="43" borderId="0" xfId="0" applyFill="1" applyBorder="1" applyAlignment="1" applyProtection="1">
      <alignment/>
      <protection locked="0"/>
    </xf>
    <xf numFmtId="0" fontId="5" fillId="43" borderId="43" xfId="0" applyFont="1" applyFill="1" applyBorder="1" applyAlignment="1" applyProtection="1">
      <alignment horizontal="left"/>
      <protection/>
    </xf>
    <xf numFmtId="0" fontId="14" fillId="43" borderId="43" xfId="0" applyFont="1" applyFill="1" applyBorder="1" applyAlignment="1" applyProtection="1">
      <alignment horizontal="left"/>
      <protection/>
    </xf>
    <xf numFmtId="0" fontId="14" fillId="43" borderId="41" xfId="0" applyFont="1" applyFill="1" applyBorder="1" applyAlignment="1" applyProtection="1">
      <alignment horizontal="left"/>
      <protection/>
    </xf>
    <xf numFmtId="0" fontId="11" fillId="53" borderId="131" xfId="0" applyFont="1" applyFill="1" applyBorder="1" applyAlignment="1" applyProtection="1">
      <alignment horizontal="center" vertical="center"/>
      <protection/>
    </xf>
    <xf numFmtId="0" fontId="5" fillId="43" borderId="43" xfId="0" applyFont="1" applyFill="1" applyBorder="1" applyAlignment="1" applyProtection="1">
      <alignment vertical="center"/>
      <protection/>
    </xf>
    <xf numFmtId="0" fontId="5" fillId="43" borderId="43" xfId="0" applyFont="1" applyFill="1" applyBorder="1" applyAlignment="1" applyProtection="1">
      <alignment/>
      <protection/>
    </xf>
    <xf numFmtId="0" fontId="3" fillId="43" borderId="41" xfId="0" applyFont="1" applyFill="1" applyBorder="1" applyAlignment="1" applyProtection="1">
      <alignment/>
      <protection/>
    </xf>
    <xf numFmtId="0" fontId="0" fillId="43" borderId="0" xfId="0" applyFill="1" applyBorder="1" applyAlignment="1" applyProtection="1">
      <alignment horizontal="center"/>
      <protection/>
    </xf>
    <xf numFmtId="0" fontId="10" fillId="43" borderId="50" xfId="0" applyFont="1" applyFill="1" applyBorder="1" applyAlignment="1" applyProtection="1">
      <alignment/>
      <protection/>
    </xf>
    <xf numFmtId="0" fontId="10" fillId="43" borderId="54" xfId="0" applyFont="1" applyFill="1" applyBorder="1" applyAlignment="1" applyProtection="1">
      <alignment horizontal="right"/>
      <protection/>
    </xf>
    <xf numFmtId="0" fontId="10" fillId="43" borderId="56" xfId="0" applyFont="1" applyFill="1" applyBorder="1" applyAlignment="1" applyProtection="1">
      <alignment horizontal="right" wrapText="1"/>
      <protection/>
    </xf>
    <xf numFmtId="3" fontId="20" fillId="43" borderId="10" xfId="0" applyNumberFormat="1" applyFont="1" applyFill="1" applyBorder="1" applyAlignment="1" applyProtection="1">
      <alignment horizontal="center" vertical="center"/>
      <protection/>
    </xf>
    <xf numFmtId="0" fontId="20" fillId="53" borderId="10" xfId="0" applyFont="1" applyFill="1" applyBorder="1" applyAlignment="1" applyProtection="1">
      <alignment horizontal="center" vertical="center" wrapText="1"/>
      <protection/>
    </xf>
    <xf numFmtId="0" fontId="10" fillId="43" borderId="57" xfId="0" applyFont="1" applyFill="1" applyBorder="1" applyAlignment="1" applyProtection="1">
      <alignment horizontal="left" vertical="center" wrapText="1"/>
      <protection/>
    </xf>
    <xf numFmtId="0" fontId="10" fillId="43" borderId="0" xfId="0" applyFont="1" applyFill="1" applyAlignment="1" applyProtection="1" quotePrefix="1">
      <alignment/>
      <protection/>
    </xf>
    <xf numFmtId="0" fontId="10" fillId="43" borderId="77" xfId="0" applyFont="1" applyFill="1" applyBorder="1" applyAlignment="1" applyProtection="1" quotePrefix="1">
      <alignment/>
      <protection/>
    </xf>
    <xf numFmtId="0" fontId="0" fillId="43" borderId="50" xfId="0" applyFont="1" applyFill="1" applyBorder="1" applyAlignment="1" applyProtection="1" quotePrefix="1">
      <alignment/>
      <protection/>
    </xf>
    <xf numFmtId="0" fontId="10" fillId="0" borderId="57" xfId="0" applyFont="1" applyFill="1" applyBorder="1" applyAlignment="1" applyProtection="1">
      <alignment horizontal="left" vertical="center"/>
      <protection/>
    </xf>
    <xf numFmtId="0" fontId="15" fillId="43" borderId="0" xfId="0" applyFont="1" applyFill="1" applyBorder="1" applyAlignment="1" applyProtection="1">
      <alignment horizontal="center" wrapText="1"/>
      <protection/>
    </xf>
    <xf numFmtId="0" fontId="15" fillId="43" borderId="0" xfId="0" applyFont="1" applyFill="1" applyBorder="1" applyAlignment="1" applyProtection="1">
      <alignment horizontal="left"/>
      <protection/>
    </xf>
    <xf numFmtId="0" fontId="3" fillId="43" borderId="0" xfId="0" applyFont="1" applyFill="1" applyAlignment="1" applyProtection="1">
      <alignment horizontal="center"/>
      <protection/>
    </xf>
    <xf numFmtId="0" fontId="10" fillId="43" borderId="0" xfId="0" applyFont="1" applyFill="1" applyAlignment="1" applyProtection="1">
      <alignment horizontal="left" indent="1"/>
      <protection/>
    </xf>
    <xf numFmtId="181" fontId="10" fillId="43" borderId="0" xfId="42" applyNumberFormat="1" applyFont="1" applyFill="1" applyAlignment="1" applyProtection="1">
      <alignment/>
      <protection/>
    </xf>
    <xf numFmtId="0" fontId="20" fillId="43" borderId="12" xfId="0" applyFont="1" applyFill="1" applyBorder="1" applyAlignment="1" applyProtection="1">
      <alignment horizontal="center" vertical="center" wrapText="1"/>
      <protection/>
    </xf>
    <xf numFmtId="0" fontId="11" fillId="53" borderId="12" xfId="0" applyFont="1" applyFill="1" applyBorder="1" applyAlignment="1" applyProtection="1">
      <alignment horizontal="center" vertical="center" wrapText="1"/>
      <protection/>
    </xf>
    <xf numFmtId="0" fontId="10" fillId="0" borderId="56" xfId="0" applyFont="1" applyFill="1" applyBorder="1" applyAlignment="1" applyProtection="1">
      <alignment vertical="center"/>
      <protection/>
    </xf>
    <xf numFmtId="0" fontId="10" fillId="0" borderId="165" xfId="0" applyFont="1" applyFill="1" applyBorder="1" applyAlignment="1" applyProtection="1">
      <alignment/>
      <protection/>
    </xf>
    <xf numFmtId="0" fontId="10" fillId="0" borderId="56" xfId="0" applyFont="1" applyFill="1" applyBorder="1" applyAlignment="1" applyProtection="1">
      <alignment/>
      <protection/>
    </xf>
    <xf numFmtId="0" fontId="10" fillId="0" borderId="0" xfId="0" applyFont="1" applyFill="1" applyBorder="1" applyAlignment="1" applyProtection="1" quotePrefix="1">
      <alignment/>
      <protection/>
    </xf>
    <xf numFmtId="0" fontId="0" fillId="0" borderId="0" xfId="0" applyFont="1" applyBorder="1" applyAlignment="1" applyProtection="1">
      <alignment/>
      <protection/>
    </xf>
    <xf numFmtId="0" fontId="10" fillId="0" borderId="102" xfId="0" applyFont="1" applyFill="1" applyBorder="1" applyAlignment="1" applyProtection="1">
      <alignment horizontal="center" vertical="center" wrapText="1"/>
      <protection locked="0"/>
    </xf>
    <xf numFmtId="186" fontId="10" fillId="35" borderId="94" xfId="0" applyNumberFormat="1" applyFont="1" applyFill="1" applyBorder="1" applyAlignment="1" applyProtection="1">
      <alignment horizontal="center" vertical="center" wrapText="1"/>
      <protection/>
    </xf>
    <xf numFmtId="0" fontId="10" fillId="35" borderId="94" xfId="0" applyFont="1" applyFill="1" applyBorder="1" applyAlignment="1" applyProtection="1">
      <alignment horizontal="center" vertical="center" wrapText="1"/>
      <protection/>
    </xf>
    <xf numFmtId="15" fontId="10" fillId="34" borderId="94" xfId="0" applyNumberFormat="1" applyFont="1" applyFill="1" applyBorder="1" applyAlignment="1" applyProtection="1">
      <alignment horizontal="center" vertical="center"/>
      <protection locked="0"/>
    </xf>
    <xf numFmtId="0" fontId="11" fillId="36" borderId="132" xfId="0" applyFont="1" applyFill="1" applyBorder="1" applyAlignment="1" applyProtection="1">
      <alignment horizontal="center" vertical="center" wrapText="1"/>
      <protection/>
    </xf>
    <xf numFmtId="0" fontId="10" fillId="0" borderId="166" xfId="0" applyFont="1" applyFill="1" applyBorder="1" applyAlignment="1" applyProtection="1">
      <alignment horizontal="left" vertical="center"/>
      <protection locked="0"/>
    </xf>
    <xf numFmtId="0" fontId="10" fillId="0" borderId="79" xfId="0" applyFont="1" applyFill="1" applyBorder="1" applyAlignment="1" applyProtection="1">
      <alignment horizontal="left" vertical="center"/>
      <protection locked="0"/>
    </xf>
    <xf numFmtId="0" fontId="10" fillId="0" borderId="98" xfId="0" applyFont="1" applyFill="1" applyBorder="1" applyAlignment="1" applyProtection="1">
      <alignment horizontal="left" vertical="center"/>
      <protection locked="0"/>
    </xf>
    <xf numFmtId="3" fontId="10" fillId="35" borderId="159" xfId="0" applyNumberFormat="1" applyFont="1" applyFill="1" applyBorder="1" applyAlignment="1" applyProtection="1">
      <alignment horizontal="center" vertical="center"/>
      <protection/>
    </xf>
    <xf numFmtId="0" fontId="0" fillId="43" borderId="0" xfId="0" applyFont="1" applyFill="1" applyBorder="1" applyAlignment="1" applyProtection="1">
      <alignment/>
      <protection/>
    </xf>
    <xf numFmtId="0" fontId="10" fillId="0" borderId="0" xfId="0" applyFont="1" applyFill="1" applyBorder="1" applyAlignment="1" applyProtection="1">
      <alignment/>
      <protection/>
    </xf>
    <xf numFmtId="0" fontId="10" fillId="43" borderId="63" xfId="0" applyFont="1" applyFill="1" applyBorder="1" applyAlignment="1" applyProtection="1">
      <alignment/>
      <protection/>
    </xf>
    <xf numFmtId="0" fontId="10" fillId="0" borderId="77" xfId="0" applyFont="1" applyBorder="1" applyAlignment="1" applyProtection="1">
      <alignment/>
      <protection/>
    </xf>
    <xf numFmtId="0" fontId="10" fillId="0" borderId="108" xfId="0" applyFont="1" applyBorder="1" applyAlignment="1" applyProtection="1">
      <alignment/>
      <protection/>
    </xf>
    <xf numFmtId="188" fontId="0" fillId="34" borderId="78" xfId="0" applyNumberFormat="1" applyFont="1" applyFill="1" applyBorder="1" applyAlignment="1" applyProtection="1">
      <alignment horizontal="center" vertical="center" wrapText="1"/>
      <protection locked="0"/>
    </xf>
    <xf numFmtId="3" fontId="10" fillId="34" borderId="94" xfId="0" applyNumberFormat="1" applyFont="1" applyFill="1" applyBorder="1" applyAlignment="1" applyProtection="1">
      <alignment horizontal="center" vertical="center" wrapText="1"/>
      <protection locked="0"/>
    </xf>
    <xf numFmtId="0" fontId="11" fillId="53" borderId="131" xfId="0" applyFont="1" applyFill="1" applyBorder="1" applyAlignment="1" applyProtection="1">
      <alignment horizontal="center" vertical="center" wrapText="1"/>
      <protection/>
    </xf>
    <xf numFmtId="0" fontId="123" fillId="34" borderId="0" xfId="0" applyNumberFormat="1" applyFont="1" applyFill="1" applyAlignment="1" applyProtection="1">
      <alignment wrapText="1"/>
      <protection/>
    </xf>
    <xf numFmtId="0" fontId="123" fillId="34" borderId="0" xfId="0" applyFont="1" applyFill="1" applyAlignment="1" applyProtection="1">
      <alignment wrapText="1"/>
      <protection/>
    </xf>
    <xf numFmtId="0" fontId="123" fillId="34" borderId="0" xfId="0" applyFont="1" applyFill="1" applyAlignment="1" applyProtection="1">
      <alignment vertical="top" wrapText="1"/>
      <protection/>
    </xf>
    <xf numFmtId="0" fontId="3" fillId="43" borderId="44" xfId="0" applyFont="1" applyFill="1" applyBorder="1" applyAlignment="1" applyProtection="1">
      <alignment/>
      <protection/>
    </xf>
    <xf numFmtId="0" fontId="3" fillId="43" borderId="60" xfId="0" applyFont="1" applyFill="1" applyBorder="1" applyAlignment="1" applyProtection="1">
      <alignment/>
      <protection/>
    </xf>
    <xf numFmtId="0" fontId="10" fillId="35" borderId="103" xfId="0" applyFont="1" applyFill="1" applyBorder="1" applyAlignment="1" applyProtection="1">
      <alignment horizontal="center" vertical="center" wrapText="1"/>
      <protection/>
    </xf>
    <xf numFmtId="49" fontId="10" fillId="43" borderId="94" xfId="0" applyNumberFormat="1" applyFont="1" applyFill="1" applyBorder="1" applyAlignment="1" applyProtection="1">
      <alignment horizontal="center" vertical="center" wrapText="1"/>
      <protection locked="0"/>
    </xf>
    <xf numFmtId="171" fontId="10" fillId="43" borderId="94" xfId="0" applyNumberFormat="1" applyFont="1" applyFill="1" applyBorder="1" applyAlignment="1" applyProtection="1">
      <alignment horizontal="center" vertical="center" wrapText="1"/>
      <protection locked="0"/>
    </xf>
    <xf numFmtId="189" fontId="10" fillId="45" borderId="94" xfId="0" applyNumberFormat="1" applyFont="1" applyFill="1" applyBorder="1" applyAlignment="1" applyProtection="1">
      <alignment horizontal="center" vertical="center" wrapText="1"/>
      <protection/>
    </xf>
    <xf numFmtId="0" fontId="10" fillId="34" borderId="94" xfId="0" applyNumberFormat="1" applyFont="1" applyFill="1" applyBorder="1" applyAlignment="1" applyProtection="1">
      <alignment horizontal="center" vertical="center" wrapText="1"/>
      <protection locked="0"/>
    </xf>
    <xf numFmtId="0" fontId="11" fillId="34" borderId="167" xfId="0" applyFont="1" applyFill="1" applyBorder="1" applyAlignment="1" applyProtection="1">
      <alignment horizontal="center" vertical="center"/>
      <protection locked="0"/>
    </xf>
    <xf numFmtId="0" fontId="11" fillId="53" borderId="168" xfId="0" applyFont="1" applyFill="1" applyBorder="1" applyAlignment="1" applyProtection="1">
      <alignment horizontal="center" vertical="center" wrapText="1"/>
      <protection/>
    </xf>
    <xf numFmtId="183" fontId="11" fillId="0" borderId="169" xfId="0" applyNumberFormat="1" applyFont="1" applyFill="1" applyBorder="1" applyAlignment="1" applyProtection="1">
      <alignment horizontal="right" vertical="center"/>
      <protection locked="0"/>
    </xf>
    <xf numFmtId="183" fontId="11" fillId="0" borderId="13" xfId="0" applyNumberFormat="1" applyFont="1" applyFill="1" applyBorder="1" applyAlignment="1" applyProtection="1">
      <alignment horizontal="right" vertical="center"/>
      <protection locked="0"/>
    </xf>
    <xf numFmtId="183" fontId="10" fillId="0" borderId="13" xfId="0" applyNumberFormat="1" applyFont="1" applyFill="1" applyBorder="1" applyAlignment="1" applyProtection="1">
      <alignment horizontal="right" vertical="center"/>
      <protection locked="0"/>
    </xf>
    <xf numFmtId="183" fontId="11" fillId="0" borderId="162" xfId="0" applyNumberFormat="1" applyFont="1" applyFill="1" applyBorder="1" applyAlignment="1" applyProtection="1">
      <alignment horizontal="right" vertical="center"/>
      <protection locked="0"/>
    </xf>
    <xf numFmtId="183" fontId="11" fillId="0" borderId="168" xfId="0" applyNumberFormat="1" applyFont="1" applyFill="1" applyBorder="1" applyAlignment="1" applyProtection="1">
      <alignment horizontal="right" vertical="center"/>
      <protection/>
    </xf>
    <xf numFmtId="0" fontId="124" fillId="34" borderId="0" xfId="0" applyFont="1" applyFill="1" applyAlignment="1" applyProtection="1">
      <alignment wrapText="1"/>
      <protection/>
    </xf>
    <xf numFmtId="0" fontId="123" fillId="34" borderId="0" xfId="0" applyNumberFormat="1" applyFont="1" applyFill="1" applyAlignment="1" applyProtection="1" quotePrefix="1">
      <alignment wrapText="1"/>
      <protection/>
    </xf>
    <xf numFmtId="0" fontId="123" fillId="34" borderId="0" xfId="0" applyNumberFormat="1" applyFont="1" applyFill="1" applyAlignment="1" applyProtection="1">
      <alignment vertical="top" wrapText="1"/>
      <protection/>
    </xf>
    <xf numFmtId="0" fontId="123" fillId="34" borderId="0" xfId="0" applyFont="1" applyFill="1" applyAlignment="1" applyProtection="1">
      <alignment vertical="center" wrapText="1"/>
      <protection/>
    </xf>
    <xf numFmtId="0" fontId="125" fillId="34" borderId="0" xfId="0" applyFont="1" applyFill="1" applyAlignment="1" applyProtection="1">
      <alignment wrapText="1"/>
      <protection/>
    </xf>
    <xf numFmtId="182" fontId="10" fillId="0" borderId="13" xfId="0" applyNumberFormat="1" applyFont="1" applyFill="1" applyBorder="1" applyAlignment="1" applyProtection="1">
      <alignment horizontal="left" vertical="center" indent="1"/>
      <protection locked="0"/>
    </xf>
    <xf numFmtId="0" fontId="11" fillId="54" borderId="107" xfId="0" applyFont="1" applyFill="1" applyBorder="1" applyAlignment="1" applyProtection="1">
      <alignment horizontal="center" vertical="center"/>
      <protection/>
    </xf>
    <xf numFmtId="0" fontId="11" fillId="43" borderId="0" xfId="0" applyFont="1" applyFill="1" applyBorder="1" applyAlignment="1" applyProtection="1">
      <alignment horizontal="right" vertical="center"/>
      <protection/>
    </xf>
    <xf numFmtId="183" fontId="10" fillId="43" borderId="0" xfId="0" applyNumberFormat="1" applyFont="1" applyFill="1" applyBorder="1" applyAlignment="1" applyProtection="1">
      <alignment horizontal="right" vertical="center"/>
      <protection/>
    </xf>
    <xf numFmtId="183" fontId="11" fillId="43" borderId="0" xfId="0" applyNumberFormat="1" applyFont="1" applyFill="1" applyBorder="1" applyAlignment="1" applyProtection="1">
      <alignment horizontal="right" vertical="center"/>
      <protection/>
    </xf>
    <xf numFmtId="0" fontId="10" fillId="43" borderId="0" xfId="0" applyFont="1" applyFill="1" applyBorder="1" applyAlignment="1" applyProtection="1">
      <alignment horizontal="right" vertical="center"/>
      <protection/>
    </xf>
    <xf numFmtId="0" fontId="10" fillId="43" borderId="0" xfId="0" applyFont="1" applyFill="1" applyBorder="1" applyAlignment="1" applyProtection="1">
      <alignment horizontal="left" vertical="center"/>
      <protection/>
    </xf>
    <xf numFmtId="0" fontId="0" fillId="43" borderId="0" xfId="0" applyFont="1" applyFill="1" applyBorder="1" applyAlignment="1" applyProtection="1">
      <alignment horizontal="right" vertical="center"/>
      <protection/>
    </xf>
    <xf numFmtId="0" fontId="11" fillId="54" borderId="167" xfId="0" applyFont="1" applyFill="1" applyBorder="1" applyAlignment="1" applyProtection="1">
      <alignment horizontal="center" vertical="center"/>
      <protection/>
    </xf>
    <xf numFmtId="0" fontId="11" fillId="34" borderId="131" xfId="0" applyFont="1" applyFill="1" applyBorder="1" applyAlignment="1" applyProtection="1">
      <alignment horizontal="center" vertical="center"/>
      <protection locked="0"/>
    </xf>
    <xf numFmtId="0" fontId="25" fillId="34" borderId="0" xfId="0" applyFont="1" applyFill="1" applyBorder="1" applyAlignment="1" applyProtection="1">
      <alignment/>
      <protection/>
    </xf>
    <xf numFmtId="0" fontId="25" fillId="34" borderId="0" xfId="0" applyFont="1" applyFill="1" applyAlignment="1" applyProtection="1">
      <alignment/>
      <protection/>
    </xf>
    <xf numFmtId="0" fontId="3" fillId="43" borderId="0" xfId="0" applyFont="1" applyFill="1" applyBorder="1" applyAlignment="1" applyProtection="1">
      <alignment horizontal="left" vertical="center" wrapText="1"/>
      <protection locked="0"/>
    </xf>
    <xf numFmtId="0" fontId="10" fillId="34" borderId="0" xfId="0" applyFont="1" applyFill="1" applyAlignment="1" applyProtection="1">
      <alignment horizontal="left" vertical="center"/>
      <protection/>
    </xf>
    <xf numFmtId="0" fontId="25" fillId="34" borderId="0" xfId="0" applyFont="1" applyFill="1" applyBorder="1" applyAlignment="1" applyProtection="1">
      <alignment/>
      <protection/>
    </xf>
    <xf numFmtId="0" fontId="0" fillId="34" borderId="50" xfId="0" applyFont="1" applyFill="1" applyBorder="1" applyAlignment="1" applyProtection="1">
      <alignment/>
      <protection/>
    </xf>
    <xf numFmtId="0" fontId="10" fillId="0" borderId="71" xfId="0" applyFont="1" applyFill="1" applyBorder="1" applyAlignment="1" applyProtection="1">
      <alignment/>
      <protection locked="0"/>
    </xf>
    <xf numFmtId="3" fontId="10" fillId="0" borderId="71" xfId="0" applyNumberFormat="1" applyFont="1" applyFill="1" applyBorder="1" applyAlignment="1" applyProtection="1">
      <alignment/>
      <protection/>
    </xf>
    <xf numFmtId="3" fontId="10" fillId="0" borderId="88" xfId="0" applyNumberFormat="1" applyFont="1" applyFill="1" applyBorder="1" applyAlignment="1" applyProtection="1">
      <alignment/>
      <protection/>
    </xf>
    <xf numFmtId="3" fontId="10" fillId="0" borderId="63" xfId="0" applyNumberFormat="1" applyFont="1" applyFill="1" applyBorder="1" applyAlignment="1" applyProtection="1">
      <alignment/>
      <protection/>
    </xf>
    <xf numFmtId="0" fontId="10" fillId="0" borderId="27" xfId="0" applyFont="1" applyBorder="1" applyAlignment="1" applyProtection="1">
      <alignment vertical="top" wrapText="1"/>
      <protection/>
    </xf>
    <xf numFmtId="0" fontId="10" fillId="0" borderId="29" xfId="0" applyFont="1" applyBorder="1" applyAlignment="1" applyProtection="1">
      <alignment vertical="top" wrapText="1"/>
      <protection/>
    </xf>
    <xf numFmtId="0" fontId="10" fillId="0" borderId="31" xfId="0" applyFont="1" applyBorder="1" applyAlignment="1" applyProtection="1">
      <alignment vertical="top" wrapText="1"/>
      <protection/>
    </xf>
    <xf numFmtId="0" fontId="10" fillId="0" borderId="27" xfId="0" applyFont="1" applyBorder="1" applyAlignment="1">
      <alignment horizontal="left" vertical="top" wrapText="1"/>
    </xf>
    <xf numFmtId="0" fontId="10" fillId="0" borderId="29" xfId="0" applyFont="1" applyBorder="1" applyAlignment="1">
      <alignment horizontal="left" vertical="top" wrapText="1"/>
    </xf>
    <xf numFmtId="0" fontId="15" fillId="0" borderId="31" xfId="0" applyFont="1" applyBorder="1" applyAlignment="1">
      <alignment vertical="top" wrapText="1"/>
    </xf>
    <xf numFmtId="0" fontId="10" fillId="0" borderId="137" xfId="62" applyFont="1" applyBorder="1" applyAlignment="1" applyProtection="1">
      <alignment horizontal="left" vertical="top" wrapText="1"/>
      <protection locked="0"/>
    </xf>
    <xf numFmtId="0" fontId="10" fillId="0" borderId="115" xfId="62" applyFont="1" applyBorder="1" applyAlignment="1" applyProtection="1">
      <alignment horizontal="left" vertical="top" wrapText="1"/>
      <protection locked="0"/>
    </xf>
    <xf numFmtId="0" fontId="0" fillId="0" borderId="115" xfId="0" applyFont="1" applyBorder="1" applyAlignment="1" applyProtection="1">
      <alignment horizontal="center" wrapText="1"/>
      <protection locked="0"/>
    </xf>
    <xf numFmtId="4" fontId="11" fillId="35" borderId="87" xfId="0" applyNumberFormat="1" applyFont="1" applyFill="1" applyBorder="1" applyAlignment="1" applyProtection="1">
      <alignment horizontal="right"/>
      <protection/>
    </xf>
    <xf numFmtId="184" fontId="10" fillId="0" borderId="78" xfId="0" applyNumberFormat="1" applyFont="1" applyFill="1" applyBorder="1" applyAlignment="1" applyProtection="1">
      <alignment horizontal="center" vertical="center"/>
      <protection locked="0"/>
    </xf>
    <xf numFmtId="0" fontId="75" fillId="0" borderId="13" xfId="0" applyFont="1" applyFill="1" applyBorder="1" applyAlignment="1" applyProtection="1">
      <alignment horizontal="left" vertical="center" wrapText="1"/>
      <protection locked="0"/>
    </xf>
    <xf numFmtId="0" fontId="0" fillId="0" borderId="170" xfId="0" applyNumberFormat="1" applyFont="1" applyBorder="1" applyAlignment="1" applyProtection="1">
      <alignment horizontal="center" vertical="center" wrapText="1"/>
      <protection locked="0"/>
    </xf>
    <xf numFmtId="186" fontId="10" fillId="0" borderId="10" xfId="65" applyNumberFormat="1" applyFont="1" applyFill="1" applyBorder="1" applyAlignment="1" applyProtection="1">
      <alignment horizontal="center" vertical="center" wrapText="1"/>
      <protection locked="0"/>
    </xf>
    <xf numFmtId="1" fontId="10" fillId="0" borderId="84" xfId="65" applyNumberFormat="1" applyFont="1" applyFill="1" applyBorder="1" applyAlignment="1" applyProtection="1">
      <alignment horizontal="center" vertical="center" wrapText="1"/>
      <protection locked="0"/>
    </xf>
    <xf numFmtId="208" fontId="10" fillId="0" borderId="10" xfId="65" applyNumberFormat="1" applyFont="1" applyFill="1" applyBorder="1" applyAlignment="1" applyProtection="1">
      <alignment horizontal="center" vertical="center" wrapText="1"/>
      <protection locked="0"/>
    </xf>
    <xf numFmtId="0" fontId="0" fillId="0" borderId="171" xfId="0" applyNumberFormat="1" applyFont="1" applyBorder="1" applyAlignment="1" applyProtection="1">
      <alignment horizontal="center" vertical="center" wrapText="1"/>
      <protection locked="0"/>
    </xf>
    <xf numFmtId="9" fontId="10" fillId="0" borderId="10" xfId="65" applyFont="1" applyFill="1" applyBorder="1" applyAlignment="1" applyProtection="1">
      <alignment horizontal="right" vertical="center" wrapText="1"/>
      <protection locked="0"/>
    </xf>
    <xf numFmtId="0" fontId="0" fillId="0" borderId="172" xfId="0" applyNumberFormat="1" applyBorder="1" applyAlignment="1" applyProtection="1">
      <alignment horizontal="center" vertical="center" wrapText="1"/>
      <protection locked="0"/>
    </xf>
    <xf numFmtId="9" fontId="10" fillId="0" borderId="84" xfId="65" applyNumberFormat="1" applyFont="1" applyFill="1" applyBorder="1" applyAlignment="1" applyProtection="1">
      <alignment horizontal="center" vertical="center" wrapText="1"/>
      <protection locked="0"/>
    </xf>
    <xf numFmtId="0" fontId="0" fillId="0" borderId="172" xfId="0" applyNumberFormat="1" applyFont="1" applyFill="1" applyBorder="1" applyAlignment="1" applyProtection="1">
      <alignment horizontal="center" vertical="center" wrapText="1"/>
      <protection locked="0"/>
    </xf>
    <xf numFmtId="9" fontId="10" fillId="0" borderId="22" xfId="0" applyNumberFormat="1" applyFont="1" applyFill="1" applyBorder="1" applyAlignment="1" applyProtection="1">
      <alignment horizontal="center" vertical="center" wrapText="1"/>
      <protection locked="0"/>
    </xf>
    <xf numFmtId="171" fontId="10" fillId="0" borderId="10" xfId="0" applyNumberFormat="1" applyFont="1" applyFill="1" applyBorder="1" applyAlignment="1" applyProtection="1">
      <alignment horizontal="center" vertical="center" wrapText="1"/>
      <protection locked="0"/>
    </xf>
    <xf numFmtId="9" fontId="10" fillId="0" borderId="22" xfId="65" applyNumberFormat="1" applyFont="1" applyFill="1" applyBorder="1" applyAlignment="1" applyProtection="1">
      <alignment horizontal="center" vertical="center"/>
      <protection locked="0"/>
    </xf>
    <xf numFmtId="1" fontId="10" fillId="0" borderId="22" xfId="0" applyNumberFormat="1" applyFont="1" applyFill="1" applyBorder="1" applyAlignment="1" applyProtection="1">
      <alignment horizontal="center" vertical="center" wrapText="1"/>
      <protection locked="0"/>
    </xf>
    <xf numFmtId="10" fontId="10" fillId="0" borderId="22" xfId="0" applyNumberFormat="1" applyFont="1" applyFill="1" applyBorder="1" applyAlignment="1" applyProtection="1">
      <alignment horizontal="center" vertical="center" wrapText="1"/>
      <protection locked="0"/>
    </xf>
    <xf numFmtId="208" fontId="10" fillId="0" borderId="10" xfId="0" applyNumberFormat="1" applyFont="1" applyFill="1" applyBorder="1" applyAlignment="1" applyProtection="1">
      <alignment horizontal="center" vertical="center" wrapText="1"/>
      <protection locked="0"/>
    </xf>
    <xf numFmtId="0" fontId="126" fillId="0" borderId="10" xfId="0" applyFont="1" applyFill="1" applyBorder="1" applyAlignment="1" applyProtection="1">
      <alignment horizontal="center" vertical="center" wrapText="1"/>
      <protection locked="0"/>
    </xf>
    <xf numFmtId="183" fontId="75" fillId="0" borderId="13" xfId="0" applyNumberFormat="1" applyFont="1" applyFill="1" applyBorder="1" applyAlignment="1" applyProtection="1">
      <alignment horizontal="left" vertical="center" wrapText="1"/>
      <protection locked="0"/>
    </xf>
    <xf numFmtId="183" fontId="75" fillId="0" borderId="105" xfId="0" applyNumberFormat="1" applyFont="1" applyFill="1" applyBorder="1" applyAlignment="1" applyProtection="1">
      <alignment horizontal="left" vertical="center" wrapText="1"/>
      <protection locked="0"/>
    </xf>
    <xf numFmtId="0" fontId="0" fillId="0" borderId="115" xfId="0" applyFont="1" applyBorder="1" applyAlignment="1" applyProtection="1">
      <alignment horizontal="left" wrapText="1"/>
      <protection locked="0"/>
    </xf>
    <xf numFmtId="207" fontId="10" fillId="43" borderId="10" xfId="65" applyNumberFormat="1" applyFont="1" applyFill="1" applyBorder="1" applyAlignment="1" applyProtection="1">
      <alignment horizontal="center" vertical="center" wrapText="1"/>
      <protection locked="0"/>
    </xf>
    <xf numFmtId="200" fontId="10" fillId="43" borderId="84" xfId="65" applyNumberFormat="1" applyFont="1" applyFill="1" applyBorder="1" applyAlignment="1" applyProtection="1">
      <alignment horizontal="center" vertical="center" wrapText="1"/>
      <protection locked="0"/>
    </xf>
    <xf numFmtId="9" fontId="10" fillId="43" borderId="22" xfId="65" applyFont="1" applyFill="1" applyBorder="1" applyAlignment="1" applyProtection="1">
      <alignment horizontal="center" vertical="center"/>
      <protection locked="0"/>
    </xf>
    <xf numFmtId="0" fontId="18" fillId="34" borderId="0" xfId="0" applyFont="1" applyFill="1" applyAlignment="1" applyProtection="1">
      <alignment horizontal="center" wrapText="1"/>
      <protection/>
    </xf>
    <xf numFmtId="0" fontId="16" fillId="34" borderId="0" xfId="0" applyFont="1" applyFill="1" applyAlignment="1" applyProtection="1">
      <alignment wrapText="1"/>
      <protection/>
    </xf>
    <xf numFmtId="0" fontId="4" fillId="34" borderId="0" xfId="0" applyFont="1" applyFill="1" applyAlignment="1" applyProtection="1">
      <alignment/>
      <protection/>
    </xf>
    <xf numFmtId="0" fontId="7" fillId="34" borderId="0" xfId="0" applyFont="1" applyFill="1" applyAlignment="1" applyProtection="1">
      <alignment horizontal="center" vertical="top" wrapText="1"/>
      <protection/>
    </xf>
    <xf numFmtId="0" fontId="3" fillId="34" borderId="0" xfId="0" applyFont="1" applyFill="1" applyAlignment="1" applyProtection="1">
      <alignment horizontal="left" vertical="top" wrapText="1"/>
      <protection/>
    </xf>
    <xf numFmtId="0" fontId="11" fillId="36" borderId="32" xfId="0" applyFont="1" applyFill="1" applyBorder="1" applyAlignment="1" applyProtection="1">
      <alignment horizontal="center" vertical="center" wrapText="1"/>
      <protection/>
    </xf>
    <xf numFmtId="0" fontId="0" fillId="0" borderId="36" xfId="0" applyFont="1" applyBorder="1" applyAlignment="1" applyProtection="1">
      <alignment vertical="center" wrapText="1"/>
      <protection/>
    </xf>
    <xf numFmtId="0" fontId="0" fillId="0" borderId="161" xfId="0" applyFont="1" applyBorder="1" applyAlignment="1" applyProtection="1">
      <alignment vertical="center" wrapText="1"/>
      <protection/>
    </xf>
    <xf numFmtId="0" fontId="0" fillId="0" borderId="173" xfId="0" applyFont="1" applyBorder="1" applyAlignment="1" applyProtection="1">
      <alignment vertical="center" wrapText="1"/>
      <protection/>
    </xf>
    <xf numFmtId="0" fontId="0" fillId="0" borderId="19" xfId="0" applyFont="1" applyBorder="1" applyAlignment="1" applyProtection="1">
      <alignment vertical="center" wrapText="1"/>
      <protection/>
    </xf>
    <xf numFmtId="0" fontId="0" fillId="0" borderId="151" xfId="0" applyFont="1" applyBorder="1" applyAlignment="1" applyProtection="1">
      <alignment vertical="center" wrapText="1"/>
      <protection/>
    </xf>
    <xf numFmtId="0" fontId="9" fillId="33" borderId="20" xfId="0" applyFont="1" applyFill="1" applyBorder="1" applyAlignment="1" applyProtection="1">
      <alignment horizontal="left" vertical="center"/>
      <protection/>
    </xf>
    <xf numFmtId="0" fontId="9" fillId="33" borderId="18" xfId="0" applyFont="1" applyFill="1" applyBorder="1" applyAlignment="1" applyProtection="1">
      <alignment horizontal="left" vertical="center"/>
      <protection/>
    </xf>
    <xf numFmtId="0" fontId="11" fillId="0" borderId="22" xfId="0" applyFont="1" applyFill="1" applyBorder="1" applyAlignment="1" applyProtection="1">
      <alignment horizontal="left" vertical="center" indent="1"/>
      <protection locked="0"/>
    </xf>
    <xf numFmtId="0" fontId="11" fillId="0" borderId="25" xfId="0" applyFont="1" applyFill="1" applyBorder="1" applyAlignment="1" applyProtection="1">
      <alignment horizontal="left" vertical="center" indent="1"/>
      <protection locked="0"/>
    </xf>
    <xf numFmtId="0" fontId="11" fillId="0" borderId="79" xfId="0" applyFont="1" applyFill="1" applyBorder="1" applyAlignment="1" applyProtection="1">
      <alignment horizontal="left" vertical="center" indent="1"/>
      <protection locked="0"/>
    </xf>
    <xf numFmtId="0" fontId="10" fillId="0" borderId="22" xfId="0" applyFont="1" applyFill="1" applyBorder="1" applyAlignment="1" applyProtection="1">
      <alignment horizontal="left" vertical="center" indent="1"/>
      <protection locked="0"/>
    </xf>
    <xf numFmtId="0" fontId="10" fillId="0" borderId="25" xfId="0" applyFont="1" applyFill="1" applyBorder="1" applyAlignment="1" applyProtection="1">
      <alignment horizontal="left" vertical="center" indent="1"/>
      <protection locked="0"/>
    </xf>
    <xf numFmtId="0" fontId="10" fillId="0" borderId="79" xfId="0" applyFont="1" applyFill="1" applyBorder="1" applyAlignment="1" applyProtection="1">
      <alignment horizontal="left" vertical="center" indent="1"/>
      <protection locked="0"/>
    </xf>
    <xf numFmtId="0" fontId="11" fillId="36" borderId="37" xfId="0" applyFont="1" applyFill="1" applyBorder="1" applyAlignment="1" applyProtection="1">
      <alignment horizontal="center" vertical="center" wrapText="1"/>
      <protection/>
    </xf>
    <xf numFmtId="0" fontId="11" fillId="36" borderId="174" xfId="0" applyFont="1" applyFill="1" applyBorder="1" applyAlignment="1" applyProtection="1">
      <alignment horizontal="center" vertical="center" wrapText="1"/>
      <protection/>
    </xf>
    <xf numFmtId="0" fontId="10" fillId="34" borderId="159" xfId="0" applyFont="1" applyFill="1" applyBorder="1" applyAlignment="1" applyProtection="1">
      <alignment horizontal="left" vertical="center" indent="1"/>
      <protection locked="0"/>
    </xf>
    <xf numFmtId="0" fontId="10" fillId="34" borderId="97" xfId="0" applyFont="1" applyFill="1" applyBorder="1" applyAlignment="1" applyProtection="1">
      <alignment horizontal="left" vertical="center" indent="1"/>
      <protection locked="0"/>
    </xf>
    <xf numFmtId="0" fontId="10" fillId="34" borderId="98" xfId="0" applyFont="1" applyFill="1" applyBorder="1" applyAlignment="1" applyProtection="1">
      <alignment horizontal="left" vertical="center" indent="1"/>
      <protection locked="0"/>
    </xf>
    <xf numFmtId="0" fontId="0" fillId="0" borderId="36"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0" fillId="0" borderId="173"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indent="1"/>
      <protection locked="0"/>
    </xf>
    <xf numFmtId="0" fontId="11" fillId="36" borderId="160" xfId="0" applyFont="1" applyFill="1" applyBorder="1" applyAlignment="1" applyProtection="1">
      <alignment horizontal="center" vertical="center" wrapText="1"/>
      <protection/>
    </xf>
    <xf numFmtId="0" fontId="11" fillId="36" borderId="175" xfId="0" applyFont="1" applyFill="1" applyBorder="1" applyAlignment="1" applyProtection="1">
      <alignment horizontal="center" vertical="center" wrapText="1"/>
      <protection/>
    </xf>
    <xf numFmtId="0" fontId="8" fillId="35" borderId="17" xfId="0" applyFont="1" applyFill="1" applyBorder="1" applyAlignment="1" applyProtection="1">
      <alignment horizontal="center" vertical="center"/>
      <protection/>
    </xf>
    <xf numFmtId="0" fontId="8" fillId="35" borderId="100" xfId="0" applyFont="1" applyFill="1" applyBorder="1" applyAlignment="1" applyProtection="1">
      <alignment horizontal="center" vertical="center"/>
      <protection/>
    </xf>
    <xf numFmtId="0" fontId="11" fillId="36" borderId="34" xfId="0" applyFont="1" applyFill="1" applyBorder="1" applyAlignment="1" applyProtection="1">
      <alignment horizontal="center" vertical="center" wrapText="1"/>
      <protection/>
    </xf>
    <xf numFmtId="0" fontId="10" fillId="0" borderId="84" xfId="0" applyFont="1" applyFill="1" applyBorder="1" applyAlignment="1" applyProtection="1">
      <alignment horizontal="left" vertical="center" wrapText="1" indent="1"/>
      <protection locked="0"/>
    </xf>
    <xf numFmtId="0" fontId="10" fillId="0" borderId="84" xfId="0" applyFont="1" applyBorder="1" applyAlignment="1" applyProtection="1">
      <alignment horizontal="left" vertical="center" wrapText="1" indent="1"/>
      <protection locked="0"/>
    </xf>
    <xf numFmtId="0" fontId="10" fillId="0" borderId="169" xfId="0" applyFont="1" applyBorder="1" applyAlignment="1" applyProtection="1">
      <alignment horizontal="left" vertical="center" wrapText="1" indent="1"/>
      <protection locked="0"/>
    </xf>
    <xf numFmtId="0" fontId="9" fillId="33" borderId="16" xfId="0" applyFont="1" applyFill="1" applyBorder="1" applyAlignment="1" applyProtection="1">
      <alignment horizontal="left" vertical="center"/>
      <protection/>
    </xf>
    <xf numFmtId="0" fontId="9" fillId="33" borderId="11" xfId="0" applyFont="1" applyFill="1" applyBorder="1" applyAlignment="1" applyProtection="1">
      <alignment horizontal="left" vertical="center"/>
      <protection/>
    </xf>
    <xf numFmtId="0" fontId="10" fillId="34" borderId="176" xfId="0" applyFont="1" applyFill="1" applyBorder="1" applyAlignment="1" applyProtection="1">
      <alignment horizontal="left" vertical="center" indent="1"/>
      <protection locked="0"/>
    </xf>
    <xf numFmtId="0" fontId="0" fillId="0" borderId="0" xfId="0" applyFont="1" applyBorder="1" applyAlignment="1" applyProtection="1">
      <alignment horizontal="left" vertical="center" wrapText="1"/>
      <protection/>
    </xf>
    <xf numFmtId="0" fontId="10" fillId="0" borderId="159" xfId="0" applyFont="1" applyFill="1" applyBorder="1" applyAlignment="1" applyProtection="1">
      <alignment horizontal="left" vertical="center" indent="1"/>
      <protection locked="0"/>
    </xf>
    <xf numFmtId="0" fontId="10" fillId="0" borderId="97" xfId="0" applyFont="1" applyFill="1" applyBorder="1" applyAlignment="1" applyProtection="1">
      <alignment horizontal="left" vertical="center" indent="1"/>
      <protection locked="0"/>
    </xf>
    <xf numFmtId="0" fontId="10" fillId="0" borderId="98" xfId="0" applyFont="1" applyFill="1" applyBorder="1" applyAlignment="1" applyProtection="1">
      <alignment horizontal="left" vertical="center" indent="1"/>
      <protection locked="0"/>
    </xf>
    <xf numFmtId="0" fontId="10" fillId="0" borderId="10" xfId="0" applyFont="1" applyFill="1" applyBorder="1" applyAlignment="1" applyProtection="1">
      <alignment horizontal="left" vertical="center" wrapText="1" indent="1"/>
      <protection locked="0"/>
    </xf>
    <xf numFmtId="0" fontId="10" fillId="0" borderId="10" xfId="0" applyFont="1" applyBorder="1" applyAlignment="1" applyProtection="1">
      <alignment horizontal="left" vertical="center" wrapText="1" indent="1"/>
      <protection locked="0"/>
    </xf>
    <xf numFmtId="0" fontId="10" fillId="0" borderId="13" xfId="0" applyFont="1" applyBorder="1" applyAlignment="1" applyProtection="1">
      <alignment horizontal="left" vertical="center" wrapText="1" indent="1"/>
      <protection locked="0"/>
    </xf>
    <xf numFmtId="0" fontId="18" fillId="0" borderId="0" xfId="0" applyFont="1" applyAlignment="1" applyProtection="1">
      <alignment horizontal="left" vertical="center" wrapText="1"/>
      <protection/>
    </xf>
    <xf numFmtId="0" fontId="9" fillId="33" borderId="85" xfId="0" applyFont="1" applyFill="1" applyBorder="1" applyAlignment="1" applyProtection="1">
      <alignment horizontal="left" vertical="center"/>
      <protection/>
    </xf>
    <xf numFmtId="0" fontId="9" fillId="33" borderId="177" xfId="0" applyFont="1" applyFill="1" applyBorder="1" applyAlignment="1" applyProtection="1">
      <alignment horizontal="left" vertical="center"/>
      <protection/>
    </xf>
    <xf numFmtId="0" fontId="10" fillId="0" borderId="99" xfId="0" applyFont="1" applyFill="1" applyBorder="1" applyAlignment="1" applyProtection="1">
      <alignment horizontal="left" vertical="center" indent="1"/>
      <protection locked="0"/>
    </xf>
    <xf numFmtId="0" fontId="10" fillId="0" borderId="17" xfId="0" applyFont="1" applyFill="1" applyBorder="1" applyAlignment="1" applyProtection="1">
      <alignment horizontal="left" vertical="center" indent="1"/>
      <protection locked="0"/>
    </xf>
    <xf numFmtId="0" fontId="10" fillId="0" borderId="100" xfId="0" applyFont="1" applyFill="1" applyBorder="1" applyAlignment="1" applyProtection="1">
      <alignment horizontal="left" vertical="center" indent="1"/>
      <protection locked="0"/>
    </xf>
    <xf numFmtId="182" fontId="10" fillId="0" borderId="22" xfId="0" applyNumberFormat="1" applyFont="1" applyFill="1" applyBorder="1" applyAlignment="1" applyProtection="1">
      <alignment horizontal="left" vertical="center" indent="1"/>
      <protection locked="0"/>
    </xf>
    <xf numFmtId="182" fontId="10" fillId="0" borderId="25" xfId="0" applyNumberFormat="1" applyFont="1" applyFill="1" applyBorder="1" applyAlignment="1" applyProtection="1">
      <alignment horizontal="left" vertical="center" indent="1"/>
      <protection locked="0"/>
    </xf>
    <xf numFmtId="182" fontId="10" fillId="0" borderId="79" xfId="0" applyNumberFormat="1" applyFont="1" applyFill="1" applyBorder="1" applyAlignment="1" applyProtection="1">
      <alignment horizontal="left" vertical="center" indent="1"/>
      <protection locked="0"/>
    </xf>
    <xf numFmtId="0" fontId="10" fillId="0" borderId="22" xfId="0" applyFont="1" applyFill="1" applyBorder="1" applyAlignment="1" applyProtection="1">
      <alignment horizontal="left" vertical="center" wrapText="1" indent="1"/>
      <protection locked="0"/>
    </xf>
    <xf numFmtId="0" fontId="10" fillId="0" borderId="79" xfId="0" applyFont="1" applyFill="1" applyBorder="1" applyAlignment="1" applyProtection="1">
      <alignment horizontal="left" vertical="center" wrapText="1" indent="1"/>
      <protection locked="0"/>
    </xf>
    <xf numFmtId="0" fontId="65" fillId="0" borderId="107" xfId="0" applyFont="1" applyFill="1" applyBorder="1" applyAlignment="1" applyProtection="1">
      <alignment vertical="center" wrapText="1"/>
      <protection locked="0"/>
    </xf>
    <xf numFmtId="0" fontId="0" fillId="0" borderId="112" xfId="0" applyFont="1" applyFill="1" applyBorder="1" applyAlignment="1" applyProtection="1">
      <alignment vertical="center"/>
      <protection locked="0"/>
    </xf>
    <xf numFmtId="0" fontId="0" fillId="0" borderId="132" xfId="0" applyFont="1" applyFill="1" applyBorder="1" applyAlignment="1" applyProtection="1">
      <alignment vertical="center"/>
      <protection locked="0"/>
    </xf>
    <xf numFmtId="0" fontId="10" fillId="0" borderId="0" xfId="0" applyFont="1" applyBorder="1" applyAlignment="1" applyProtection="1">
      <alignment horizontal="left" vertical="center" indent="1"/>
      <protection/>
    </xf>
    <xf numFmtId="0" fontId="11" fillId="0" borderId="0" xfId="0" applyFont="1" applyFill="1" applyBorder="1" applyAlignment="1" applyProtection="1">
      <alignment vertical="center" wrapText="1"/>
      <protection/>
    </xf>
    <xf numFmtId="0" fontId="0" fillId="0" borderId="0" xfId="0" applyFill="1" applyBorder="1" applyAlignment="1" applyProtection="1">
      <alignment vertical="center"/>
      <protection/>
    </xf>
    <xf numFmtId="0" fontId="10" fillId="0" borderId="25" xfId="0" applyFont="1" applyFill="1" applyBorder="1" applyAlignment="1" applyProtection="1">
      <alignment horizontal="left" vertical="center" wrapText="1" indent="1"/>
      <protection locked="0"/>
    </xf>
    <xf numFmtId="0" fontId="10" fillId="47" borderId="22" xfId="0" applyFont="1" applyFill="1" applyBorder="1" applyAlignment="1" applyProtection="1">
      <alignment horizontal="center" vertical="center" wrapText="1"/>
      <protection locked="0"/>
    </xf>
    <xf numFmtId="0" fontId="10" fillId="47" borderId="25" xfId="0" applyFont="1" applyFill="1" applyBorder="1" applyAlignment="1" applyProtection="1">
      <alignment horizontal="center" vertical="center" wrapText="1"/>
      <protection locked="0"/>
    </xf>
    <xf numFmtId="0" fontId="10" fillId="47" borderId="79" xfId="0" applyFont="1" applyFill="1" applyBorder="1" applyAlignment="1" applyProtection="1">
      <alignment horizontal="center" vertical="center" wrapText="1"/>
      <protection locked="0"/>
    </xf>
    <xf numFmtId="2" fontId="127" fillId="0" borderId="22" xfId="0" applyNumberFormat="1" applyFont="1" applyFill="1" applyBorder="1" applyAlignment="1" applyProtection="1">
      <alignment horizontal="left" vertical="center" wrapText="1" indent="1"/>
      <protection locked="0"/>
    </xf>
    <xf numFmtId="2" fontId="127" fillId="0" borderId="79" xfId="0" applyNumberFormat="1" applyFont="1" applyFill="1" applyBorder="1" applyAlignment="1" applyProtection="1">
      <alignment horizontal="left" vertical="center" wrapText="1" indent="1"/>
      <protection locked="0"/>
    </xf>
    <xf numFmtId="0" fontId="10" fillId="0" borderId="22" xfId="0" applyFont="1" applyFill="1" applyBorder="1" applyAlignment="1" applyProtection="1">
      <alignment vertical="center" wrapText="1"/>
      <protection locked="0"/>
    </xf>
    <xf numFmtId="0" fontId="10" fillId="0" borderId="25" xfId="0" applyFont="1" applyFill="1" applyBorder="1" applyAlignment="1" applyProtection="1">
      <alignment vertical="center" wrapText="1"/>
      <protection locked="0"/>
    </xf>
    <xf numFmtId="0" fontId="10" fillId="0" borderId="15" xfId="0" applyFont="1" applyFill="1" applyBorder="1" applyAlignment="1" applyProtection="1">
      <alignment vertical="center" wrapText="1"/>
      <protection locked="0"/>
    </xf>
    <xf numFmtId="0" fontId="127" fillId="0" borderId="79" xfId="0" applyFont="1" applyFill="1" applyBorder="1" applyAlignment="1" applyProtection="1">
      <alignment horizontal="left" vertical="center" wrapText="1" indent="1"/>
      <protection locked="0"/>
    </xf>
    <xf numFmtId="0" fontId="9" fillId="33" borderId="58" xfId="0" applyFont="1" applyFill="1" applyBorder="1" applyAlignment="1" applyProtection="1">
      <alignment horizontal="left" vertical="center"/>
      <protection/>
    </xf>
    <xf numFmtId="0" fontId="0" fillId="0" borderId="84" xfId="0" applyFont="1" applyBorder="1" applyAlignment="1" applyProtection="1">
      <alignment horizontal="center" vertical="center"/>
      <protection/>
    </xf>
    <xf numFmtId="0" fontId="11" fillId="35" borderId="99" xfId="0" applyFont="1" applyFill="1" applyBorder="1" applyAlignment="1" applyProtection="1">
      <alignment horizontal="left" vertical="center" indent="1"/>
      <protection/>
    </xf>
    <xf numFmtId="0" fontId="11" fillId="35" borderId="17" xfId="0" applyFont="1" applyFill="1" applyBorder="1" applyAlignment="1" applyProtection="1">
      <alignment horizontal="left" vertical="center" indent="1"/>
      <protection/>
    </xf>
    <xf numFmtId="0" fontId="11" fillId="35" borderId="100" xfId="0" applyFont="1" applyFill="1" applyBorder="1" applyAlignment="1" applyProtection="1">
      <alignment horizontal="left" vertical="center" indent="1"/>
      <protection/>
    </xf>
    <xf numFmtId="0" fontId="12" fillId="35" borderId="130" xfId="0" applyFont="1" applyFill="1" applyBorder="1" applyAlignment="1" applyProtection="1">
      <alignment vertical="center"/>
      <protection/>
    </xf>
    <xf numFmtId="0" fontId="0" fillId="0" borderId="17" xfId="0" applyBorder="1" applyAlignment="1" applyProtection="1">
      <alignment vertical="center"/>
      <protection/>
    </xf>
    <xf numFmtId="0" fontId="0" fillId="0" borderId="58" xfId="0" applyBorder="1" applyAlignment="1" applyProtection="1">
      <alignment vertical="center"/>
      <protection/>
    </xf>
    <xf numFmtId="0" fontId="0" fillId="0" borderId="100" xfId="0" applyBorder="1" applyAlignment="1" applyProtection="1">
      <alignment vertical="center"/>
      <protection/>
    </xf>
    <xf numFmtId="0" fontId="0" fillId="0" borderId="84" xfId="0" applyBorder="1" applyAlignment="1" applyProtection="1">
      <alignment horizontal="center" vertical="center"/>
      <protection/>
    </xf>
    <xf numFmtId="0" fontId="11" fillId="36" borderId="36" xfId="0" applyFont="1" applyFill="1" applyBorder="1" applyAlignment="1" applyProtection="1">
      <alignment horizontal="center" vertical="center" wrapText="1"/>
      <protection/>
    </xf>
    <xf numFmtId="0" fontId="11" fillId="36" borderId="63" xfId="0" applyFont="1" applyFill="1" applyBorder="1" applyAlignment="1" applyProtection="1">
      <alignment horizontal="center" vertical="center" wrapText="1"/>
      <protection/>
    </xf>
    <xf numFmtId="0" fontId="11" fillId="36" borderId="22" xfId="0"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06" xfId="0" applyBorder="1" applyAlignment="1" applyProtection="1">
      <alignment horizontal="center" vertical="center" wrapText="1"/>
      <protection/>
    </xf>
    <xf numFmtId="0" fontId="10" fillId="35" borderId="159" xfId="0" applyFont="1" applyFill="1" applyBorder="1" applyAlignment="1" applyProtection="1">
      <alignment horizontal="left" vertical="center" indent="1"/>
      <protection/>
    </xf>
    <xf numFmtId="0" fontId="10" fillId="35" borderId="97" xfId="0" applyFont="1" applyFill="1" applyBorder="1" applyAlignment="1" applyProtection="1">
      <alignment horizontal="left" vertical="center" indent="1"/>
      <protection/>
    </xf>
    <xf numFmtId="0" fontId="10" fillId="35" borderId="98" xfId="0" applyFont="1" applyFill="1" applyBorder="1" applyAlignment="1" applyProtection="1">
      <alignment horizontal="left" vertical="center" indent="1"/>
      <protection/>
    </xf>
    <xf numFmtId="0" fontId="0" fillId="0" borderId="63" xfId="0" applyBorder="1" applyAlignment="1" applyProtection="1">
      <alignment horizontal="center" vertical="center" wrapText="1"/>
      <protection/>
    </xf>
    <xf numFmtId="0" fontId="0" fillId="0" borderId="84" xfId="0" applyBorder="1" applyAlignment="1" applyProtection="1">
      <alignment horizontal="center" vertical="center" wrapText="1"/>
      <protection/>
    </xf>
    <xf numFmtId="0" fontId="11" fillId="36" borderId="161" xfId="0" applyFont="1" applyFill="1" applyBorder="1" applyAlignment="1" applyProtection="1">
      <alignment horizontal="center" vertical="center" wrapText="1"/>
      <protection/>
    </xf>
    <xf numFmtId="0" fontId="11" fillId="36" borderId="106" xfId="0" applyFont="1" applyFill="1" applyBorder="1" applyAlignment="1" applyProtection="1">
      <alignment horizontal="center" vertical="center" wrapText="1"/>
      <protection/>
    </xf>
    <xf numFmtId="0" fontId="11" fillId="36" borderId="166" xfId="0" applyFont="1" applyFill="1" applyBorder="1" applyAlignment="1" applyProtection="1">
      <alignment horizontal="center" vertical="center" wrapText="1"/>
      <protection/>
    </xf>
    <xf numFmtId="0" fontId="10" fillId="0" borderId="22" xfId="0" applyFont="1" applyFill="1" applyBorder="1" applyAlignment="1" applyProtection="1">
      <alignment horizontal="left" vertical="center" wrapText="1" indent="1"/>
      <protection locked="0"/>
    </xf>
    <xf numFmtId="0" fontId="10" fillId="0" borderId="79" xfId="0" applyFont="1" applyFill="1" applyBorder="1" applyAlignment="1" applyProtection="1">
      <alignment horizontal="left" vertical="center" wrapText="1" indent="1"/>
      <protection locked="0"/>
    </xf>
    <xf numFmtId="0" fontId="11" fillId="53" borderId="130" xfId="0"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7"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6" fillId="0" borderId="58" xfId="0" applyFont="1" applyFill="1" applyBorder="1" applyAlignment="1" applyProtection="1">
      <alignment horizontal="center"/>
      <protection/>
    </xf>
    <xf numFmtId="0" fontId="11" fillId="53" borderId="99" xfId="0" applyFont="1" applyFill="1" applyBorder="1" applyAlignment="1" applyProtection="1">
      <alignment horizontal="center" vertical="center" wrapText="1"/>
      <protection/>
    </xf>
    <xf numFmtId="0" fontId="11" fillId="53" borderId="17" xfId="0" applyFont="1" applyFill="1" applyBorder="1" applyAlignment="1" applyProtection="1">
      <alignment horizontal="center" vertical="center" wrapText="1"/>
      <protection/>
    </xf>
    <xf numFmtId="0" fontId="11" fillId="53" borderId="100" xfId="0" applyFont="1" applyFill="1" applyBorder="1" applyAlignment="1" applyProtection="1">
      <alignment horizontal="center" vertical="center" wrapText="1"/>
      <protection/>
    </xf>
    <xf numFmtId="0" fontId="10" fillId="0" borderId="79" xfId="0" applyFont="1" applyFill="1" applyBorder="1" applyAlignment="1" applyProtection="1">
      <alignment vertical="center" wrapText="1"/>
      <protection locked="0"/>
    </xf>
    <xf numFmtId="0" fontId="10" fillId="0" borderId="178" xfId="0" applyFont="1" applyFill="1" applyBorder="1" applyAlignment="1" applyProtection="1">
      <alignment vertical="top" wrapText="1"/>
      <protection locked="0"/>
    </xf>
    <xf numFmtId="0" fontId="10" fillId="0" borderId="25" xfId="0" applyFont="1" applyFill="1" applyBorder="1" applyAlignment="1" applyProtection="1">
      <alignment vertical="top" wrapText="1"/>
      <protection locked="0"/>
    </xf>
    <xf numFmtId="0" fontId="10" fillId="0" borderId="15" xfId="0" applyFont="1" applyFill="1" applyBorder="1" applyAlignment="1" applyProtection="1">
      <alignment vertical="top" wrapText="1"/>
      <protection locked="0"/>
    </xf>
    <xf numFmtId="0" fontId="11" fillId="0" borderId="22" xfId="0" applyFont="1" applyFill="1" applyBorder="1" applyAlignment="1" applyProtection="1">
      <alignment vertical="top" wrapText="1"/>
      <protection locked="0"/>
    </xf>
    <xf numFmtId="0" fontId="10" fillId="0" borderId="79" xfId="0" applyFont="1" applyFill="1" applyBorder="1" applyAlignment="1" applyProtection="1">
      <alignment vertical="top" wrapText="1"/>
      <protection locked="0"/>
    </xf>
    <xf numFmtId="0" fontId="10" fillId="0" borderId="22" xfId="0" applyFont="1" applyFill="1" applyBorder="1" applyAlignment="1" applyProtection="1">
      <alignment vertical="top" wrapText="1"/>
      <protection locked="0"/>
    </xf>
    <xf numFmtId="0" fontId="10" fillId="0" borderId="159" xfId="0" applyFont="1" applyFill="1" applyBorder="1" applyAlignment="1" applyProtection="1">
      <alignment horizontal="left" vertical="center" wrapText="1"/>
      <protection locked="0"/>
    </xf>
    <xf numFmtId="0" fontId="10" fillId="0" borderId="97" xfId="0" applyFont="1" applyFill="1" applyBorder="1" applyAlignment="1" applyProtection="1">
      <alignment horizontal="left" vertical="center" wrapText="1"/>
      <protection locked="0"/>
    </xf>
    <xf numFmtId="0" fontId="10" fillId="0" borderId="98" xfId="0" applyFont="1" applyFill="1" applyBorder="1" applyAlignment="1" applyProtection="1">
      <alignment horizontal="left" vertical="center" wrapText="1"/>
      <protection locked="0"/>
    </xf>
    <xf numFmtId="0" fontId="11" fillId="0" borderId="178"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178" xfId="0" applyFont="1"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5" xfId="0" applyBorder="1" applyAlignment="1" applyProtection="1">
      <alignment vertical="center" wrapText="1"/>
      <protection locked="0"/>
    </xf>
    <xf numFmtId="0" fontId="0" fillId="0" borderId="15" xfId="0" applyBorder="1" applyAlignment="1" applyProtection="1">
      <alignment vertical="center" wrapText="1"/>
      <protection locked="0"/>
    </xf>
    <xf numFmtId="0" fontId="10" fillId="0" borderId="22" xfId="0" applyFont="1" applyFill="1" applyBorder="1" applyAlignment="1" applyProtection="1">
      <alignment horizontal="left" vertical="center" wrapText="1"/>
      <protection locked="0"/>
    </xf>
    <xf numFmtId="0" fontId="10" fillId="0" borderId="79" xfId="0" applyFont="1" applyFill="1" applyBorder="1" applyAlignment="1" applyProtection="1">
      <alignment horizontal="left" vertical="center" wrapText="1"/>
      <protection locked="0"/>
    </xf>
    <xf numFmtId="0" fontId="10" fillId="0" borderId="176" xfId="0" applyFont="1"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0" borderId="97" xfId="0" applyBorder="1" applyAlignment="1" applyProtection="1">
      <alignment vertical="center" wrapText="1"/>
      <protection locked="0"/>
    </xf>
    <xf numFmtId="0" fontId="0" fillId="0" borderId="164" xfId="0" applyBorder="1" applyAlignment="1" applyProtection="1">
      <alignment vertical="center" wrapText="1"/>
      <protection locked="0"/>
    </xf>
    <xf numFmtId="0" fontId="45" fillId="34" borderId="20" xfId="0" applyFont="1" applyFill="1" applyBorder="1" applyAlignment="1" applyProtection="1">
      <alignment horizontal="left" wrapText="1"/>
      <protection/>
    </xf>
    <xf numFmtId="0" fontId="3" fillId="34" borderId="0" xfId="0" applyFont="1" applyFill="1" applyBorder="1" applyAlignment="1" applyProtection="1">
      <alignment horizontal="left" wrapText="1"/>
      <protection/>
    </xf>
    <xf numFmtId="0" fontId="14" fillId="33" borderId="20" xfId="0" applyFont="1" applyFill="1" applyBorder="1" applyAlignment="1" applyProtection="1">
      <alignment horizontal="left" vertical="center"/>
      <protection/>
    </xf>
    <xf numFmtId="0" fontId="14" fillId="33" borderId="0" xfId="0" applyFont="1" applyFill="1" applyBorder="1" applyAlignment="1" applyProtection="1">
      <alignment horizontal="left" vertical="center"/>
      <protection/>
    </xf>
    <xf numFmtId="0" fontId="11" fillId="53" borderId="14" xfId="0" applyFont="1" applyFill="1" applyBorder="1" applyAlignment="1" applyProtection="1">
      <alignment horizontal="center" vertical="center" wrapText="1"/>
      <protection/>
    </xf>
    <xf numFmtId="0" fontId="11" fillId="0" borderId="22"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left" wrapText="1"/>
      <protection locked="0"/>
    </xf>
    <xf numFmtId="0" fontId="10" fillId="0" borderId="79" xfId="0" applyFont="1" applyFill="1" applyBorder="1" applyAlignment="1" applyProtection="1">
      <alignment horizontal="left" wrapText="1"/>
      <protection locked="0"/>
    </xf>
    <xf numFmtId="0" fontId="10" fillId="0" borderId="94" xfId="0" applyFont="1" applyFill="1" applyBorder="1" applyAlignment="1" applyProtection="1">
      <alignment vertical="center" wrapText="1"/>
      <protection locked="0"/>
    </xf>
    <xf numFmtId="0" fontId="10" fillId="0" borderId="94" xfId="0" applyFont="1" applyFill="1" applyBorder="1" applyAlignment="1" applyProtection="1">
      <alignment wrapText="1"/>
      <protection locked="0"/>
    </xf>
    <xf numFmtId="0" fontId="10" fillId="0" borderId="105" xfId="0" applyFont="1" applyFill="1" applyBorder="1" applyAlignment="1" applyProtection="1">
      <alignment wrapText="1"/>
      <protection locked="0"/>
    </xf>
    <xf numFmtId="0" fontId="11" fillId="0" borderId="103" xfId="0" applyFont="1" applyFill="1" applyBorder="1" applyAlignment="1" applyProtection="1">
      <alignment horizontal="left" vertical="center" wrapText="1"/>
      <protection/>
    </xf>
    <xf numFmtId="0" fontId="20" fillId="0" borderId="94" xfId="0" applyFont="1" applyFill="1" applyBorder="1" applyAlignment="1" applyProtection="1">
      <alignment horizontal="left" vertical="center" wrapText="1"/>
      <protection/>
    </xf>
    <xf numFmtId="0" fontId="11" fillId="0" borderId="102" xfId="0" applyFont="1" applyFill="1" applyBorder="1" applyAlignment="1" applyProtection="1">
      <alignment horizontal="left" vertical="center" wrapText="1"/>
      <protection/>
    </xf>
    <xf numFmtId="0" fontId="20"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wrapText="1"/>
      <protection locked="0"/>
    </xf>
    <xf numFmtId="0" fontId="10" fillId="0" borderId="13" xfId="0" applyFont="1" applyFill="1" applyBorder="1" applyAlignment="1" applyProtection="1">
      <alignment wrapText="1"/>
      <protection locked="0"/>
    </xf>
    <xf numFmtId="0" fontId="11" fillId="53" borderId="12" xfId="0" applyFont="1" applyFill="1" applyBorder="1" applyAlignment="1" applyProtection="1">
      <alignment horizontal="center" vertical="center" wrapText="1"/>
      <protection/>
    </xf>
    <xf numFmtId="0" fontId="0" fillId="53" borderId="12" xfId="0" applyFill="1" applyBorder="1" applyAlignment="1" applyProtection="1">
      <alignment/>
      <protection/>
    </xf>
    <xf numFmtId="0" fontId="0" fillId="53" borderId="21" xfId="0" applyFill="1" applyBorder="1" applyAlignment="1" applyProtection="1">
      <alignment/>
      <protection/>
    </xf>
    <xf numFmtId="0" fontId="11" fillId="53" borderId="101" xfId="0" applyFont="1" applyFill="1" applyBorder="1" applyAlignment="1" applyProtection="1">
      <alignment horizontal="center" vertical="center" wrapText="1"/>
      <protection/>
    </xf>
    <xf numFmtId="0" fontId="0" fillId="53" borderId="12" xfId="0" applyFill="1" applyBorder="1" applyAlignment="1" applyProtection="1">
      <alignment horizontal="center" vertical="center" wrapText="1"/>
      <protection/>
    </xf>
    <xf numFmtId="0" fontId="64" fillId="0" borderId="19" xfId="0" applyFont="1" applyFill="1" applyBorder="1" applyAlignment="1" applyProtection="1">
      <alignment horizontal="left" vertical="center"/>
      <protection/>
    </xf>
    <xf numFmtId="0" fontId="63" fillId="0" borderId="19" xfId="0" applyFont="1" applyFill="1" applyBorder="1" applyAlignment="1" applyProtection="1">
      <alignment horizontal="left" vertical="center"/>
      <protection/>
    </xf>
    <xf numFmtId="0" fontId="11" fillId="0" borderId="25" xfId="0" applyFont="1" applyFill="1" applyBorder="1" applyAlignment="1" applyProtection="1">
      <alignment horizontal="left" vertical="center" wrapText="1"/>
      <protection locked="0"/>
    </xf>
    <xf numFmtId="0" fontId="11" fillId="0" borderId="79" xfId="0" applyFont="1" applyFill="1" applyBorder="1" applyAlignment="1" applyProtection="1">
      <alignment horizontal="left" vertical="center" wrapText="1"/>
      <protection locked="0"/>
    </xf>
    <xf numFmtId="0" fontId="126" fillId="0" borderId="22" xfId="0" applyFont="1" applyFill="1" applyBorder="1" applyAlignment="1" applyProtection="1">
      <alignment vertical="top" wrapText="1"/>
      <protection locked="0"/>
    </xf>
    <xf numFmtId="0" fontId="128" fillId="0" borderId="25" xfId="0" applyFont="1" applyFill="1" applyBorder="1" applyAlignment="1" applyProtection="1">
      <alignment vertical="top" wrapText="1"/>
      <protection locked="0"/>
    </xf>
    <xf numFmtId="0" fontId="128" fillId="0" borderId="79" xfId="0" applyFont="1" applyFill="1" applyBorder="1" applyAlignment="1" applyProtection="1">
      <alignment vertical="top" wrapText="1"/>
      <protection locked="0"/>
    </xf>
    <xf numFmtId="0" fontId="126" fillId="0" borderId="25" xfId="0" applyFont="1" applyFill="1" applyBorder="1" applyAlignment="1" applyProtection="1">
      <alignment vertical="top" wrapText="1"/>
      <protection locked="0"/>
    </xf>
    <xf numFmtId="0" fontId="126" fillId="0" borderId="79" xfId="0" applyFont="1" applyFill="1" applyBorder="1" applyAlignment="1" applyProtection="1">
      <alignment vertical="top" wrapText="1"/>
      <protection locked="0"/>
    </xf>
    <xf numFmtId="0" fontId="11" fillId="47" borderId="178" xfId="0" applyFont="1" applyFill="1" applyBorder="1" applyAlignment="1" applyProtection="1">
      <alignment horizontal="center" vertical="center" wrapText="1"/>
      <protection locked="0"/>
    </xf>
    <xf numFmtId="0" fontId="11" fillId="47" borderId="25" xfId="0" applyFont="1" applyFill="1" applyBorder="1" applyAlignment="1" applyProtection="1">
      <alignment horizontal="center" vertical="center" wrapText="1"/>
      <protection locked="0"/>
    </xf>
    <xf numFmtId="0" fontId="11" fillId="47" borderId="79" xfId="0" applyFont="1" applyFill="1" applyBorder="1" applyAlignment="1" applyProtection="1">
      <alignment horizontal="center" vertical="center" wrapText="1"/>
      <protection locked="0"/>
    </xf>
    <xf numFmtId="0" fontId="18" fillId="0" borderId="0" xfId="0" applyFont="1" applyAlignment="1" applyProtection="1">
      <alignment horizontal="left" wrapText="1"/>
      <protection/>
    </xf>
    <xf numFmtId="0" fontId="5" fillId="0" borderId="0" xfId="0" applyFont="1" applyFill="1" applyBorder="1" applyAlignment="1" applyProtection="1">
      <alignment horizontal="left" vertical="center"/>
      <protection/>
    </xf>
    <xf numFmtId="0" fontId="11" fillId="0" borderId="102"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protection/>
    </xf>
    <xf numFmtId="0" fontId="11" fillId="36" borderId="99" xfId="0" applyFont="1" applyFill="1" applyBorder="1" applyAlignment="1" applyProtection="1">
      <alignment horizontal="center" vertical="center"/>
      <protection/>
    </xf>
    <xf numFmtId="0" fontId="11" fillId="36" borderId="14" xfId="0" applyFont="1" applyFill="1" applyBorder="1" applyAlignment="1" applyProtection="1">
      <alignment horizontal="center" vertical="center"/>
      <protection/>
    </xf>
    <xf numFmtId="0" fontId="10" fillId="0" borderId="178" xfId="0" applyFont="1" applyFill="1" applyBorder="1" applyAlignment="1" applyProtection="1">
      <alignment horizontal="left" vertical="center" wrapText="1"/>
      <protection/>
    </xf>
    <xf numFmtId="0" fontId="10" fillId="0" borderId="15" xfId="0" applyFont="1" applyFill="1" applyBorder="1" applyAlignment="1" applyProtection="1">
      <alignment horizontal="left" vertical="center" wrapText="1"/>
      <protection/>
    </xf>
    <xf numFmtId="0" fontId="11" fillId="35" borderId="130" xfId="0" applyFont="1" applyFill="1" applyBorder="1" applyAlignment="1" applyProtection="1">
      <alignment horizontal="left" vertical="center" indent="1"/>
      <protection/>
    </xf>
    <xf numFmtId="0" fontId="10" fillId="0" borderId="102" xfId="0" applyFont="1" applyFill="1" applyBorder="1" applyAlignment="1" applyProtection="1">
      <alignment horizontal="left" vertical="center"/>
      <protection/>
    </xf>
    <xf numFmtId="0" fontId="10" fillId="0" borderId="10"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wrapText="1"/>
      <protection/>
    </xf>
    <xf numFmtId="0" fontId="10" fillId="35" borderId="102" xfId="0" applyFont="1" applyFill="1" applyBorder="1" applyAlignment="1" applyProtection="1">
      <alignment horizontal="left" vertical="center" indent="1"/>
      <protection/>
    </xf>
    <xf numFmtId="0" fontId="10" fillId="35" borderId="10" xfId="0" applyFont="1" applyFill="1" applyBorder="1" applyAlignment="1" applyProtection="1">
      <alignment horizontal="left" vertical="center" indent="1"/>
      <protection/>
    </xf>
    <xf numFmtId="0" fontId="10" fillId="35" borderId="13" xfId="0" applyFont="1" applyFill="1" applyBorder="1" applyAlignment="1" applyProtection="1">
      <alignment horizontal="left" vertical="center" indent="1"/>
      <protection/>
    </xf>
    <xf numFmtId="0" fontId="10" fillId="35" borderId="176" xfId="0" applyFont="1" applyFill="1" applyBorder="1" applyAlignment="1" applyProtection="1">
      <alignment horizontal="center" vertical="center"/>
      <protection/>
    </xf>
    <xf numFmtId="0" fontId="10" fillId="35" borderId="97" xfId="0" applyFont="1" applyFill="1" applyBorder="1" applyAlignment="1" applyProtection="1">
      <alignment horizontal="center" vertical="center"/>
      <protection/>
    </xf>
    <xf numFmtId="0" fontId="10" fillId="35" borderId="98" xfId="0" applyFont="1" applyFill="1" applyBorder="1" applyAlignment="1" applyProtection="1">
      <alignment horizontal="center" vertical="center"/>
      <protection/>
    </xf>
    <xf numFmtId="0" fontId="75" fillId="0" borderId="159" xfId="0" applyFont="1" applyFill="1" applyBorder="1" applyAlignment="1" applyProtection="1">
      <alignment horizontal="left" vertical="center" wrapText="1"/>
      <protection locked="0"/>
    </xf>
    <xf numFmtId="0" fontId="75" fillId="0" borderId="164" xfId="0" applyFont="1" applyFill="1" applyBorder="1" applyAlignment="1" applyProtection="1">
      <alignment horizontal="left" vertical="center" wrapText="1"/>
      <protection locked="0"/>
    </xf>
    <xf numFmtId="0" fontId="10" fillId="0" borderId="103" xfId="0" applyFont="1" applyFill="1" applyBorder="1" applyAlignment="1" applyProtection="1">
      <alignment horizontal="left" vertical="center" wrapText="1"/>
      <protection/>
    </xf>
    <xf numFmtId="0" fontId="10" fillId="0" borderId="94" xfId="0" applyFont="1" applyFill="1" applyBorder="1" applyAlignment="1" applyProtection="1">
      <alignment horizontal="left" vertical="center" wrapText="1"/>
      <protection/>
    </xf>
    <xf numFmtId="0" fontId="10" fillId="37" borderId="22" xfId="0" applyFont="1" applyFill="1" applyBorder="1" applyAlignment="1" applyProtection="1">
      <alignment horizontal="left" vertical="center"/>
      <protection/>
    </xf>
    <xf numFmtId="0" fontId="10" fillId="37" borderId="15" xfId="0" applyFont="1" applyFill="1" applyBorder="1" applyAlignment="1" applyProtection="1">
      <alignment horizontal="left" vertical="center"/>
      <protection/>
    </xf>
    <xf numFmtId="183" fontId="11" fillId="37" borderId="22" xfId="0" applyNumberFormat="1" applyFont="1" applyFill="1" applyBorder="1" applyAlignment="1" applyProtection="1">
      <alignment horizontal="right" vertical="center" wrapText="1"/>
      <protection/>
    </xf>
    <xf numFmtId="183" fontId="11" fillId="37" borderId="15" xfId="0" applyNumberFormat="1" applyFont="1" applyFill="1" applyBorder="1" applyAlignment="1" applyProtection="1">
      <alignment horizontal="right" vertical="center" wrapText="1"/>
      <protection/>
    </xf>
    <xf numFmtId="0" fontId="75" fillId="0" borderId="22" xfId="0" applyFont="1" applyFill="1" applyBorder="1" applyAlignment="1" applyProtection="1">
      <alignment horizontal="left" vertical="center" wrapText="1"/>
      <protection locked="0"/>
    </xf>
    <xf numFmtId="0" fontId="75" fillId="0" borderId="15" xfId="0" applyFont="1" applyFill="1" applyBorder="1" applyAlignment="1" applyProtection="1">
      <alignment horizontal="left" vertical="center" wrapText="1"/>
      <protection locked="0"/>
    </xf>
    <xf numFmtId="0" fontId="75" fillId="0" borderId="22" xfId="0" applyFont="1" applyFill="1" applyBorder="1" applyAlignment="1" applyProtection="1">
      <alignment horizontal="left" vertical="center" wrapText="1"/>
      <protection locked="0"/>
    </xf>
    <xf numFmtId="0" fontId="75" fillId="0" borderId="15" xfId="0" applyFont="1" applyFill="1" applyBorder="1" applyAlignment="1" applyProtection="1">
      <alignment horizontal="left" vertical="center" wrapText="1"/>
      <protection locked="0"/>
    </xf>
    <xf numFmtId="0" fontId="10" fillId="0" borderId="176" xfId="0" applyFont="1" applyFill="1" applyBorder="1" applyAlignment="1" applyProtection="1">
      <alignment horizontal="left" vertical="center" wrapText="1"/>
      <protection/>
    </xf>
    <xf numFmtId="0" fontId="10" fillId="0" borderId="164" xfId="0" applyFont="1" applyFill="1" applyBorder="1" applyAlignment="1" applyProtection="1">
      <alignment horizontal="left" vertical="center" wrapText="1"/>
      <protection/>
    </xf>
    <xf numFmtId="0" fontId="10" fillId="0" borderId="164" xfId="0" applyFont="1" applyFill="1" applyBorder="1" applyAlignment="1" applyProtection="1">
      <alignment horizontal="left" vertical="center" wrapText="1"/>
      <protection locked="0"/>
    </xf>
    <xf numFmtId="0" fontId="11" fillId="0" borderId="178" xfId="0" applyFont="1" applyFill="1" applyBorder="1" applyAlignment="1" applyProtection="1">
      <alignment horizontal="left" vertical="center"/>
      <protection/>
    </xf>
    <xf numFmtId="0" fontId="11" fillId="0" borderId="15" xfId="0" applyFont="1" applyFill="1" applyBorder="1" applyAlignment="1" applyProtection="1">
      <alignment horizontal="left" vertical="center"/>
      <protection/>
    </xf>
    <xf numFmtId="0" fontId="10" fillId="0" borderId="178" xfId="0" applyFont="1" applyFill="1" applyBorder="1" applyAlignment="1" applyProtection="1">
      <alignment horizontal="left" vertical="center"/>
      <protection/>
    </xf>
    <xf numFmtId="0" fontId="10" fillId="0" borderId="15" xfId="0" applyFont="1" applyFill="1" applyBorder="1" applyAlignment="1" applyProtection="1">
      <alignment horizontal="left" vertical="center"/>
      <protection/>
    </xf>
    <xf numFmtId="0" fontId="10" fillId="0" borderId="176" xfId="0" applyFont="1" applyFill="1" applyBorder="1" applyAlignment="1" applyProtection="1">
      <alignment horizontal="left" vertical="center"/>
      <protection/>
    </xf>
    <xf numFmtId="0" fontId="10" fillId="0" borderId="164" xfId="0" applyFont="1" applyFill="1" applyBorder="1" applyAlignment="1" applyProtection="1">
      <alignment horizontal="left" vertical="center"/>
      <protection/>
    </xf>
    <xf numFmtId="0" fontId="11" fillId="0" borderId="178" xfId="0" applyFont="1" applyFill="1" applyBorder="1" applyAlignment="1" applyProtection="1">
      <alignment horizontal="left" vertical="center" wrapText="1"/>
      <protection/>
    </xf>
    <xf numFmtId="0" fontId="11" fillId="0" borderId="15" xfId="0" applyFont="1" applyFill="1" applyBorder="1" applyAlignment="1" applyProtection="1">
      <alignment horizontal="left" vertical="center" wrapText="1"/>
      <protection/>
    </xf>
    <xf numFmtId="0" fontId="11" fillId="45" borderId="107" xfId="0" applyFont="1" applyFill="1" applyBorder="1" applyAlignment="1" applyProtection="1">
      <alignment horizontal="center"/>
      <protection/>
    </xf>
    <xf numFmtId="0" fontId="11" fillId="45" borderId="112" xfId="0" applyFont="1" applyFill="1" applyBorder="1" applyAlignment="1" applyProtection="1">
      <alignment horizontal="center"/>
      <protection/>
    </xf>
    <xf numFmtId="0" fontId="11" fillId="45" borderId="132" xfId="0" applyFont="1" applyFill="1" applyBorder="1" applyAlignment="1" applyProtection="1">
      <alignment horizontal="center"/>
      <protection/>
    </xf>
    <xf numFmtId="3" fontId="11" fillId="41" borderId="107" xfId="0" applyNumberFormat="1" applyFont="1" applyFill="1" applyBorder="1" applyAlignment="1" applyProtection="1">
      <alignment horizontal="center" wrapText="1"/>
      <protection/>
    </xf>
    <xf numFmtId="3" fontId="11" fillId="41" borderId="112" xfId="0" applyNumberFormat="1" applyFont="1" applyFill="1" applyBorder="1" applyAlignment="1" applyProtection="1">
      <alignment horizontal="center" wrapText="1"/>
      <protection/>
    </xf>
    <xf numFmtId="3" fontId="11" fillId="41" borderId="132" xfId="0" applyNumberFormat="1" applyFont="1" applyFill="1" applyBorder="1" applyAlignment="1" applyProtection="1">
      <alignment horizontal="center" wrapText="1"/>
      <protection/>
    </xf>
    <xf numFmtId="49" fontId="0" fillId="0" borderId="152" xfId="47" applyNumberFormat="1" applyFont="1" applyBorder="1" applyAlignment="1" applyProtection="1">
      <alignment horizontal="center" wrapText="1"/>
      <protection locked="0"/>
    </xf>
    <xf numFmtId="49" fontId="0" fillId="0" borderId="139" xfId="47" applyNumberFormat="1" applyFont="1" applyBorder="1" applyAlignment="1" applyProtection="1">
      <alignment horizontal="center" wrapText="1"/>
      <protection locked="0"/>
    </xf>
    <xf numFmtId="49" fontId="0" fillId="0" borderId="179" xfId="47" applyNumberFormat="1" applyFont="1" applyBorder="1" applyAlignment="1" applyProtection="1">
      <alignment horizontal="center" wrapText="1"/>
      <protection locked="0"/>
    </xf>
    <xf numFmtId="49" fontId="0" fillId="0" borderId="119" xfId="47" applyNumberFormat="1" applyFont="1" applyBorder="1" applyAlignment="1" applyProtection="1">
      <alignment horizontal="center" wrapText="1"/>
      <protection locked="0"/>
    </xf>
    <xf numFmtId="49" fontId="0" fillId="0" borderId="93" xfId="47" applyNumberFormat="1" applyFont="1" applyBorder="1" applyAlignment="1" applyProtection="1">
      <alignment horizontal="center" wrapText="1"/>
      <protection locked="0"/>
    </xf>
    <xf numFmtId="49" fontId="0" fillId="0" borderId="154" xfId="47" applyNumberFormat="1" applyFont="1" applyBorder="1" applyAlignment="1" applyProtection="1">
      <alignment horizontal="center" wrapText="1"/>
      <protection locked="0"/>
    </xf>
    <xf numFmtId="49" fontId="0" fillId="0" borderId="180" xfId="47" applyNumberFormat="1" applyFont="1" applyBorder="1" applyAlignment="1" applyProtection="1">
      <alignment horizontal="center" wrapText="1"/>
      <protection locked="0"/>
    </xf>
    <xf numFmtId="49" fontId="0" fillId="0" borderId="148" xfId="47" applyNumberFormat="1" applyFont="1" applyBorder="1" applyAlignment="1" applyProtection="1">
      <alignment horizontal="center" wrapText="1"/>
      <protection locked="0"/>
    </xf>
    <xf numFmtId="49" fontId="0" fillId="0" borderId="181" xfId="47" applyNumberFormat="1" applyFont="1" applyBorder="1" applyAlignment="1" applyProtection="1">
      <alignment horizontal="center" wrapText="1"/>
      <protection locked="0"/>
    </xf>
    <xf numFmtId="0" fontId="23" fillId="0" borderId="0" xfId="0" applyFont="1" applyAlignment="1" applyProtection="1">
      <alignment horizontal="left"/>
      <protection/>
    </xf>
    <xf numFmtId="0" fontId="20" fillId="41" borderId="101" xfId="0" applyFont="1" applyFill="1" applyBorder="1" applyAlignment="1" applyProtection="1">
      <alignment horizontal="left"/>
      <protection/>
    </xf>
    <xf numFmtId="0" fontId="20" fillId="41" borderId="12" xfId="0" applyFont="1" applyFill="1" applyBorder="1" applyAlignment="1" applyProtection="1">
      <alignment horizontal="left"/>
      <protection/>
    </xf>
    <xf numFmtId="0" fontId="0" fillId="47" borderId="12" xfId="0" applyNumberFormat="1" applyFill="1" applyBorder="1" applyAlignment="1" applyProtection="1">
      <alignment horizontal="left" wrapText="1" indent="1"/>
      <protection/>
    </xf>
    <xf numFmtId="0" fontId="0" fillId="47" borderId="21" xfId="0" applyNumberFormat="1" applyFill="1" applyBorder="1" applyAlignment="1" applyProtection="1">
      <alignment horizontal="left" wrapText="1" indent="1"/>
      <protection/>
    </xf>
    <xf numFmtId="3" fontId="55" fillId="34" borderId="0" xfId="0" applyNumberFormat="1" applyFont="1" applyFill="1" applyAlignment="1" applyProtection="1">
      <alignment horizontal="center" wrapText="1"/>
      <protection/>
    </xf>
    <xf numFmtId="0" fontId="0" fillId="0" borderId="0" xfId="0" applyAlignment="1" applyProtection="1">
      <alignment horizontal="center" wrapText="1"/>
      <protection/>
    </xf>
    <xf numFmtId="0" fontId="20" fillId="41" borderId="102" xfId="0" applyFont="1" applyFill="1" applyBorder="1" applyAlignment="1" applyProtection="1">
      <alignment horizontal="left"/>
      <protection/>
    </xf>
    <xf numFmtId="0" fontId="20" fillId="41" borderId="10" xfId="0" applyFont="1" applyFill="1" applyBorder="1" applyAlignment="1" applyProtection="1">
      <alignment horizontal="left"/>
      <protection/>
    </xf>
    <xf numFmtId="0" fontId="0" fillId="47" borderId="10" xfId="0" applyFill="1" applyBorder="1" applyAlignment="1" applyProtection="1">
      <alignment horizontal="left" wrapText="1" indent="1"/>
      <protection/>
    </xf>
    <xf numFmtId="0" fontId="0" fillId="47" borderId="13" xfId="0" applyFill="1" applyBorder="1" applyAlignment="1" applyProtection="1">
      <alignment horizontal="left" wrapText="1" indent="1"/>
      <protection/>
    </xf>
    <xf numFmtId="0" fontId="11" fillId="41" borderId="112" xfId="0" applyFont="1" applyFill="1" applyBorder="1" applyAlignment="1" applyProtection="1">
      <alignment horizontal="center"/>
      <protection/>
    </xf>
    <xf numFmtId="0" fontId="20" fillId="41" borderId="103" xfId="0" applyFont="1" applyFill="1" applyBorder="1" applyAlignment="1" applyProtection="1">
      <alignment horizontal="left"/>
      <protection/>
    </xf>
    <xf numFmtId="0" fontId="20" fillId="41" borderId="94" xfId="0" applyFont="1" applyFill="1" applyBorder="1" applyAlignment="1" applyProtection="1">
      <alignment horizontal="left"/>
      <protection/>
    </xf>
    <xf numFmtId="0" fontId="0" fillId="34" borderId="94" xfId="0" applyFont="1" applyFill="1" applyBorder="1" applyAlignment="1" applyProtection="1">
      <alignment horizontal="left" wrapText="1" indent="1"/>
      <protection locked="0"/>
    </xf>
    <xf numFmtId="0" fontId="0" fillId="34" borderId="105" xfId="0" applyFill="1" applyBorder="1" applyAlignment="1" applyProtection="1">
      <alignment horizontal="left" wrapText="1" indent="1"/>
      <protection locked="0"/>
    </xf>
    <xf numFmtId="0" fontId="0" fillId="34" borderId="0" xfId="0" applyFill="1" applyBorder="1" applyAlignment="1" applyProtection="1">
      <alignment horizontal="left" wrapText="1" indent="1"/>
      <protection/>
    </xf>
    <xf numFmtId="0" fontId="20" fillId="43" borderId="0" xfId="0" applyFont="1" applyFill="1" applyBorder="1" applyAlignment="1" applyProtection="1">
      <alignment horizontal="left"/>
      <protection/>
    </xf>
    <xf numFmtId="0" fontId="20" fillId="41" borderId="37" xfId="0" applyFont="1" applyFill="1" applyBorder="1" applyAlignment="1" applyProtection="1">
      <alignment horizontal="center" wrapText="1"/>
      <protection/>
    </xf>
    <xf numFmtId="0" fontId="0" fillId="0" borderId="84" xfId="0" applyBorder="1" applyAlignment="1" applyProtection="1">
      <alignment horizontal="center"/>
      <protection/>
    </xf>
    <xf numFmtId="0" fontId="20" fillId="34" borderId="0" xfId="0" applyFont="1" applyFill="1" applyAlignment="1" applyProtection="1">
      <alignment horizontal="center" wrapText="1"/>
      <protection/>
    </xf>
    <xf numFmtId="0" fontId="11" fillId="35" borderId="107" xfId="0" applyFont="1" applyFill="1" applyBorder="1" applyAlignment="1" applyProtection="1">
      <alignment horizontal="center"/>
      <protection/>
    </xf>
    <xf numFmtId="0" fontId="11" fillId="35" borderId="112" xfId="0" applyFont="1" applyFill="1" applyBorder="1" applyAlignment="1" applyProtection="1">
      <alignment horizontal="center"/>
      <protection/>
    </xf>
    <xf numFmtId="0" fontId="11" fillId="35" borderId="182" xfId="0" applyFont="1" applyFill="1" applyBorder="1" applyAlignment="1" applyProtection="1">
      <alignment horizontal="center"/>
      <protection/>
    </xf>
    <xf numFmtId="0" fontId="11" fillId="35" borderId="114" xfId="0" applyFont="1" applyFill="1" applyBorder="1" applyAlignment="1" applyProtection="1">
      <alignment horizontal="center"/>
      <protection/>
    </xf>
    <xf numFmtId="0" fontId="11" fillId="35" borderId="132" xfId="0" applyFont="1" applyFill="1" applyBorder="1" applyAlignment="1" applyProtection="1">
      <alignment horizontal="center"/>
      <protection/>
    </xf>
    <xf numFmtId="0" fontId="0" fillId="0" borderId="120" xfId="0" applyFont="1" applyFill="1" applyBorder="1" applyAlignment="1" applyProtection="1">
      <alignment horizontal="left" indent="1"/>
      <protection/>
    </xf>
    <xf numFmtId="0" fontId="0" fillId="0" borderId="93" xfId="0" applyFont="1" applyFill="1" applyBorder="1" applyAlignment="1" applyProtection="1">
      <alignment horizontal="left" indent="1"/>
      <protection/>
    </xf>
    <xf numFmtId="0" fontId="0" fillId="0" borderId="154" xfId="0" applyFont="1" applyFill="1" applyBorder="1" applyAlignment="1" applyProtection="1">
      <alignment horizontal="left" indent="1"/>
      <protection/>
    </xf>
    <xf numFmtId="0" fontId="0" fillId="0" borderId="183" xfId="0" applyFont="1" applyBorder="1" applyAlignment="1" applyProtection="1">
      <alignment horizontal="left" indent="1"/>
      <protection/>
    </xf>
    <xf numFmtId="0" fontId="0" fillId="0" borderId="139" xfId="0" applyFont="1" applyBorder="1" applyAlignment="1" applyProtection="1">
      <alignment horizontal="left" indent="1"/>
      <protection/>
    </xf>
    <xf numFmtId="0" fontId="0" fillId="0" borderId="179" xfId="0" applyFont="1" applyBorder="1" applyAlignment="1" applyProtection="1">
      <alignment horizontal="left" indent="1"/>
      <protection/>
    </xf>
    <xf numFmtId="0" fontId="0" fillId="0" borderId="120" xfId="0" applyFont="1" applyBorder="1" applyAlignment="1" applyProtection="1">
      <alignment horizontal="left" indent="1"/>
      <protection/>
    </xf>
    <xf numFmtId="0" fontId="0" fillId="0" borderId="93" xfId="0" applyFont="1" applyBorder="1" applyAlignment="1" applyProtection="1">
      <alignment horizontal="left" indent="1"/>
      <protection/>
    </xf>
    <xf numFmtId="0" fontId="0" fillId="0" borderId="154" xfId="0" applyFont="1" applyBorder="1" applyAlignment="1" applyProtection="1">
      <alignment horizontal="left" indent="1"/>
      <protection/>
    </xf>
    <xf numFmtId="0" fontId="0" fillId="0" borderId="85" xfId="0" applyNumberFormat="1" applyFont="1" applyBorder="1" applyAlignment="1" applyProtection="1">
      <alignment horizontal="left" vertical="top" wrapText="1"/>
      <protection locked="0"/>
    </xf>
    <xf numFmtId="0" fontId="0" fillId="0" borderId="58" xfId="0" applyNumberFormat="1" applyBorder="1" applyAlignment="1" applyProtection="1">
      <alignment horizontal="left" vertical="top" wrapText="1"/>
      <protection locked="0"/>
    </xf>
    <xf numFmtId="0" fontId="0" fillId="0" borderId="96" xfId="0" applyNumberFormat="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6"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51" xfId="0" applyBorder="1" applyAlignment="1" applyProtection="1">
      <alignment horizontal="left" vertical="top" wrapText="1"/>
      <protection locked="0"/>
    </xf>
    <xf numFmtId="0" fontId="0" fillId="0" borderId="184" xfId="0" applyFont="1" applyBorder="1" applyAlignment="1" applyProtection="1">
      <alignment horizontal="left" indent="1"/>
      <protection/>
    </xf>
    <xf numFmtId="0" fontId="0" fillId="0" borderId="148" xfId="0" applyFont="1" applyBorder="1" applyAlignment="1" applyProtection="1">
      <alignment horizontal="left" indent="1"/>
      <protection/>
    </xf>
    <xf numFmtId="0" fontId="0" fillId="0" borderId="181" xfId="0" applyFont="1" applyBorder="1" applyAlignment="1" applyProtection="1">
      <alignment horizontal="left" indent="1"/>
      <protection/>
    </xf>
    <xf numFmtId="0" fontId="57" fillId="42" borderId="107" xfId="0" applyFont="1" applyFill="1" applyBorder="1" applyAlignment="1" applyProtection="1">
      <alignment horizontal="center" vertical="center"/>
      <protection/>
    </xf>
    <xf numFmtId="0" fontId="57" fillId="42" borderId="112" xfId="0" applyFont="1" applyFill="1" applyBorder="1" applyAlignment="1" applyProtection="1">
      <alignment horizontal="center" vertical="center"/>
      <protection/>
    </xf>
    <xf numFmtId="0" fontId="0" fillId="0" borderId="132" xfId="0" applyBorder="1" applyAlignment="1" applyProtection="1">
      <alignment/>
      <protection/>
    </xf>
    <xf numFmtId="0" fontId="11" fillId="41" borderId="107" xfId="0" applyFont="1" applyFill="1" applyBorder="1" applyAlignment="1" applyProtection="1">
      <alignment horizontal="center"/>
      <protection/>
    </xf>
    <xf numFmtId="0" fontId="0" fillId="0" borderId="112" xfId="0" applyBorder="1" applyAlignment="1" applyProtection="1">
      <alignment horizontal="center"/>
      <protection/>
    </xf>
    <xf numFmtId="0" fontId="0" fillId="0" borderId="112" xfId="0" applyBorder="1" applyAlignment="1" applyProtection="1">
      <alignment/>
      <protection/>
    </xf>
    <xf numFmtId="0" fontId="20" fillId="42" borderId="107" xfId="0" applyFont="1" applyFill="1" applyBorder="1" applyAlignment="1" applyProtection="1">
      <alignment horizontal="right" vertical="center"/>
      <protection/>
    </xf>
    <xf numFmtId="0" fontId="0" fillId="34" borderId="26" xfId="0" applyFill="1" applyBorder="1" applyAlignment="1" applyProtection="1">
      <alignment wrapText="1"/>
      <protection/>
    </xf>
    <xf numFmtId="0" fontId="0" fillId="0" borderId="0" xfId="0" applyBorder="1" applyAlignment="1">
      <alignment wrapText="1"/>
    </xf>
    <xf numFmtId="0" fontId="0" fillId="0" borderId="18" xfId="0" applyBorder="1" applyAlignment="1">
      <alignment wrapText="1"/>
    </xf>
    <xf numFmtId="0" fontId="0" fillId="0" borderId="26" xfId="0" applyBorder="1" applyAlignment="1">
      <alignment wrapText="1"/>
    </xf>
    <xf numFmtId="0" fontId="0" fillId="0" borderId="106" xfId="0" applyBorder="1" applyAlignment="1">
      <alignment wrapText="1"/>
    </xf>
    <xf numFmtId="0" fontId="0" fillId="0" borderId="63" xfId="0" applyBorder="1" applyAlignment="1">
      <alignment wrapText="1"/>
    </xf>
    <xf numFmtId="0" fontId="0" fillId="0" borderId="185" xfId="0" applyBorder="1" applyAlignment="1">
      <alignment wrapText="1"/>
    </xf>
    <xf numFmtId="0" fontId="56" fillId="35" borderId="107" xfId="0" applyFont="1" applyFill="1" applyBorder="1" applyAlignment="1" applyProtection="1">
      <alignment horizontal="left"/>
      <protection/>
    </xf>
    <xf numFmtId="0" fontId="11" fillId="0" borderId="186" xfId="0" applyFont="1" applyFill="1" applyBorder="1" applyAlignment="1" applyProtection="1">
      <alignment horizontal="center" vertical="center" wrapText="1"/>
      <protection/>
    </xf>
    <xf numFmtId="0" fontId="11" fillId="0" borderId="131" xfId="0" applyFont="1" applyFill="1" applyBorder="1" applyAlignment="1" applyProtection="1">
      <alignment horizontal="center" vertical="center" wrapText="1"/>
      <protection/>
    </xf>
    <xf numFmtId="0" fontId="11" fillId="0" borderId="168" xfId="0" applyFont="1" applyFill="1" applyBorder="1" applyAlignment="1" applyProtection="1">
      <alignment horizontal="center" vertical="center" wrapText="1"/>
      <protection/>
    </xf>
    <xf numFmtId="0" fontId="5" fillId="43" borderId="19" xfId="0" applyFont="1" applyFill="1" applyBorder="1" applyAlignment="1" applyProtection="1">
      <alignment horizontal="left" vertical="center"/>
      <protection/>
    </xf>
    <xf numFmtId="0" fontId="10" fillId="0" borderId="107" xfId="0" applyFont="1" applyFill="1" applyBorder="1" applyAlignment="1" applyProtection="1">
      <alignment horizontal="left" vertical="center" wrapText="1"/>
      <protection locked="0"/>
    </xf>
    <xf numFmtId="0" fontId="10" fillId="0" borderId="112" xfId="0" applyFont="1" applyFill="1" applyBorder="1" applyAlignment="1" applyProtection="1">
      <alignment horizontal="left" vertical="center" wrapText="1"/>
      <protection locked="0"/>
    </xf>
    <xf numFmtId="0" fontId="10" fillId="0" borderId="132" xfId="0" applyFont="1" applyFill="1" applyBorder="1" applyAlignment="1" applyProtection="1">
      <alignment horizontal="left" vertical="center" wrapText="1"/>
      <protection locked="0"/>
    </xf>
    <xf numFmtId="0" fontId="11" fillId="0" borderId="130" xfId="0" applyFont="1" applyFill="1" applyBorder="1" applyAlignment="1" applyProtection="1">
      <alignment horizontal="left" vertical="center" wrapText="1"/>
      <protection/>
    </xf>
    <xf numFmtId="0" fontId="0" fillId="0" borderId="17" xfId="0" applyFill="1" applyBorder="1" applyAlignment="1" applyProtection="1">
      <alignment/>
      <protection/>
    </xf>
    <xf numFmtId="0" fontId="10" fillId="0" borderId="17" xfId="0" applyFont="1" applyFill="1" applyBorder="1" applyAlignment="1" applyProtection="1">
      <alignment horizontal="left" vertical="top" wrapText="1"/>
      <protection locked="0"/>
    </xf>
    <xf numFmtId="0" fontId="10" fillId="0" borderId="100" xfId="0" applyFont="1" applyFill="1" applyBorder="1" applyAlignment="1" applyProtection="1">
      <alignment horizontal="left" vertical="top" wrapText="1"/>
      <protection locked="0"/>
    </xf>
    <xf numFmtId="0" fontId="11" fillId="43" borderId="176" xfId="0" applyFont="1" applyFill="1" applyBorder="1" applyAlignment="1" applyProtection="1">
      <alignment horizontal="left" vertical="center" wrapText="1"/>
      <protection/>
    </xf>
    <xf numFmtId="0" fontId="0" fillId="43" borderId="97" xfId="0" applyFont="1" applyFill="1" applyBorder="1" applyAlignment="1" applyProtection="1">
      <alignment/>
      <protection/>
    </xf>
    <xf numFmtId="0" fontId="10" fillId="0" borderId="97" xfId="0" applyFont="1" applyFill="1" applyBorder="1" applyAlignment="1" applyProtection="1">
      <alignment vertical="top" wrapText="1"/>
      <protection locked="0"/>
    </xf>
    <xf numFmtId="0" fontId="10" fillId="0" borderId="98" xfId="0" applyFont="1" applyFill="1" applyBorder="1" applyAlignment="1" applyProtection="1">
      <alignment vertical="top" wrapText="1"/>
      <protection locked="0"/>
    </xf>
    <xf numFmtId="0" fontId="11" fillId="43" borderId="19" xfId="0" applyFont="1" applyFill="1" applyBorder="1" applyAlignment="1" applyProtection="1">
      <alignment/>
      <protection/>
    </xf>
    <xf numFmtId="0" fontId="10" fillId="0" borderId="41" xfId="0" applyFont="1" applyFill="1" applyBorder="1" applyAlignment="1" applyProtection="1">
      <alignment horizontal="left"/>
      <protection/>
    </xf>
    <xf numFmtId="0" fontId="10" fillId="0" borderId="47" xfId="0" applyFont="1" applyFill="1" applyBorder="1" applyAlignment="1" applyProtection="1">
      <alignment horizontal="left"/>
      <protection/>
    </xf>
    <xf numFmtId="0" fontId="10" fillId="0" borderId="57" xfId="0" applyFont="1" applyFill="1" applyBorder="1" applyAlignment="1" applyProtection="1">
      <alignment horizontal="left"/>
      <protection/>
    </xf>
    <xf numFmtId="0" fontId="129" fillId="0" borderId="76" xfId="0" applyFont="1" applyBorder="1" applyAlignment="1" applyProtection="1">
      <alignment horizontal="left" vertical="center" wrapText="1" indent="5"/>
      <protection/>
    </xf>
    <xf numFmtId="0" fontId="129" fillId="0" borderId="44" xfId="0" applyFont="1" applyBorder="1" applyAlignment="1" applyProtection="1">
      <alignment horizontal="left" vertical="center" wrapText="1" indent="5"/>
      <protection/>
    </xf>
    <xf numFmtId="0" fontId="129" fillId="0" borderId="60" xfId="0" applyFont="1" applyBorder="1" applyAlignment="1" applyProtection="1">
      <alignment horizontal="left" vertical="center" wrapText="1" indent="5"/>
      <protection/>
    </xf>
    <xf numFmtId="0" fontId="129" fillId="0" borderId="20" xfId="0" applyFont="1" applyBorder="1" applyAlignment="1" applyProtection="1">
      <alignment horizontal="left" vertical="center" wrapText="1" indent="5"/>
      <protection/>
    </xf>
    <xf numFmtId="0" fontId="129" fillId="0" borderId="0" xfId="0" applyFont="1" applyBorder="1" applyAlignment="1" applyProtection="1">
      <alignment horizontal="left" vertical="center" wrapText="1" indent="5"/>
      <protection/>
    </xf>
    <xf numFmtId="0" fontId="129" fillId="0" borderId="77" xfId="0" applyFont="1" applyBorder="1" applyAlignment="1" applyProtection="1">
      <alignment horizontal="left" vertical="center" wrapText="1" indent="5"/>
      <protection/>
    </xf>
    <xf numFmtId="0" fontId="129" fillId="0" borderId="187" xfId="0" applyFont="1" applyBorder="1" applyAlignment="1" applyProtection="1">
      <alignment horizontal="left" vertical="center" wrapText="1" indent="5"/>
      <protection/>
    </xf>
    <xf numFmtId="0" fontId="129" fillId="0" borderId="62" xfId="0" applyFont="1" applyBorder="1" applyAlignment="1" applyProtection="1">
      <alignment horizontal="left" vertical="center" wrapText="1" indent="5"/>
      <protection/>
    </xf>
    <xf numFmtId="0" fontId="129" fillId="0" borderId="74" xfId="0" applyFont="1" applyBorder="1" applyAlignment="1" applyProtection="1">
      <alignment horizontal="left" vertical="center" wrapText="1" indent="5"/>
      <protection/>
    </xf>
    <xf numFmtId="0" fontId="10" fillId="0" borderId="32" xfId="0" applyFont="1" applyBorder="1" applyAlignment="1" applyProtection="1">
      <alignment horizontal="left" vertical="center" wrapText="1"/>
      <protection locked="0"/>
    </xf>
    <xf numFmtId="0" fontId="10" fillId="0" borderId="36"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06" xfId="0" applyFont="1" applyBorder="1" applyAlignment="1" applyProtection="1">
      <alignment horizontal="left" vertical="center"/>
      <protection locked="0"/>
    </xf>
    <xf numFmtId="0" fontId="10" fillId="0" borderId="63" xfId="0" applyFont="1" applyBorder="1" applyAlignment="1" applyProtection="1">
      <alignment horizontal="left" vertical="center"/>
      <protection locked="0"/>
    </xf>
    <xf numFmtId="0" fontId="18" fillId="0" borderId="62" xfId="0" applyFont="1" applyBorder="1" applyAlignment="1" applyProtection="1">
      <alignment horizontal="left" wrapText="1"/>
      <protection/>
    </xf>
    <xf numFmtId="0" fontId="10" fillId="0" borderId="47" xfId="0" applyFont="1" applyFill="1" applyBorder="1" applyAlignment="1" applyProtection="1">
      <alignment horizontal="left" vertical="center" wrapText="1"/>
      <protection/>
    </xf>
    <xf numFmtId="0" fontId="14" fillId="33" borderId="107" xfId="0" applyFont="1" applyFill="1" applyBorder="1" applyAlignment="1" applyProtection="1">
      <alignment horizontal="left"/>
      <protection/>
    </xf>
    <xf numFmtId="0" fontId="14" fillId="33" borderId="112" xfId="0" applyFont="1" applyFill="1" applyBorder="1" applyAlignment="1" applyProtection="1">
      <alignment horizontal="left"/>
      <protection/>
    </xf>
    <xf numFmtId="0" fontId="3" fillId="0" borderId="48" xfId="0" applyFont="1" applyFill="1" applyBorder="1" applyAlignment="1" applyProtection="1">
      <alignment horizontal="left" vertical="center"/>
      <protection/>
    </xf>
    <xf numFmtId="0" fontId="7" fillId="0" borderId="59" xfId="0" applyFont="1" applyFill="1" applyBorder="1" applyAlignment="1" applyProtection="1">
      <alignment horizontal="left" vertical="center"/>
      <protection/>
    </xf>
    <xf numFmtId="0" fontId="10" fillId="0" borderId="36" xfId="0" applyFont="1" applyFill="1" applyBorder="1" applyAlignment="1" applyProtection="1">
      <alignment horizontal="left" vertical="center" wrapText="1"/>
      <protection/>
    </xf>
    <xf numFmtId="0" fontId="10" fillId="0" borderId="63" xfId="0" applyFont="1" applyFill="1" applyBorder="1" applyAlignment="1" applyProtection="1">
      <alignment horizontal="left" vertical="center" wrapText="1"/>
      <protection/>
    </xf>
    <xf numFmtId="0" fontId="10" fillId="0" borderId="22" xfId="0" applyFont="1" applyBorder="1" applyAlignment="1" applyProtection="1">
      <alignment horizontal="left"/>
      <protection locked="0"/>
    </xf>
    <xf numFmtId="0" fontId="10" fillId="0" borderId="25"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85" xfId="0" applyFont="1" applyBorder="1" applyAlignment="1" applyProtection="1">
      <alignment vertical="top" wrapText="1"/>
      <protection locked="0"/>
    </xf>
    <xf numFmtId="0" fontId="10" fillId="0" borderId="58" xfId="0" applyFont="1" applyBorder="1" applyAlignment="1" applyProtection="1">
      <alignment vertical="top" wrapText="1"/>
      <protection locked="0"/>
    </xf>
    <xf numFmtId="0" fontId="10" fillId="0" borderId="96" xfId="0" applyFont="1" applyBorder="1" applyAlignment="1" applyProtection="1">
      <alignment vertical="top" wrapText="1"/>
      <protection locked="0"/>
    </xf>
    <xf numFmtId="0" fontId="10" fillId="0" borderId="16" xfId="0" applyFont="1" applyBorder="1" applyAlignment="1" applyProtection="1">
      <alignment vertical="top" wrapText="1"/>
      <protection locked="0"/>
    </xf>
    <xf numFmtId="0" fontId="10" fillId="0" borderId="19" xfId="0" applyFont="1" applyBorder="1" applyAlignment="1" applyProtection="1">
      <alignment vertical="top" wrapText="1"/>
      <protection locked="0"/>
    </xf>
    <xf numFmtId="0" fontId="10" fillId="0" borderId="151" xfId="0" applyFont="1" applyBorder="1" applyAlignment="1" applyProtection="1">
      <alignment vertical="top" wrapText="1"/>
      <protection locked="0"/>
    </xf>
    <xf numFmtId="0" fontId="10" fillId="43" borderId="56" xfId="0" applyFont="1" applyFill="1" applyBorder="1" applyAlignment="1" applyProtection="1" quotePrefix="1">
      <alignment horizontal="left" wrapText="1"/>
      <protection/>
    </xf>
    <xf numFmtId="0" fontId="10" fillId="43" borderId="44" xfId="0" applyFont="1" applyFill="1" applyBorder="1" applyAlignment="1" applyProtection="1" quotePrefix="1">
      <alignment horizontal="left" wrapText="1"/>
      <protection/>
    </xf>
    <xf numFmtId="0" fontId="10" fillId="43" borderId="60" xfId="0" applyFont="1" applyFill="1" applyBorder="1" applyAlignment="1" applyProtection="1" quotePrefix="1">
      <alignment horizontal="left" wrapText="1"/>
      <protection/>
    </xf>
    <xf numFmtId="0" fontId="10" fillId="0" borderId="54" xfId="0" applyFont="1" applyFill="1" applyBorder="1" applyAlignment="1" applyProtection="1">
      <alignment horizontal="center" vertical="center"/>
      <protection/>
    </xf>
    <xf numFmtId="0" fontId="10" fillId="0" borderId="43" xfId="0" applyFont="1" applyFill="1" applyBorder="1" applyAlignment="1" applyProtection="1">
      <alignment horizontal="center" vertical="center"/>
      <protection/>
    </xf>
    <xf numFmtId="0" fontId="10" fillId="43" borderId="56" xfId="0" applyFont="1" applyFill="1" applyBorder="1" applyAlignment="1" applyProtection="1">
      <alignment horizontal="center"/>
      <protection/>
    </xf>
    <xf numFmtId="0" fontId="10" fillId="43" borderId="44" xfId="0" applyFont="1" applyFill="1" applyBorder="1" applyAlignment="1" applyProtection="1">
      <alignment horizontal="center"/>
      <protection/>
    </xf>
    <xf numFmtId="0" fontId="11" fillId="0" borderId="0" xfId="0" applyFont="1" applyFill="1" applyBorder="1" applyAlignment="1" applyProtection="1">
      <alignment horizontal="left" wrapText="1"/>
      <protection/>
    </xf>
    <xf numFmtId="0" fontId="0" fillId="0" borderId="77" xfId="0" applyFont="1" applyBorder="1" applyAlignment="1">
      <alignment wrapText="1"/>
    </xf>
    <xf numFmtId="0" fontId="14" fillId="33" borderId="132" xfId="0" applyFont="1" applyFill="1" applyBorder="1" applyAlignment="1" applyProtection="1">
      <alignment horizontal="left"/>
      <protection/>
    </xf>
    <xf numFmtId="0" fontId="9" fillId="0" borderId="59" xfId="0" applyFont="1" applyFill="1" applyBorder="1" applyAlignment="1" applyProtection="1">
      <alignment horizontal="center"/>
      <protection/>
    </xf>
    <xf numFmtId="0" fontId="9" fillId="0" borderId="58" xfId="0" applyFont="1" applyFill="1" applyBorder="1" applyAlignment="1" applyProtection="1">
      <alignment horizontal="center"/>
      <protection/>
    </xf>
    <xf numFmtId="0" fontId="10" fillId="35" borderId="107" xfId="0" applyFont="1" applyFill="1" applyBorder="1" applyAlignment="1" applyProtection="1">
      <alignment horizontal="center" vertical="center"/>
      <protection/>
    </xf>
    <xf numFmtId="0" fontId="10" fillId="35" borderId="112" xfId="0" applyFont="1" applyFill="1" applyBorder="1" applyAlignment="1" applyProtection="1">
      <alignment horizontal="center" vertical="center"/>
      <protection/>
    </xf>
    <xf numFmtId="0" fontId="10" fillId="35" borderId="132" xfId="0" applyFont="1" applyFill="1" applyBorder="1" applyAlignment="1" applyProtection="1">
      <alignment horizontal="center" vertical="center"/>
      <protection/>
    </xf>
    <xf numFmtId="2" fontId="37" fillId="0" borderId="0" xfId="0" applyNumberFormat="1" applyFont="1" applyFill="1" applyBorder="1" applyAlignment="1" applyProtection="1">
      <alignment horizontal="left" vertical="center" wrapText="1" indent="2"/>
      <protection/>
    </xf>
    <xf numFmtId="2" fontId="47" fillId="0" borderId="0" xfId="0" applyNumberFormat="1" applyFont="1" applyFill="1" applyBorder="1" applyAlignment="1" applyProtection="1">
      <alignment horizontal="left" vertical="center" wrapText="1" indent="2"/>
      <protection/>
    </xf>
    <xf numFmtId="0" fontId="10" fillId="0" borderId="32" xfId="0" applyFont="1" applyFill="1" applyBorder="1" applyAlignment="1" applyProtection="1">
      <alignment horizontal="left" vertical="center" wrapText="1"/>
      <protection locked="0"/>
    </xf>
    <xf numFmtId="0" fontId="10" fillId="0" borderId="36" xfId="0" applyFont="1" applyFill="1" applyBorder="1" applyAlignment="1" applyProtection="1">
      <alignment horizontal="left" vertical="center" wrapText="1"/>
      <protection locked="0"/>
    </xf>
    <xf numFmtId="0" fontId="10" fillId="0" borderId="34" xfId="0" applyFont="1" applyFill="1" applyBorder="1" applyAlignment="1" applyProtection="1">
      <alignment horizontal="left" vertical="center" wrapText="1"/>
      <protection locked="0"/>
    </xf>
    <xf numFmtId="0" fontId="14" fillId="55" borderId="26" xfId="0" applyFont="1" applyFill="1" applyBorder="1" applyAlignment="1" applyProtection="1">
      <alignment horizontal="left"/>
      <protection/>
    </xf>
    <xf numFmtId="0" fontId="14" fillId="55" borderId="0" xfId="0" applyFont="1" applyFill="1" applyBorder="1" applyAlignment="1" applyProtection="1">
      <alignment horizontal="left"/>
      <protection/>
    </xf>
    <xf numFmtId="0" fontId="14" fillId="55" borderId="26" xfId="0" applyFont="1" applyFill="1" applyBorder="1" applyAlignment="1" applyProtection="1">
      <alignment horizontal="left" vertical="center"/>
      <protection/>
    </xf>
    <xf numFmtId="0" fontId="14" fillId="55" borderId="0" xfId="0" applyFont="1" applyFill="1" applyBorder="1" applyAlignment="1" applyProtection="1">
      <alignment horizontal="left" vertical="center"/>
      <protection/>
    </xf>
    <xf numFmtId="0" fontId="10" fillId="34" borderId="32" xfId="0" applyFont="1" applyFill="1" applyBorder="1" applyAlignment="1" applyProtection="1">
      <alignment horizontal="center" vertical="center" wrapText="1"/>
      <protection locked="0"/>
    </xf>
    <xf numFmtId="0" fontId="10" fillId="34" borderId="36" xfId="0" applyFont="1" applyFill="1" applyBorder="1" applyAlignment="1" applyProtection="1">
      <alignment horizontal="center" vertical="center" wrapText="1"/>
      <protection locked="0"/>
    </xf>
    <xf numFmtId="0" fontId="10" fillId="34" borderId="34" xfId="0" applyFont="1" applyFill="1" applyBorder="1" applyAlignment="1" applyProtection="1">
      <alignment horizontal="center" vertical="center" wrapText="1"/>
      <protection locked="0"/>
    </xf>
    <xf numFmtId="0" fontId="10" fillId="34" borderId="26" xfId="0" applyFont="1" applyFill="1" applyBorder="1" applyAlignment="1" applyProtection="1">
      <alignment horizontal="center" vertical="center" wrapText="1"/>
      <protection locked="0"/>
    </xf>
    <xf numFmtId="0" fontId="10" fillId="34" borderId="0" xfId="0" applyFont="1" applyFill="1" applyBorder="1" applyAlignment="1" applyProtection="1">
      <alignment horizontal="center" vertical="center" wrapText="1"/>
      <protection locked="0"/>
    </xf>
    <xf numFmtId="0" fontId="10" fillId="34" borderId="18" xfId="0" applyFont="1" applyFill="1" applyBorder="1" applyAlignment="1" applyProtection="1">
      <alignment horizontal="center" vertical="center" wrapText="1"/>
      <protection locked="0"/>
    </xf>
    <xf numFmtId="0" fontId="10" fillId="34" borderId="106" xfId="0" applyFont="1" applyFill="1" applyBorder="1" applyAlignment="1" applyProtection="1">
      <alignment horizontal="center" vertical="center" wrapText="1"/>
      <protection locked="0"/>
    </xf>
    <xf numFmtId="0" fontId="10" fillId="34" borderId="63" xfId="0" applyFont="1" applyFill="1" applyBorder="1" applyAlignment="1" applyProtection="1">
      <alignment horizontal="center" vertical="center" wrapText="1"/>
      <protection locked="0"/>
    </xf>
    <xf numFmtId="0" fontId="10" fillId="34" borderId="185" xfId="0" applyFont="1" applyFill="1" applyBorder="1" applyAlignment="1" applyProtection="1">
      <alignment horizontal="center" vertical="center" wrapText="1"/>
      <protection locked="0"/>
    </xf>
    <xf numFmtId="0" fontId="10" fillId="0" borderId="26"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wrapText="1"/>
      <protection locked="0"/>
    </xf>
    <xf numFmtId="0" fontId="10" fillId="0" borderId="106" xfId="0" applyFont="1" applyFill="1" applyBorder="1" applyAlignment="1" applyProtection="1">
      <alignment horizontal="center" vertical="center" wrapText="1"/>
      <protection locked="0"/>
    </xf>
    <xf numFmtId="0" fontId="10" fillId="0" borderId="63" xfId="0" applyFont="1" applyFill="1" applyBorder="1" applyAlignment="1" applyProtection="1">
      <alignment horizontal="center" vertical="center" wrapText="1"/>
      <protection locked="0"/>
    </xf>
    <xf numFmtId="0" fontId="10" fillId="0" borderId="185" xfId="0" applyFont="1" applyFill="1" applyBorder="1" applyAlignment="1" applyProtection="1">
      <alignment horizontal="center" vertical="center" wrapText="1"/>
      <protection locked="0"/>
    </xf>
    <xf numFmtId="0" fontId="45" fillId="0" borderId="0" xfId="0" applyFont="1" applyBorder="1" applyAlignment="1" applyProtection="1">
      <alignment wrapText="1"/>
      <protection/>
    </xf>
    <xf numFmtId="0" fontId="46" fillId="0" borderId="0" xfId="0" applyFont="1" applyBorder="1" applyAlignment="1" applyProtection="1">
      <alignment wrapText="1"/>
      <protection/>
    </xf>
    <xf numFmtId="0" fontId="46" fillId="0" borderId="0" xfId="0" applyFont="1" applyFill="1" applyBorder="1" applyAlignment="1" applyProtection="1">
      <alignment wrapText="1"/>
      <protection/>
    </xf>
    <xf numFmtId="181" fontId="46" fillId="0" borderId="0" xfId="42" applyNumberFormat="1" applyFont="1" applyBorder="1" applyAlignment="1" applyProtection="1">
      <alignment wrapText="1"/>
      <protection/>
    </xf>
    <xf numFmtId="0" fontId="10" fillId="35" borderId="12" xfId="0" applyFont="1" applyFill="1" applyBorder="1" applyAlignment="1" applyProtection="1">
      <alignment horizontal="left" indent="1"/>
      <protection/>
    </xf>
    <xf numFmtId="0" fontId="10" fillId="35" borderId="21" xfId="0" applyFont="1" applyFill="1" applyBorder="1" applyAlignment="1" applyProtection="1">
      <alignment horizontal="left" indent="1"/>
      <protection/>
    </xf>
    <xf numFmtId="0" fontId="9" fillId="33" borderId="16" xfId="0" applyFont="1" applyFill="1" applyBorder="1" applyAlignment="1" applyProtection="1">
      <alignment horizontal="left"/>
      <protection/>
    </xf>
    <xf numFmtId="0" fontId="9" fillId="33" borderId="11" xfId="0" applyFont="1" applyFill="1" applyBorder="1" applyAlignment="1" applyProtection="1">
      <alignment horizontal="left"/>
      <protection/>
    </xf>
    <xf numFmtId="0" fontId="10" fillId="0" borderId="63" xfId="0" applyFont="1" applyBorder="1" applyAlignment="1" applyProtection="1">
      <alignment horizontal="left" indent="1"/>
      <protection locked="0"/>
    </xf>
    <xf numFmtId="0" fontId="10" fillId="35" borderId="94" xfId="0" applyFont="1" applyFill="1" applyBorder="1" applyAlignment="1" applyProtection="1">
      <alignment horizontal="left" indent="1"/>
      <protection/>
    </xf>
    <xf numFmtId="0" fontId="10" fillId="35" borderId="105" xfId="0" applyFont="1" applyFill="1" applyBorder="1" applyAlignment="1" applyProtection="1">
      <alignment horizontal="left" indent="1"/>
      <protection/>
    </xf>
    <xf numFmtId="0" fontId="10" fillId="35" borderId="10" xfId="0" applyFont="1" applyFill="1" applyBorder="1" applyAlignment="1" applyProtection="1">
      <alignment horizontal="left" indent="1"/>
      <protection/>
    </xf>
    <xf numFmtId="0" fontId="10" fillId="35" borderId="13" xfId="0" applyFont="1" applyFill="1" applyBorder="1" applyAlignment="1" applyProtection="1">
      <alignment horizontal="left" indent="1"/>
      <protection/>
    </xf>
    <xf numFmtId="0" fontId="10" fillId="0" borderId="0" xfId="0" applyFont="1" applyAlignment="1" applyProtection="1">
      <alignment horizontal="left" wrapText="1"/>
      <protection/>
    </xf>
    <xf numFmtId="0" fontId="9" fillId="33" borderId="20" xfId="0" applyFont="1" applyFill="1" applyBorder="1" applyAlignment="1" applyProtection="1">
      <alignment horizontal="left"/>
      <protection/>
    </xf>
    <xf numFmtId="0" fontId="9" fillId="33" borderId="18" xfId="0" applyFont="1" applyFill="1" applyBorder="1" applyAlignment="1" applyProtection="1">
      <alignment horizontal="left"/>
      <protection/>
    </xf>
    <xf numFmtId="0" fontId="14" fillId="33" borderId="20" xfId="0" applyFont="1" applyFill="1" applyBorder="1" applyAlignment="1" applyProtection="1">
      <alignment horizontal="left"/>
      <protection/>
    </xf>
    <xf numFmtId="0" fontId="14" fillId="33" borderId="0" xfId="0" applyFont="1" applyFill="1" applyBorder="1" applyAlignment="1" applyProtection="1">
      <alignment horizontal="left"/>
      <protection/>
    </xf>
    <xf numFmtId="0" fontId="11" fillId="35" borderId="10" xfId="0" applyFont="1" applyFill="1" applyBorder="1" applyAlignment="1" applyProtection="1">
      <alignment horizontal="left" indent="1"/>
      <protection/>
    </xf>
    <xf numFmtId="0" fontId="11" fillId="35" borderId="13" xfId="0" applyFont="1" applyFill="1" applyBorder="1" applyAlignment="1" applyProtection="1">
      <alignment horizontal="left" indent="1"/>
      <protection/>
    </xf>
    <xf numFmtId="0" fontId="10" fillId="35" borderId="22" xfId="0" applyFont="1" applyFill="1" applyBorder="1" applyAlignment="1" applyProtection="1">
      <alignment horizontal="left" vertical="center" indent="1"/>
      <protection/>
    </xf>
    <xf numFmtId="0" fontId="10" fillId="35" borderId="25" xfId="0" applyFont="1" applyFill="1" applyBorder="1" applyAlignment="1" applyProtection="1">
      <alignment horizontal="left" vertical="center" indent="1"/>
      <protection/>
    </xf>
    <xf numFmtId="0" fontId="10" fillId="35" borderId="79" xfId="0" applyFont="1" applyFill="1" applyBorder="1" applyAlignment="1" applyProtection="1">
      <alignment horizontal="left" vertical="center" indent="1"/>
      <protection/>
    </xf>
    <xf numFmtId="0" fontId="11" fillId="0" borderId="63" xfId="0" applyFont="1" applyFill="1" applyBorder="1" applyAlignment="1" applyProtection="1">
      <alignment horizontal="left"/>
      <protection locked="0"/>
    </xf>
    <xf numFmtId="0" fontId="9" fillId="33" borderId="85" xfId="0" applyFont="1" applyFill="1" applyBorder="1" applyAlignment="1" applyProtection="1">
      <alignment horizontal="left"/>
      <protection/>
    </xf>
    <xf numFmtId="0" fontId="9" fillId="33" borderId="177" xfId="0" applyFont="1" applyFill="1" applyBorder="1" applyAlignment="1" applyProtection="1">
      <alignment horizontal="left"/>
      <protection/>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horizontal="left" wrapText="1"/>
      <protection/>
    </xf>
    <xf numFmtId="182" fontId="10" fillId="35" borderId="10" xfId="0" applyNumberFormat="1" applyFont="1" applyFill="1" applyBorder="1" applyAlignment="1" applyProtection="1">
      <alignment horizontal="left" indent="1"/>
      <protection/>
    </xf>
    <xf numFmtId="182" fontId="10" fillId="35" borderId="13" xfId="0" applyNumberFormat="1" applyFont="1" applyFill="1" applyBorder="1" applyAlignment="1" applyProtection="1">
      <alignment horizontal="left" indent="1"/>
      <protection/>
    </xf>
    <xf numFmtId="0" fontId="49" fillId="56" borderId="130" xfId="0" applyFont="1" applyFill="1" applyBorder="1" applyAlignment="1" applyProtection="1">
      <alignment horizontal="center" wrapText="1"/>
      <protection/>
    </xf>
    <xf numFmtId="0" fontId="49" fillId="56" borderId="17" xfId="0" applyFont="1" applyFill="1" applyBorder="1" applyAlignment="1" applyProtection="1">
      <alignment horizontal="center" wrapText="1"/>
      <protection/>
    </xf>
    <xf numFmtId="0" fontId="49" fillId="56" borderId="100" xfId="0" applyFont="1" applyFill="1" applyBorder="1" applyAlignment="1" applyProtection="1">
      <alignment horizontal="center" wrapText="1"/>
      <protection/>
    </xf>
    <xf numFmtId="0" fontId="49" fillId="56" borderId="178" xfId="0" applyFont="1" applyFill="1" applyBorder="1" applyAlignment="1" applyProtection="1">
      <alignment horizontal="center" wrapText="1"/>
      <protection/>
    </xf>
    <xf numFmtId="0" fontId="49" fillId="56" borderId="25" xfId="0" applyFont="1" applyFill="1" applyBorder="1" applyAlignment="1" applyProtection="1">
      <alignment horizontal="center" wrapText="1"/>
      <protection/>
    </xf>
    <xf numFmtId="0" fontId="49" fillId="56" borderId="79" xfId="0" applyFont="1" applyFill="1" applyBorder="1" applyAlignment="1" applyProtection="1">
      <alignment horizontal="center" wrapText="1"/>
      <protection/>
    </xf>
    <xf numFmtId="0" fontId="10" fillId="35" borderId="10" xfId="0" applyNumberFormat="1" applyFont="1" applyFill="1" applyBorder="1" applyAlignment="1" applyProtection="1">
      <alignment horizontal="left" vertical="center" wrapText="1" indent="1"/>
      <protection/>
    </xf>
    <xf numFmtId="3" fontId="10" fillId="35" borderId="22" xfId="0" applyNumberFormat="1" applyFont="1" applyFill="1" applyBorder="1" applyAlignment="1" applyProtection="1">
      <alignment horizontal="left" vertical="center" wrapText="1"/>
      <protection/>
    </xf>
    <xf numFmtId="0" fontId="10" fillId="47" borderId="79" xfId="0" applyFont="1" applyFill="1" applyBorder="1" applyAlignment="1" applyProtection="1">
      <alignment horizontal="left" vertical="center" wrapText="1"/>
      <protection/>
    </xf>
    <xf numFmtId="0" fontId="11" fillId="50" borderId="22" xfId="0" applyFont="1" applyFill="1" applyBorder="1" applyAlignment="1" applyProtection="1">
      <alignment horizontal="center" vertical="center" wrapText="1"/>
      <protection/>
    </xf>
    <xf numFmtId="0" fontId="0" fillId="50" borderId="79" xfId="0" applyFont="1" applyFill="1" applyBorder="1" applyAlignment="1" applyProtection="1">
      <alignment vertical="center" wrapText="1"/>
      <protection/>
    </xf>
    <xf numFmtId="0" fontId="11" fillId="36" borderId="104"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0" fillId="0" borderId="10" xfId="0" applyBorder="1" applyAlignment="1" applyProtection="1">
      <alignment wrapText="1"/>
      <protection/>
    </xf>
    <xf numFmtId="0" fontId="11" fillId="50" borderId="10" xfId="0" applyFont="1" applyFill="1" applyBorder="1" applyAlignment="1" applyProtection="1">
      <alignment horizontal="center" vertical="center" wrapText="1"/>
      <protection/>
    </xf>
    <xf numFmtId="0" fontId="10" fillId="35" borderId="159" xfId="0" applyNumberFormat="1" applyFont="1" applyFill="1" applyBorder="1" applyAlignment="1" applyProtection="1">
      <alignment horizontal="left" vertical="center" wrapText="1" indent="1"/>
      <protection/>
    </xf>
    <xf numFmtId="0" fontId="10" fillId="35" borderId="97" xfId="0" applyNumberFormat="1" applyFont="1" applyFill="1" applyBorder="1" applyAlignment="1" applyProtection="1">
      <alignment horizontal="left" vertical="center" wrapText="1" indent="1"/>
      <protection/>
    </xf>
    <xf numFmtId="0" fontId="10" fillId="35" borderId="164" xfId="0" applyNumberFormat="1" applyFont="1" applyFill="1" applyBorder="1" applyAlignment="1" applyProtection="1">
      <alignment horizontal="left" vertical="center" wrapText="1" indent="1"/>
      <protection/>
    </xf>
    <xf numFmtId="3" fontId="10" fillId="45" borderId="159" xfId="0" applyNumberFormat="1" applyFont="1" applyFill="1" applyBorder="1" applyAlignment="1" applyProtection="1">
      <alignment horizontal="left" vertical="center" wrapText="1"/>
      <protection/>
    </xf>
    <xf numFmtId="0" fontId="10" fillId="45" borderId="164" xfId="0" applyFont="1" applyFill="1" applyBorder="1" applyAlignment="1" applyProtection="1">
      <alignment horizontal="left" vertical="center" wrapText="1"/>
      <protection/>
    </xf>
    <xf numFmtId="0" fontId="10" fillId="0" borderId="159" xfId="0" applyFont="1" applyFill="1" applyBorder="1" applyAlignment="1" applyProtection="1">
      <alignment horizontal="left" vertical="center" wrapText="1" indent="1"/>
      <protection locked="0"/>
    </xf>
    <xf numFmtId="0" fontId="10" fillId="0" borderId="97" xfId="0" applyFont="1" applyBorder="1" applyAlignment="1" applyProtection="1">
      <alignment horizontal="left" vertical="center" wrapText="1" indent="1"/>
      <protection locked="0"/>
    </xf>
    <xf numFmtId="0" fontId="10" fillId="0" borderId="98" xfId="0" applyFont="1" applyBorder="1" applyAlignment="1" applyProtection="1">
      <alignment horizontal="left" vertical="center" wrapText="1" indent="1"/>
      <protection locked="0"/>
    </xf>
    <xf numFmtId="0" fontId="10" fillId="35" borderId="22" xfId="0" applyNumberFormat="1" applyFont="1" applyFill="1" applyBorder="1" applyAlignment="1" applyProtection="1">
      <alignment horizontal="left" vertical="center" wrapText="1" indent="1"/>
      <protection/>
    </xf>
    <xf numFmtId="0" fontId="10" fillId="35" borderId="25" xfId="0" applyNumberFormat="1" applyFont="1" applyFill="1" applyBorder="1" applyAlignment="1" applyProtection="1">
      <alignment horizontal="left" vertical="center" wrapText="1" indent="1"/>
      <protection/>
    </xf>
    <xf numFmtId="0" fontId="10" fillId="35" borderId="15" xfId="0" applyNumberFormat="1" applyFont="1" applyFill="1" applyBorder="1" applyAlignment="1" applyProtection="1">
      <alignment horizontal="left" vertical="center" wrapText="1" indent="1"/>
      <protection/>
    </xf>
    <xf numFmtId="3" fontId="10" fillId="45" borderId="22" xfId="0" applyNumberFormat="1" applyFont="1" applyFill="1" applyBorder="1" applyAlignment="1" applyProtection="1">
      <alignment horizontal="left" vertical="center" wrapText="1"/>
      <protection/>
    </xf>
    <xf numFmtId="0" fontId="10" fillId="45" borderId="15" xfId="0" applyFont="1" applyFill="1" applyBorder="1" applyAlignment="1" applyProtection="1">
      <alignment horizontal="left" vertical="center" wrapText="1"/>
      <protection/>
    </xf>
    <xf numFmtId="0" fontId="10" fillId="0" borderId="25" xfId="0" applyFont="1" applyBorder="1" applyAlignment="1" applyProtection="1">
      <alignment horizontal="left" vertical="center" wrapText="1" indent="1"/>
      <protection locked="0"/>
    </xf>
    <xf numFmtId="0" fontId="10" fillId="0" borderId="79" xfId="0" applyFont="1" applyBorder="1" applyAlignment="1" applyProtection="1">
      <alignment horizontal="left" vertical="center" wrapText="1" indent="1"/>
      <protection locked="0"/>
    </xf>
    <xf numFmtId="0" fontId="11" fillId="36" borderId="125"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182" fontId="10" fillId="35" borderId="22" xfId="0" applyNumberFormat="1" applyFont="1" applyFill="1" applyBorder="1" applyAlignment="1" applyProtection="1">
      <alignment horizontal="left" vertical="center" indent="1"/>
      <protection/>
    </xf>
    <xf numFmtId="182" fontId="10" fillId="35" borderId="25" xfId="0" applyNumberFormat="1" applyFont="1" applyFill="1" applyBorder="1" applyAlignment="1" applyProtection="1">
      <alignment horizontal="left" vertical="center" indent="1"/>
      <protection/>
    </xf>
    <xf numFmtId="182" fontId="10" fillId="35" borderId="79" xfId="0" applyNumberFormat="1" applyFont="1" applyFill="1" applyBorder="1" applyAlignment="1" applyProtection="1">
      <alignment horizontal="left" vertical="center" indent="1"/>
      <protection/>
    </xf>
    <xf numFmtId="0" fontId="18" fillId="34" borderId="0" xfId="0" applyFont="1" applyFill="1" applyAlignment="1" applyProtection="1">
      <alignment horizontal="left" wrapText="1"/>
      <protection/>
    </xf>
    <xf numFmtId="0" fontId="9" fillId="33" borderId="107" xfId="0" applyFont="1" applyFill="1" applyBorder="1" applyAlignment="1" applyProtection="1">
      <alignment horizontal="left" vertical="center"/>
      <protection/>
    </xf>
    <xf numFmtId="0" fontId="9" fillId="33" borderId="186" xfId="0" applyFont="1" applyFill="1" applyBorder="1" applyAlignment="1" applyProtection="1">
      <alignment horizontal="left" vertical="center"/>
      <protection/>
    </xf>
    <xf numFmtId="0" fontId="10" fillId="0" borderId="188" xfId="0" applyFont="1" applyBorder="1" applyAlignment="1" applyProtection="1">
      <alignment horizontal="left" vertical="center" wrapText="1" indent="1"/>
      <protection locked="0"/>
    </xf>
    <xf numFmtId="0" fontId="10" fillId="0" borderId="112" xfId="0" applyFont="1" applyBorder="1" applyAlignment="1" applyProtection="1">
      <alignment horizontal="left" vertical="center" wrapText="1" indent="1"/>
      <protection locked="0"/>
    </xf>
    <xf numFmtId="0" fontId="10" fillId="0" borderId="132" xfId="0" applyFont="1" applyBorder="1" applyAlignment="1" applyProtection="1">
      <alignment horizontal="left" vertical="center" wrapText="1" indent="1"/>
      <protection locked="0"/>
    </xf>
    <xf numFmtId="0" fontId="10" fillId="35" borderId="99" xfId="0" applyFont="1" applyFill="1" applyBorder="1" applyAlignment="1" applyProtection="1">
      <alignment horizontal="left" vertical="center" indent="1"/>
      <protection/>
    </xf>
    <xf numFmtId="0" fontId="10" fillId="35" borderId="17" xfId="0" applyFont="1" applyFill="1" applyBorder="1" applyAlignment="1" applyProtection="1">
      <alignment horizontal="left" vertical="center" indent="1"/>
      <protection/>
    </xf>
    <xf numFmtId="0" fontId="10" fillId="35" borderId="100" xfId="0" applyFont="1" applyFill="1" applyBorder="1" applyAlignment="1" applyProtection="1">
      <alignment horizontal="left" vertical="center" indent="1"/>
      <protection/>
    </xf>
    <xf numFmtId="0" fontId="11" fillId="53" borderId="22" xfId="0" applyFont="1" applyFill="1" applyBorder="1" applyAlignment="1" applyProtection="1">
      <alignment horizontal="center" vertical="center" wrapText="1"/>
      <protection/>
    </xf>
    <xf numFmtId="0" fontId="0" fillId="53" borderId="15" xfId="0" applyFont="1" applyFill="1" applyBorder="1" applyAlignment="1" applyProtection="1">
      <alignment vertical="center" wrapText="1"/>
      <protection/>
    </xf>
    <xf numFmtId="0" fontId="11" fillId="53" borderId="37" xfId="0" applyFont="1" applyFill="1" applyBorder="1" applyAlignment="1" applyProtection="1">
      <alignment horizontal="center" vertical="center" wrapText="1"/>
      <protection/>
    </xf>
    <xf numFmtId="0" fontId="11" fillId="53" borderId="84" xfId="0" applyFont="1" applyFill="1" applyBorder="1" applyAlignment="1" applyProtection="1">
      <alignment horizontal="center" vertical="center" wrapText="1"/>
      <protection/>
    </xf>
    <xf numFmtId="0" fontId="10" fillId="35" borderId="106" xfId="0" applyFont="1" applyFill="1" applyBorder="1" applyAlignment="1" applyProtection="1">
      <alignment horizontal="left" vertical="center" indent="1"/>
      <protection/>
    </xf>
    <xf numFmtId="0" fontId="10" fillId="35" borderId="63" xfId="0" applyFont="1" applyFill="1" applyBorder="1" applyAlignment="1" applyProtection="1">
      <alignment horizontal="left" vertical="center" indent="1"/>
      <protection/>
    </xf>
    <xf numFmtId="0" fontId="10" fillId="35" borderId="166" xfId="0" applyFont="1" applyFill="1" applyBorder="1" applyAlignment="1" applyProtection="1">
      <alignment horizontal="left" vertical="center" indent="1"/>
      <protection/>
    </xf>
    <xf numFmtId="0" fontId="11" fillId="35" borderId="22" xfId="0" applyFont="1" applyFill="1" applyBorder="1" applyAlignment="1" applyProtection="1">
      <alignment horizontal="left" vertical="center" indent="1"/>
      <protection/>
    </xf>
    <xf numFmtId="0" fontId="11" fillId="35" borderId="25" xfId="0" applyFont="1" applyFill="1" applyBorder="1" applyAlignment="1" applyProtection="1">
      <alignment horizontal="left" vertical="center" indent="1"/>
      <protection/>
    </xf>
    <xf numFmtId="0" fontId="11" fillId="35" borderId="79" xfId="0" applyFont="1" applyFill="1" applyBorder="1" applyAlignment="1" applyProtection="1">
      <alignment horizontal="left" vertical="center" indent="1"/>
      <protection/>
    </xf>
    <xf numFmtId="0" fontId="0" fillId="0" borderId="36" xfId="0" applyBorder="1" applyAlignment="1" applyProtection="1">
      <alignment wrapText="1"/>
      <protection/>
    </xf>
    <xf numFmtId="0" fontId="0" fillId="0" borderId="106" xfId="0" applyBorder="1" applyAlignment="1" applyProtection="1">
      <alignment wrapText="1"/>
      <protection/>
    </xf>
    <xf numFmtId="0" fontId="0" fillId="0" borderId="63" xfId="0" applyBorder="1" applyAlignment="1" applyProtection="1">
      <alignment wrapText="1"/>
      <protection/>
    </xf>
    <xf numFmtId="0" fontId="0" fillId="34" borderId="0" xfId="0" applyFont="1" applyFill="1" applyBorder="1" applyAlignment="1" applyProtection="1">
      <alignment horizontal="left" vertical="center" wrapText="1"/>
      <protection/>
    </xf>
    <xf numFmtId="0" fontId="10" fillId="35" borderId="22" xfId="0" applyFont="1" applyFill="1" applyBorder="1" applyAlignment="1" applyProtection="1">
      <alignment horizontal="left" vertical="center" wrapText="1"/>
      <protection/>
    </xf>
    <xf numFmtId="0" fontId="10" fillId="35" borderId="25" xfId="0" applyFont="1" applyFill="1" applyBorder="1" applyAlignment="1" applyProtection="1">
      <alignment horizontal="left" vertical="center" wrapText="1"/>
      <protection/>
    </xf>
    <xf numFmtId="0" fontId="10" fillId="47" borderId="15" xfId="0" applyFont="1" applyFill="1" applyBorder="1" applyAlignment="1" applyProtection="1">
      <alignment horizontal="left" vertical="center" wrapText="1"/>
      <protection/>
    </xf>
    <xf numFmtId="0" fontId="10" fillId="35" borderId="12" xfId="0" applyFont="1" applyFill="1" applyBorder="1" applyAlignment="1" applyProtection="1">
      <alignment horizontal="left" vertical="center" wrapText="1"/>
      <protection/>
    </xf>
    <xf numFmtId="0" fontId="10" fillId="35" borderId="12" xfId="0" applyFont="1" applyFill="1" applyBorder="1" applyAlignment="1" applyProtection="1">
      <alignment vertical="center"/>
      <protection/>
    </xf>
    <xf numFmtId="3" fontId="10" fillId="0" borderId="10" xfId="0" applyNumberFormat="1" applyFont="1" applyFill="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2" fillId="35" borderId="85" xfId="0" applyFont="1" applyFill="1" applyBorder="1" applyAlignment="1" applyProtection="1">
      <alignment horizontal="left" vertical="center"/>
      <protection/>
    </xf>
    <xf numFmtId="0" fontId="12" fillId="35" borderId="58" xfId="0" applyFont="1" applyFill="1" applyBorder="1" applyAlignment="1" applyProtection="1">
      <alignment horizontal="left" vertical="center"/>
      <protection/>
    </xf>
    <xf numFmtId="0" fontId="12" fillId="35" borderId="96" xfId="0" applyFont="1" applyFill="1" applyBorder="1" applyAlignment="1" applyProtection="1">
      <alignment horizontal="left" vertical="center"/>
      <protection/>
    </xf>
    <xf numFmtId="0" fontId="11" fillId="36" borderId="189" xfId="0" applyFont="1" applyFill="1" applyBorder="1" applyAlignment="1" applyProtection="1">
      <alignment horizontal="center" vertical="center" wrapText="1"/>
      <protection/>
    </xf>
    <xf numFmtId="0" fontId="11" fillId="50" borderId="129" xfId="0" applyFont="1" applyFill="1" applyBorder="1" applyAlignment="1" applyProtection="1">
      <alignment horizontal="center" vertical="center" wrapText="1"/>
      <protection/>
    </xf>
    <xf numFmtId="0" fontId="0" fillId="50" borderId="174" xfId="0" applyFill="1" applyBorder="1" applyAlignment="1" applyProtection="1">
      <alignment horizontal="center" vertical="center" wrapText="1"/>
      <protection/>
    </xf>
    <xf numFmtId="0" fontId="20" fillId="36" borderId="129" xfId="0" applyFont="1" applyFill="1" applyBorder="1" applyAlignment="1" applyProtection="1">
      <alignment horizontal="center" vertical="center" wrapText="1"/>
      <protection/>
    </xf>
    <xf numFmtId="0" fontId="0" fillId="0" borderId="129" xfId="0" applyBorder="1" applyAlignment="1" applyProtection="1">
      <alignment vertical="center"/>
      <protection/>
    </xf>
    <xf numFmtId="0" fontId="20" fillId="36" borderId="174" xfId="0" applyFont="1" applyFill="1" applyBorder="1" applyAlignment="1" applyProtection="1">
      <alignment horizontal="center" vertical="center" wrapText="1"/>
      <protection/>
    </xf>
    <xf numFmtId="0" fontId="0" fillId="0" borderId="174" xfId="0" applyBorder="1" applyAlignment="1" applyProtection="1">
      <alignment vertical="center"/>
      <protection/>
    </xf>
    <xf numFmtId="0" fontId="11" fillId="53" borderId="129" xfId="0" applyFont="1" applyFill="1" applyBorder="1" applyAlignment="1" applyProtection="1">
      <alignment horizontal="center" vertical="center" wrapText="1"/>
      <protection/>
    </xf>
    <xf numFmtId="0" fontId="0" fillId="0" borderId="174" xfId="0" applyBorder="1" applyAlignment="1" applyProtection="1">
      <alignment horizontal="center" vertical="center" wrapText="1"/>
      <protection/>
    </xf>
    <xf numFmtId="0" fontId="11" fillId="50" borderId="174" xfId="0" applyFont="1" applyFill="1" applyBorder="1" applyAlignment="1" applyProtection="1">
      <alignment horizontal="center" vertical="center" wrapText="1"/>
      <protection/>
    </xf>
    <xf numFmtId="0" fontId="11" fillId="36" borderId="24" xfId="0" applyFont="1" applyFill="1" applyBorder="1" applyAlignment="1" applyProtection="1">
      <alignment horizontal="center" vertical="center" wrapText="1"/>
      <protection/>
    </xf>
    <xf numFmtId="0" fontId="0" fillId="0" borderId="190" xfId="0" applyBorder="1" applyAlignment="1" applyProtection="1">
      <alignment horizontal="center" vertical="center" wrapText="1"/>
      <protection/>
    </xf>
    <xf numFmtId="3" fontId="10" fillId="34" borderId="10" xfId="0" applyNumberFormat="1" applyFont="1" applyFill="1" applyBorder="1" applyAlignment="1" applyProtection="1">
      <alignment horizontal="center" vertical="center" wrapText="1"/>
      <protection locked="0"/>
    </xf>
    <xf numFmtId="0" fontId="10" fillId="0" borderId="10" xfId="0" applyFont="1" applyBorder="1" applyAlignment="1" applyProtection="1">
      <alignment vertical="center" wrapText="1"/>
      <protection locked="0"/>
    </xf>
    <xf numFmtId="3" fontId="10" fillId="0" borderId="37" xfId="0" applyNumberFormat="1" applyFont="1" applyFill="1" applyBorder="1" applyAlignment="1" applyProtection="1">
      <alignment horizontal="left" vertical="center" wrapText="1"/>
      <protection locked="0"/>
    </xf>
    <xf numFmtId="0" fontId="10" fillId="0" borderId="37" xfId="0" applyFont="1" applyBorder="1" applyAlignment="1" applyProtection="1">
      <alignment horizontal="left" vertical="center" wrapText="1"/>
      <protection locked="0"/>
    </xf>
    <xf numFmtId="0" fontId="10" fillId="0" borderId="162" xfId="0" applyFont="1" applyBorder="1" applyAlignment="1" applyProtection="1">
      <alignment horizontal="left" vertical="center" wrapText="1"/>
      <protection locked="0"/>
    </xf>
    <xf numFmtId="0" fontId="0" fillId="53" borderId="174" xfId="0" applyFill="1" applyBorder="1" applyAlignment="1" applyProtection="1">
      <alignment horizontal="center" vertical="center" wrapText="1"/>
      <protection/>
    </xf>
    <xf numFmtId="3" fontId="10" fillId="0" borderId="129" xfId="0" applyNumberFormat="1" applyFont="1" applyFill="1" applyBorder="1" applyAlignment="1" applyProtection="1">
      <alignment horizontal="left" vertical="center" wrapText="1"/>
      <protection locked="0"/>
    </xf>
    <xf numFmtId="0" fontId="10" fillId="0" borderId="129"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0" fillId="0" borderId="129" xfId="0" applyBorder="1" applyAlignment="1" applyProtection="1">
      <alignment wrapText="1"/>
      <protection/>
    </xf>
    <xf numFmtId="0" fontId="0" fillId="0" borderId="24" xfId="0" applyBorder="1" applyAlignment="1" applyProtection="1">
      <alignment wrapText="1"/>
      <protection/>
    </xf>
    <xf numFmtId="0" fontId="0" fillId="0" borderId="174" xfId="0" applyBorder="1" applyAlignment="1" applyProtection="1">
      <alignment wrapText="1"/>
      <protection/>
    </xf>
    <xf numFmtId="0" fontId="0" fillId="0" borderId="190" xfId="0" applyBorder="1" applyAlignment="1" applyProtection="1">
      <alignment wrapText="1"/>
      <protection/>
    </xf>
    <xf numFmtId="0" fontId="0" fillId="0" borderId="129" xfId="0" applyBorder="1" applyAlignment="1" applyProtection="1">
      <alignment horizontal="center" vertical="center" wrapText="1"/>
      <protection/>
    </xf>
    <xf numFmtId="0" fontId="0" fillId="53" borderId="84" xfId="0" applyFill="1" applyBorder="1" applyAlignment="1">
      <alignment horizontal="center" vertical="center" wrapText="1"/>
    </xf>
    <xf numFmtId="0" fontId="11" fillId="53" borderId="174" xfId="0" applyFont="1" applyFill="1" applyBorder="1" applyAlignment="1" applyProtection="1">
      <alignment horizontal="center" vertical="center" wrapText="1"/>
      <protection/>
    </xf>
    <xf numFmtId="3" fontId="10" fillId="34" borderId="12" xfId="0" applyNumberFormat="1" applyFont="1" applyFill="1" applyBorder="1" applyAlignment="1" applyProtection="1">
      <alignment horizontal="center" vertical="center" wrapText="1"/>
      <protection locked="0"/>
    </xf>
    <xf numFmtId="0" fontId="10" fillId="0" borderId="12" xfId="0" applyFont="1" applyBorder="1" applyAlignment="1" applyProtection="1">
      <alignment vertical="center" wrapText="1"/>
      <protection locked="0"/>
    </xf>
    <xf numFmtId="0" fontId="9" fillId="33" borderId="0" xfId="0" applyFont="1" applyFill="1" applyBorder="1" applyAlignment="1" applyProtection="1">
      <alignment horizontal="left" vertical="center"/>
      <protection/>
    </xf>
    <xf numFmtId="0" fontId="0" fillId="0" borderId="0" xfId="0" applyAlignment="1" applyProtection="1">
      <alignment vertical="center"/>
      <protection/>
    </xf>
    <xf numFmtId="0" fontId="9" fillId="33" borderId="20" xfId="0" applyFont="1" applyFill="1" applyBorder="1" applyAlignment="1" applyProtection="1">
      <alignment vertical="center"/>
      <protection/>
    </xf>
    <xf numFmtId="0" fontId="9" fillId="33" borderId="107" xfId="0" applyFont="1" applyFill="1" applyBorder="1" applyAlignment="1" applyProtection="1">
      <alignment vertical="center"/>
      <protection/>
    </xf>
    <xf numFmtId="0" fontId="0" fillId="0" borderId="112" xfId="0" applyBorder="1" applyAlignment="1" applyProtection="1">
      <alignment vertical="center"/>
      <protection/>
    </xf>
    <xf numFmtId="0" fontId="0" fillId="0" borderId="132" xfId="0" applyBorder="1" applyAlignment="1" applyProtection="1">
      <alignment vertical="center"/>
      <protection/>
    </xf>
    <xf numFmtId="0" fontId="45" fillId="34" borderId="0" xfId="0" applyFont="1" applyFill="1" applyBorder="1" applyAlignment="1" applyProtection="1">
      <alignment horizontal="left" vertical="center" wrapText="1"/>
      <protection/>
    </xf>
    <xf numFmtId="0" fontId="6" fillId="34" borderId="0" xfId="0" applyFont="1" applyFill="1" applyBorder="1" applyAlignment="1" applyProtection="1">
      <alignment horizontal="center" vertical="center"/>
      <protection/>
    </xf>
    <xf numFmtId="0" fontId="10" fillId="0" borderId="85" xfId="0" applyFont="1" applyFill="1" applyBorder="1" applyAlignment="1" applyProtection="1">
      <alignment horizontal="left" vertical="center"/>
      <protection locked="0"/>
    </xf>
    <xf numFmtId="0" fontId="10" fillId="0" borderId="58" xfId="0" applyFont="1" applyFill="1" applyBorder="1" applyAlignment="1" applyProtection="1">
      <alignment horizontal="left" vertical="center"/>
      <protection locked="0"/>
    </xf>
    <xf numFmtId="0" fontId="10" fillId="0" borderId="96" xfId="0" applyFont="1" applyFill="1" applyBorder="1" applyAlignment="1" applyProtection="1">
      <alignment horizontal="left" vertical="center"/>
      <protection locked="0"/>
    </xf>
    <xf numFmtId="0" fontId="10" fillId="0" borderId="2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126" xfId="0" applyFont="1" applyFill="1" applyBorder="1" applyAlignment="1" applyProtection="1">
      <alignment horizontal="left" vertical="center"/>
      <protection locked="0"/>
    </xf>
    <xf numFmtId="0" fontId="10" fillId="0" borderId="16" xfId="0" applyFont="1" applyFill="1" applyBorder="1" applyAlignment="1" applyProtection="1">
      <alignment horizontal="left" vertical="center"/>
      <protection locked="0"/>
    </xf>
    <xf numFmtId="0" fontId="10" fillId="0" borderId="19" xfId="0" applyFont="1" applyFill="1" applyBorder="1" applyAlignment="1" applyProtection="1">
      <alignment horizontal="left" vertical="center"/>
      <protection locked="0"/>
    </xf>
    <xf numFmtId="0" fontId="10" fillId="0" borderId="151" xfId="0" applyFont="1" applyFill="1" applyBorder="1" applyAlignment="1" applyProtection="1">
      <alignment horizontal="left" vertical="center"/>
      <protection locked="0"/>
    </xf>
    <xf numFmtId="0" fontId="11" fillId="34" borderId="19" xfId="0" applyFont="1" applyFill="1" applyBorder="1" applyAlignment="1" applyProtection="1">
      <alignment vertical="center" wrapText="1"/>
      <protection/>
    </xf>
    <xf numFmtId="0" fontId="0" fillId="0" borderId="19" xfId="0" applyBorder="1" applyAlignment="1">
      <alignment vertical="center"/>
    </xf>
    <xf numFmtId="0" fontId="10" fillId="47" borderId="178" xfId="0" applyFont="1" applyFill="1" applyBorder="1" applyAlignment="1" applyProtection="1">
      <alignment horizontal="center" vertical="center" wrapText="1"/>
      <protection/>
    </xf>
    <xf numFmtId="0" fontId="10" fillId="47" borderId="25" xfId="0" applyFont="1" applyFill="1" applyBorder="1" applyAlignment="1" applyProtection="1">
      <alignment horizontal="center" vertical="center" wrapText="1"/>
      <protection/>
    </xf>
    <xf numFmtId="0" fontId="10" fillId="47" borderId="79" xfId="0" applyFont="1" applyFill="1" applyBorder="1" applyAlignment="1" applyProtection="1">
      <alignment horizontal="center" vertical="center" wrapText="1"/>
      <protection/>
    </xf>
    <xf numFmtId="0" fontId="20" fillId="34" borderId="0" xfId="0" applyFont="1" applyFill="1" applyBorder="1" applyAlignment="1" applyProtection="1">
      <alignment horizontal="center" vertical="center" wrapText="1"/>
      <protection/>
    </xf>
    <xf numFmtId="0" fontId="0" fillId="34" borderId="0" xfId="0" applyFill="1" applyBorder="1" applyAlignment="1" applyProtection="1">
      <alignment horizontal="center" vertical="center"/>
      <protection/>
    </xf>
    <xf numFmtId="0" fontId="10" fillId="34" borderId="178" xfId="0" applyFont="1" applyFill="1" applyBorder="1" applyAlignment="1" applyProtection="1">
      <alignment horizontal="left" vertical="center" wrapText="1"/>
      <protection/>
    </xf>
    <xf numFmtId="0" fontId="0" fillId="34" borderId="25" xfId="0" applyFont="1" applyFill="1" applyBorder="1" applyAlignment="1" applyProtection="1">
      <alignment horizontal="left" vertical="center" wrapText="1"/>
      <protection/>
    </xf>
    <xf numFmtId="0" fontId="10" fillId="34" borderId="10" xfId="0" applyFont="1" applyFill="1" applyBorder="1" applyAlignment="1" applyProtection="1">
      <alignment horizontal="center" vertical="center" wrapText="1"/>
      <protection locked="0"/>
    </xf>
    <xf numFmtId="0" fontId="10" fillId="34" borderId="0" xfId="0" applyFont="1" applyFill="1" applyBorder="1" applyAlignment="1" applyProtection="1">
      <alignment horizontal="center" vertical="center" wrapText="1"/>
      <protection/>
    </xf>
    <xf numFmtId="0" fontId="0" fillId="34" borderId="0" xfId="0" applyFill="1" applyBorder="1" applyAlignment="1" applyProtection="1">
      <alignment horizontal="center" vertical="center" wrapText="1"/>
      <protection/>
    </xf>
    <xf numFmtId="0" fontId="10" fillId="34" borderId="94" xfId="0" applyFont="1" applyFill="1" applyBorder="1" applyAlignment="1" applyProtection="1">
      <alignment horizontal="center" vertical="center"/>
      <protection locked="0"/>
    </xf>
    <xf numFmtId="0" fontId="10" fillId="34" borderId="105" xfId="0" applyFont="1" applyFill="1" applyBorder="1" applyAlignment="1" applyProtection="1">
      <alignment/>
      <protection locked="0"/>
    </xf>
    <xf numFmtId="0" fontId="20" fillId="36" borderId="84" xfId="0" applyFont="1" applyFill="1" applyBorder="1" applyAlignment="1" applyProtection="1">
      <alignment horizontal="center" vertical="center"/>
      <protection/>
    </xf>
    <xf numFmtId="0" fontId="0" fillId="36" borderId="169" xfId="0" applyFont="1" applyFill="1" applyBorder="1" applyAlignment="1" applyProtection="1">
      <alignment/>
      <protection/>
    </xf>
    <xf numFmtId="0" fontId="10" fillId="34" borderId="102" xfId="0" applyFont="1" applyFill="1" applyBorder="1" applyAlignment="1" applyProtection="1">
      <alignment horizontal="left" vertical="center" wrapText="1"/>
      <protection locked="0"/>
    </xf>
    <xf numFmtId="0" fontId="10" fillId="34" borderId="10" xfId="0" applyFont="1" applyFill="1" applyBorder="1" applyAlignment="1" applyProtection="1">
      <alignment horizontal="left" vertical="center" wrapText="1"/>
      <protection locked="0"/>
    </xf>
    <xf numFmtId="0" fontId="10" fillId="34" borderId="13" xfId="0" applyFont="1" applyFill="1" applyBorder="1" applyAlignment="1" applyProtection="1">
      <alignment horizontal="left" vertical="center" wrapText="1"/>
      <protection locked="0"/>
    </xf>
    <xf numFmtId="0" fontId="10" fillId="34" borderId="176" xfId="0" applyFont="1" applyFill="1" applyBorder="1" applyAlignment="1" applyProtection="1">
      <alignment horizontal="left" vertical="center" wrapText="1"/>
      <protection/>
    </xf>
    <xf numFmtId="0" fontId="0" fillId="34" borderId="97" xfId="0" applyFont="1" applyFill="1" applyBorder="1" applyAlignment="1" applyProtection="1">
      <alignment horizontal="left" vertical="center" wrapText="1"/>
      <protection/>
    </xf>
    <xf numFmtId="0" fontId="10" fillId="35" borderId="178" xfId="0" applyFont="1" applyFill="1" applyBorder="1" applyAlignment="1" applyProtection="1">
      <alignment horizontal="left" vertical="center" wrapText="1" indent="1"/>
      <protection/>
    </xf>
    <xf numFmtId="0" fontId="10" fillId="35" borderId="25" xfId="0" applyFont="1" applyFill="1" applyBorder="1" applyAlignment="1" applyProtection="1">
      <alignment horizontal="left" vertical="center" wrapText="1" indent="1"/>
      <protection/>
    </xf>
    <xf numFmtId="0" fontId="20" fillId="34" borderId="107" xfId="0" applyFont="1" applyFill="1" applyBorder="1" applyAlignment="1" applyProtection="1">
      <alignment horizontal="center" vertical="center"/>
      <protection/>
    </xf>
    <xf numFmtId="0" fontId="0" fillId="34" borderId="132" xfId="0" applyFill="1" applyBorder="1" applyAlignment="1" applyProtection="1">
      <alignment horizontal="center" vertical="center"/>
      <protection/>
    </xf>
    <xf numFmtId="0" fontId="10" fillId="34" borderId="94" xfId="0" applyFont="1" applyFill="1" applyBorder="1" applyAlignment="1" applyProtection="1">
      <alignment horizontal="center" vertical="center" wrapText="1"/>
      <protection locked="0"/>
    </xf>
    <xf numFmtId="0" fontId="10" fillId="34" borderId="10" xfId="0" applyFont="1" applyFill="1" applyBorder="1" applyAlignment="1" applyProtection="1">
      <alignment horizontal="center" vertical="center"/>
      <protection locked="0"/>
    </xf>
    <xf numFmtId="0" fontId="10" fillId="34" borderId="13" xfId="0" applyFont="1" applyFill="1" applyBorder="1" applyAlignment="1" applyProtection="1">
      <alignment/>
      <protection locked="0"/>
    </xf>
    <xf numFmtId="0" fontId="63" fillId="0" borderId="191" xfId="0" applyFont="1" applyFill="1" applyBorder="1" applyAlignment="1" applyProtection="1">
      <alignment horizontal="left" vertical="center"/>
      <protection/>
    </xf>
    <xf numFmtId="0" fontId="64" fillId="34" borderId="16" xfId="0" applyFont="1" applyFill="1" applyBorder="1" applyAlignment="1" applyProtection="1">
      <alignment horizontal="left"/>
      <protection/>
    </xf>
    <xf numFmtId="0" fontId="63" fillId="34" borderId="19" xfId="0" applyFont="1" applyFill="1" applyBorder="1" applyAlignment="1" applyProtection="1">
      <alignment horizontal="left"/>
      <protection/>
    </xf>
    <xf numFmtId="0" fontId="0" fillId="36" borderId="17" xfId="0" applyFont="1" applyFill="1" applyBorder="1" applyAlignment="1" applyProtection="1">
      <alignment horizontal="center" vertical="center" wrapText="1"/>
      <protection/>
    </xf>
    <xf numFmtId="0" fontId="23" fillId="43" borderId="0" xfId="0" applyFont="1" applyFill="1" applyBorder="1" applyAlignment="1" applyProtection="1">
      <alignment horizontal="left" vertical="center"/>
      <protection/>
    </xf>
    <xf numFmtId="0" fontId="10" fillId="36" borderId="84" xfId="0" applyFont="1" applyFill="1" applyBorder="1" applyAlignment="1" applyProtection="1">
      <alignment horizontal="center" vertical="center" wrapText="1"/>
      <protection/>
    </xf>
    <xf numFmtId="0" fontId="20" fillId="34" borderId="107" xfId="0" applyFont="1" applyFill="1" applyBorder="1" applyAlignment="1" applyProtection="1">
      <alignment horizontal="center" vertical="center" wrapText="1"/>
      <protection/>
    </xf>
    <xf numFmtId="0" fontId="0" fillId="34" borderId="112" xfId="0" applyFill="1" applyBorder="1" applyAlignment="1" applyProtection="1">
      <alignment horizontal="center" vertical="center" wrapText="1"/>
      <protection/>
    </xf>
    <xf numFmtId="0" fontId="0" fillId="34" borderId="132" xfId="0" applyFill="1" applyBorder="1" applyAlignment="1" applyProtection="1">
      <alignment horizontal="center" vertical="center" wrapText="1"/>
      <protection/>
    </xf>
    <xf numFmtId="0" fontId="10" fillId="0" borderId="25" xfId="0" applyFont="1" applyBorder="1" applyAlignment="1" applyProtection="1">
      <alignment horizontal="left" vertical="center" wrapText="1"/>
      <protection locked="0"/>
    </xf>
    <xf numFmtId="0" fontId="10" fillId="0" borderId="79" xfId="0" applyFont="1" applyBorder="1" applyAlignment="1" applyProtection="1">
      <alignment horizontal="left" vertical="center" wrapText="1"/>
      <protection locked="0"/>
    </xf>
    <xf numFmtId="0" fontId="10" fillId="35" borderId="178" xfId="0" applyNumberFormat="1" applyFont="1" applyFill="1" applyBorder="1" applyAlignment="1" applyProtection="1">
      <alignment horizontal="left" vertical="center" wrapText="1" indent="1"/>
      <protection/>
    </xf>
    <xf numFmtId="0" fontId="0" fillId="35" borderId="25" xfId="0" applyNumberFormat="1" applyFill="1" applyBorder="1" applyAlignment="1" applyProtection="1">
      <alignment horizontal="left" vertical="center" wrapText="1" indent="1"/>
      <protection/>
    </xf>
    <xf numFmtId="0" fontId="0" fillId="35" borderId="79" xfId="0" applyNumberFormat="1" applyFill="1" applyBorder="1" applyAlignment="1" applyProtection="1">
      <alignment horizontal="left" vertical="center" wrapText="1" indent="1"/>
      <protection/>
    </xf>
    <xf numFmtId="0" fontId="11" fillId="36" borderId="85" xfId="0" applyFont="1" applyFill="1" applyBorder="1" applyAlignment="1" applyProtection="1">
      <alignment horizontal="center" vertical="center"/>
      <protection/>
    </xf>
    <xf numFmtId="0" fontId="10" fillId="36" borderId="58" xfId="0" applyFont="1" applyFill="1" applyBorder="1" applyAlignment="1" applyProtection="1">
      <alignment horizontal="center" vertical="center"/>
      <protection/>
    </xf>
    <xf numFmtId="0" fontId="10" fillId="36" borderId="58" xfId="0" applyFont="1" applyFill="1" applyBorder="1" applyAlignment="1" applyProtection="1">
      <alignment/>
      <protection/>
    </xf>
    <xf numFmtId="0" fontId="10" fillId="36" borderId="96" xfId="0" applyFont="1" applyFill="1" applyBorder="1" applyAlignment="1" applyProtection="1">
      <alignment/>
      <protection/>
    </xf>
    <xf numFmtId="0" fontId="20" fillId="36" borderId="58" xfId="0" applyFont="1" applyFill="1" applyBorder="1" applyAlignment="1" applyProtection="1">
      <alignment horizontal="center" vertical="center" wrapText="1"/>
      <protection/>
    </xf>
    <xf numFmtId="0" fontId="0" fillId="0" borderId="58" xfId="0" applyBorder="1" applyAlignment="1" applyProtection="1">
      <alignment wrapText="1"/>
      <protection/>
    </xf>
    <xf numFmtId="0" fontId="0" fillId="0" borderId="96" xfId="0" applyBorder="1" applyAlignment="1" applyProtection="1">
      <alignment wrapText="1"/>
      <protection/>
    </xf>
    <xf numFmtId="0" fontId="11" fillId="36" borderId="85" xfId="0" applyFont="1" applyFill="1" applyBorder="1" applyAlignment="1" applyProtection="1">
      <alignment horizontal="center" vertical="center" wrapText="1"/>
      <protection/>
    </xf>
    <xf numFmtId="0" fontId="0" fillId="0" borderId="58" xfId="0" applyBorder="1" applyAlignment="1" applyProtection="1">
      <alignment horizontal="center" vertical="center" wrapText="1"/>
      <protection/>
    </xf>
    <xf numFmtId="0" fontId="0" fillId="0" borderId="96" xfId="0" applyBorder="1" applyAlignment="1" applyProtection="1">
      <alignment horizontal="center" vertical="center" wrapText="1"/>
      <protection/>
    </xf>
    <xf numFmtId="0" fontId="64" fillId="46" borderId="0" xfId="0" applyFont="1" applyFill="1" applyBorder="1" applyAlignment="1" applyProtection="1">
      <alignment horizontal="left" vertical="center" wrapText="1"/>
      <protection/>
    </xf>
    <xf numFmtId="0" fontId="63" fillId="46" borderId="0" xfId="0" applyFont="1" applyFill="1" applyBorder="1" applyAlignment="1" applyProtection="1">
      <alignment horizontal="left" vertical="center" wrapText="1"/>
      <protection/>
    </xf>
    <xf numFmtId="0" fontId="63" fillId="46" borderId="77" xfId="0" applyFont="1" applyFill="1" applyBorder="1" applyAlignment="1" applyProtection="1">
      <alignment horizontal="left" vertical="center" wrapText="1"/>
      <protection/>
    </xf>
    <xf numFmtId="0" fontId="63" fillId="46" borderId="19" xfId="0" applyFont="1" applyFill="1" applyBorder="1" applyAlignment="1" applyProtection="1">
      <alignment horizontal="left" wrapText="1"/>
      <protection/>
    </xf>
    <xf numFmtId="0" fontId="63" fillId="46" borderId="0" xfId="0" applyFont="1" applyFill="1" applyBorder="1" applyAlignment="1">
      <alignment horizontal="left" vertical="center" wrapText="1"/>
    </xf>
    <xf numFmtId="0" fontId="10" fillId="0" borderId="15"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21" xfId="0" applyFont="1" applyBorder="1" applyAlignment="1" applyProtection="1">
      <alignment horizontal="left" vertical="center" wrapText="1"/>
      <protection locked="0"/>
    </xf>
    <xf numFmtId="0" fontId="10" fillId="35" borderId="130" xfId="0" applyNumberFormat="1" applyFont="1" applyFill="1" applyBorder="1" applyAlignment="1" applyProtection="1">
      <alignment horizontal="left" vertical="center" wrapText="1" indent="1"/>
      <protection/>
    </xf>
    <xf numFmtId="0" fontId="0" fillId="35" borderId="17" xfId="0" applyNumberFormat="1" applyFill="1" applyBorder="1" applyAlignment="1" applyProtection="1">
      <alignment horizontal="left" vertical="center" wrapText="1" indent="1"/>
      <protection/>
    </xf>
    <xf numFmtId="0" fontId="0" fillId="35" borderId="100" xfId="0" applyNumberFormat="1" applyFill="1" applyBorder="1" applyAlignment="1" applyProtection="1">
      <alignment horizontal="left" vertical="center" wrapText="1" indent="1"/>
      <protection/>
    </xf>
    <xf numFmtId="0" fontId="7" fillId="0" borderId="107" xfId="0" applyFont="1" applyFill="1" applyBorder="1" applyAlignment="1" applyProtection="1">
      <alignment horizontal="center" vertical="center" wrapText="1"/>
      <protection/>
    </xf>
    <xf numFmtId="0" fontId="0" fillId="0" borderId="112" xfId="0" applyFill="1" applyBorder="1" applyAlignment="1" applyProtection="1">
      <alignment horizontal="center" vertical="center" wrapText="1"/>
      <protection/>
    </xf>
    <xf numFmtId="0" fontId="0" fillId="0" borderId="112" xfId="0" applyFill="1" applyBorder="1" applyAlignment="1" applyProtection="1">
      <alignment wrapText="1"/>
      <protection/>
    </xf>
    <xf numFmtId="0" fontId="0" fillId="0" borderId="132" xfId="0" applyFill="1" applyBorder="1" applyAlignment="1" applyProtection="1">
      <alignment wrapText="1"/>
      <protection/>
    </xf>
    <xf numFmtId="0" fontId="10" fillId="47" borderId="178" xfId="0" applyNumberFormat="1" applyFont="1" applyFill="1" applyBorder="1" applyAlignment="1" applyProtection="1">
      <alignment horizontal="center" vertical="center" wrapText="1"/>
      <protection/>
    </xf>
    <xf numFmtId="0" fontId="10" fillId="47" borderId="25" xfId="0" applyNumberFormat="1" applyFont="1" applyFill="1" applyBorder="1" applyAlignment="1" applyProtection="1">
      <alignment horizontal="center" vertical="center" wrapText="1"/>
      <protection/>
    </xf>
    <xf numFmtId="0" fontId="10" fillId="47" borderId="79" xfId="0" applyNumberFormat="1" applyFont="1" applyFill="1" applyBorder="1" applyAlignment="1" applyProtection="1">
      <alignment horizontal="center" vertical="center" wrapText="1"/>
      <protection/>
    </xf>
    <xf numFmtId="0" fontId="10" fillId="47" borderId="178" xfId="0" applyFont="1" applyFill="1" applyBorder="1" applyAlignment="1" applyProtection="1">
      <alignment horizontal="center" vertical="center" wrapText="1"/>
      <protection/>
    </xf>
    <xf numFmtId="0" fontId="10" fillId="47" borderId="25" xfId="0" applyFont="1" applyFill="1" applyBorder="1" applyAlignment="1" applyProtection="1">
      <alignment horizontal="center" vertical="center" wrapText="1"/>
      <protection/>
    </xf>
    <xf numFmtId="0" fontId="10" fillId="47" borderId="79" xfId="0" applyFont="1" applyFill="1" applyBorder="1" applyAlignment="1" applyProtection="1">
      <alignment horizontal="center" vertical="center" wrapText="1"/>
      <protection/>
    </xf>
    <xf numFmtId="0" fontId="10" fillId="0" borderId="25" xfId="0" applyFont="1" applyFill="1" applyBorder="1" applyAlignment="1" applyProtection="1">
      <alignment horizontal="left" vertical="center" wrapText="1"/>
      <protection/>
    </xf>
    <xf numFmtId="3" fontId="10" fillId="34" borderId="10" xfId="0" applyNumberFormat="1" applyFont="1" applyFill="1" applyBorder="1" applyAlignment="1" applyProtection="1">
      <alignment horizontal="center" vertical="center" wrapText="1"/>
      <protection locked="0"/>
    </xf>
    <xf numFmtId="0" fontId="10" fillId="34" borderId="103" xfId="0" applyFont="1" applyFill="1" applyBorder="1" applyAlignment="1" applyProtection="1">
      <alignment horizontal="left" vertical="center" wrapText="1"/>
      <protection/>
    </xf>
    <xf numFmtId="0" fontId="10" fillId="34" borderId="159" xfId="0" applyFont="1" applyFill="1" applyBorder="1" applyAlignment="1" applyProtection="1">
      <alignment horizontal="left" vertical="center" wrapText="1"/>
      <protection/>
    </xf>
    <xf numFmtId="3" fontId="10" fillId="34" borderId="94" xfId="0" applyNumberFormat="1" applyFont="1" applyFill="1" applyBorder="1" applyAlignment="1" applyProtection="1">
      <alignment horizontal="center" vertical="center" wrapText="1"/>
      <protection locked="0"/>
    </xf>
    <xf numFmtId="3" fontId="10" fillId="34" borderId="94" xfId="0" applyNumberFormat="1" applyFont="1" applyFill="1" applyBorder="1" applyAlignment="1" applyProtection="1">
      <alignment horizontal="center" vertical="center" wrapText="1"/>
      <protection locked="0"/>
    </xf>
    <xf numFmtId="0" fontId="10" fillId="0" borderId="176" xfId="0" applyFont="1" applyFill="1" applyBorder="1" applyAlignment="1" applyProtection="1">
      <alignment horizontal="center" vertical="center"/>
      <protection/>
    </xf>
    <xf numFmtId="0" fontId="10" fillId="0" borderId="164" xfId="0" applyFont="1" applyFill="1" applyBorder="1" applyAlignment="1" applyProtection="1">
      <alignment horizontal="center" vertical="center"/>
      <protection/>
    </xf>
    <xf numFmtId="3" fontId="10" fillId="34" borderId="159" xfId="0" applyNumberFormat="1" applyFont="1" applyFill="1" applyBorder="1" applyAlignment="1" applyProtection="1">
      <alignment horizontal="center" vertical="center" wrapText="1"/>
      <protection locked="0"/>
    </xf>
    <xf numFmtId="3" fontId="10" fillId="34" borderId="164" xfId="0" applyNumberFormat="1" applyFont="1" applyFill="1" applyBorder="1" applyAlignment="1" applyProtection="1">
      <alignment horizontal="center" vertical="center" wrapText="1"/>
      <protection locked="0"/>
    </xf>
    <xf numFmtId="0" fontId="11" fillId="36" borderId="189" xfId="0" applyFont="1" applyFill="1" applyBorder="1" applyAlignment="1" applyProtection="1">
      <alignment horizontal="left" vertical="center" wrapText="1"/>
      <protection/>
    </xf>
    <xf numFmtId="0" fontId="11" fillId="36" borderId="129" xfId="0" applyFont="1" applyFill="1" applyBorder="1" applyAlignment="1" applyProtection="1">
      <alignment horizontal="left" vertical="center" wrapText="1"/>
      <protection/>
    </xf>
    <xf numFmtId="0" fontId="11" fillId="36" borderId="23" xfId="0" applyFont="1" applyFill="1" applyBorder="1" applyAlignment="1" applyProtection="1">
      <alignment horizontal="center" vertical="center" wrapText="1"/>
      <protection/>
    </xf>
    <xf numFmtId="0" fontId="11" fillId="36" borderId="177" xfId="0" applyFont="1" applyFill="1" applyBorder="1" applyAlignment="1" applyProtection="1">
      <alignment horizontal="center" vertical="center" wrapText="1"/>
      <protection/>
    </xf>
    <xf numFmtId="0" fontId="11" fillId="34" borderId="101" xfId="0" applyFont="1" applyFill="1" applyBorder="1" applyAlignment="1" applyProtection="1">
      <alignment horizontal="left" vertical="center" wrapText="1"/>
      <protection/>
    </xf>
    <xf numFmtId="0" fontId="11" fillId="34" borderId="99" xfId="0" applyFont="1" applyFill="1" applyBorder="1" applyAlignment="1" applyProtection="1">
      <alignment horizontal="left" vertical="center" wrapText="1"/>
      <protection/>
    </xf>
    <xf numFmtId="3" fontId="10" fillId="37" borderId="12" xfId="0" applyNumberFormat="1" applyFont="1" applyFill="1" applyBorder="1" applyAlignment="1" applyProtection="1">
      <alignment horizontal="center" vertical="center" wrapText="1"/>
      <protection/>
    </xf>
    <xf numFmtId="0" fontId="11" fillId="34" borderId="101" xfId="0" applyFont="1" applyFill="1" applyBorder="1" applyAlignment="1" applyProtection="1">
      <alignment horizontal="left" vertical="center"/>
      <protection/>
    </xf>
    <xf numFmtId="0" fontId="11" fillId="34" borderId="12" xfId="0" applyFont="1" applyFill="1" applyBorder="1" applyAlignment="1" applyProtection="1">
      <alignment horizontal="left" vertical="center"/>
      <protection/>
    </xf>
    <xf numFmtId="3" fontId="10" fillId="37" borderId="99" xfId="0" applyNumberFormat="1" applyFont="1" applyFill="1" applyBorder="1" applyAlignment="1" applyProtection="1">
      <alignment horizontal="center" vertical="center"/>
      <protection/>
    </xf>
    <xf numFmtId="3" fontId="10" fillId="37" borderId="14" xfId="0" applyNumberFormat="1" applyFont="1" applyFill="1" applyBorder="1" applyAlignment="1" applyProtection="1">
      <alignment horizontal="center" vertical="center"/>
      <protection/>
    </xf>
    <xf numFmtId="0" fontId="10" fillId="0" borderId="109" xfId="0" applyFont="1" applyFill="1" applyBorder="1" applyAlignment="1" applyProtection="1">
      <alignment horizontal="center" vertical="center"/>
      <protection/>
    </xf>
    <xf numFmtId="0" fontId="10" fillId="0" borderId="34" xfId="0" applyFont="1" applyFill="1" applyBorder="1" applyAlignment="1" applyProtection="1">
      <alignment horizontal="center" vertical="center"/>
      <protection/>
    </xf>
    <xf numFmtId="3" fontId="10" fillId="34" borderId="22" xfId="0" applyNumberFormat="1" applyFont="1" applyFill="1" applyBorder="1" applyAlignment="1" applyProtection="1">
      <alignment horizontal="center" vertical="center" wrapText="1"/>
      <protection locked="0"/>
    </xf>
    <xf numFmtId="3" fontId="10" fillId="34" borderId="15" xfId="0" applyNumberFormat="1" applyFont="1" applyFill="1" applyBorder="1" applyAlignment="1" applyProtection="1">
      <alignment horizontal="center" vertical="center" wrapText="1"/>
      <protection locked="0"/>
    </xf>
    <xf numFmtId="0" fontId="10" fillId="34" borderId="107" xfId="0" applyFont="1" applyFill="1" applyBorder="1" applyAlignment="1" applyProtection="1">
      <alignment horizontal="left" vertical="top" wrapText="1"/>
      <protection locked="0"/>
    </xf>
    <xf numFmtId="0" fontId="10" fillId="34" borderId="112" xfId="0" applyFont="1" applyFill="1" applyBorder="1" applyAlignment="1" applyProtection="1">
      <alignment horizontal="left" vertical="top" wrapText="1"/>
      <protection locked="0"/>
    </xf>
    <xf numFmtId="0" fontId="10" fillId="34" borderId="132" xfId="0" applyFont="1" applyFill="1" applyBorder="1" applyAlignment="1" applyProtection="1">
      <alignment horizontal="left" vertical="top" wrapText="1"/>
      <protection locked="0"/>
    </xf>
    <xf numFmtId="0" fontId="11" fillId="36" borderId="192" xfId="0" applyFont="1" applyFill="1" applyBorder="1" applyAlignment="1" applyProtection="1">
      <alignment horizontal="left" wrapText="1"/>
      <protection/>
    </xf>
    <xf numFmtId="0" fontId="0" fillId="36" borderId="128" xfId="0" applyFill="1" applyBorder="1" applyAlignment="1" applyProtection="1">
      <alignment horizontal="left" wrapText="1"/>
      <protection/>
    </xf>
    <xf numFmtId="0" fontId="0" fillId="36" borderId="122" xfId="0" applyFill="1" applyBorder="1" applyAlignment="1" applyProtection="1">
      <alignment horizontal="left" wrapText="1"/>
      <protection/>
    </xf>
    <xf numFmtId="0" fontId="11" fillId="34" borderId="12" xfId="0" applyFont="1" applyFill="1" applyBorder="1" applyAlignment="1" applyProtection="1">
      <alignment horizontal="left" vertical="center" wrapText="1"/>
      <protection/>
    </xf>
    <xf numFmtId="0" fontId="10" fillId="34" borderId="94" xfId="0" applyFont="1" applyFill="1" applyBorder="1" applyAlignment="1" applyProtection="1">
      <alignment horizontal="left" vertical="center" wrapText="1"/>
      <protection/>
    </xf>
    <xf numFmtId="0" fontId="10" fillId="0" borderId="102"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0" fillId="35" borderId="15" xfId="0" applyFont="1" applyFill="1" applyBorder="1" applyAlignment="1" applyProtection="1">
      <alignment horizontal="left" vertical="center" indent="1"/>
      <protection/>
    </xf>
    <xf numFmtId="182" fontId="10" fillId="35" borderId="15" xfId="0" applyNumberFormat="1" applyFont="1" applyFill="1" applyBorder="1" applyAlignment="1" applyProtection="1">
      <alignment horizontal="left" vertical="center" indent="1"/>
      <protection/>
    </xf>
    <xf numFmtId="0" fontId="11" fillId="54" borderId="85" xfId="0" applyFont="1" applyFill="1" applyBorder="1" applyAlignment="1" applyProtection="1">
      <alignment horizontal="left" vertical="center"/>
      <protection/>
    </xf>
    <xf numFmtId="0" fontId="11" fillId="54" borderId="58" xfId="0" applyFont="1" applyFill="1" applyBorder="1" applyAlignment="1" applyProtection="1">
      <alignment horizontal="left" vertical="center"/>
      <protection/>
    </xf>
    <xf numFmtId="0" fontId="11" fillId="54" borderId="96" xfId="0" applyFont="1" applyFill="1" applyBorder="1" applyAlignment="1" applyProtection="1">
      <alignment horizontal="left" vertical="center"/>
      <protection/>
    </xf>
    <xf numFmtId="0" fontId="10" fillId="35" borderId="176" xfId="0" applyFont="1" applyFill="1" applyBorder="1" applyAlignment="1" applyProtection="1">
      <alignment horizontal="left" vertical="center"/>
      <protection/>
    </xf>
    <xf numFmtId="0" fontId="10" fillId="35" borderId="97" xfId="0" applyFont="1" applyFill="1" applyBorder="1" applyAlignment="1" applyProtection="1">
      <alignment horizontal="left" vertical="center"/>
      <protection/>
    </xf>
    <xf numFmtId="0" fontId="10" fillId="35" borderId="98" xfId="0" applyFont="1" applyFill="1" applyBorder="1" applyAlignment="1" applyProtection="1">
      <alignment horizontal="left" vertical="center"/>
      <protection/>
    </xf>
    <xf numFmtId="0" fontId="10" fillId="34" borderId="63" xfId="0" applyFont="1" applyFill="1" applyBorder="1" applyAlignment="1" applyProtection="1">
      <alignment horizontal="left"/>
      <protection locked="0"/>
    </xf>
    <xf numFmtId="0" fontId="10" fillId="34" borderId="36" xfId="0" applyFont="1" applyFill="1" applyBorder="1" applyAlignment="1" applyProtection="1">
      <alignment horizontal="left" vertical="top" wrapText="1" indent="1"/>
      <protection locked="0"/>
    </xf>
    <xf numFmtId="0" fontId="0" fillId="0" borderId="63" xfId="0" applyBorder="1" applyAlignment="1" applyProtection="1">
      <alignment horizontal="left" vertical="top" wrapText="1" indent="1"/>
      <protection locked="0"/>
    </xf>
    <xf numFmtId="0" fontId="11" fillId="34" borderId="36" xfId="0" applyFont="1" applyFill="1" applyBorder="1" applyAlignment="1" applyProtection="1">
      <alignment horizontal="center" vertical="center"/>
      <protection locked="0"/>
    </xf>
    <xf numFmtId="0" fontId="0" fillId="0" borderId="63" xfId="0" applyBorder="1" applyAlignment="1" applyProtection="1">
      <alignment vertical="center"/>
      <protection locked="0"/>
    </xf>
    <xf numFmtId="0" fontId="10" fillId="34" borderId="22" xfId="0" applyFont="1" applyFill="1" applyBorder="1" applyAlignment="1" applyProtection="1">
      <alignment horizontal="left" vertical="top" wrapText="1" indent="1"/>
      <protection locked="0"/>
    </xf>
    <xf numFmtId="0" fontId="10" fillId="34" borderId="25" xfId="0" applyFont="1" applyFill="1" applyBorder="1" applyAlignment="1" applyProtection="1">
      <alignment horizontal="left" vertical="top" wrapText="1" indent="1"/>
      <protection locked="0"/>
    </xf>
    <xf numFmtId="0" fontId="10" fillId="34" borderId="15" xfId="0" applyFont="1" applyFill="1" applyBorder="1" applyAlignment="1" applyProtection="1">
      <alignment horizontal="left" vertical="top" wrapText="1" indent="1"/>
      <protection locked="0"/>
    </xf>
    <xf numFmtId="0" fontId="10" fillId="34" borderId="0" xfId="0" applyFont="1" applyFill="1" applyAlignment="1" applyProtection="1">
      <alignment vertical="center" wrapText="1"/>
      <protection/>
    </xf>
    <xf numFmtId="0" fontId="0" fillId="0" borderId="0" xfId="0" applyAlignment="1">
      <alignment vertical="center" wrapText="1"/>
    </xf>
    <xf numFmtId="0" fontId="10" fillId="34" borderId="25" xfId="0" applyFont="1" applyFill="1" applyBorder="1" applyAlignment="1" applyProtection="1">
      <alignment horizontal="left"/>
      <protection locked="0"/>
    </xf>
    <xf numFmtId="0" fontId="10" fillId="34" borderId="36" xfId="0" applyFont="1" applyFill="1" applyBorder="1" applyAlignment="1" applyProtection="1">
      <alignment horizontal="left" vertical="top" wrapText="1" indent="1"/>
      <protection locked="0"/>
    </xf>
    <xf numFmtId="0" fontId="0" fillId="0" borderId="63" xfId="0" applyFont="1" applyBorder="1" applyAlignment="1" applyProtection="1">
      <alignment horizontal="left" vertical="top" wrapText="1" indent="1"/>
      <protection locked="0"/>
    </xf>
    <xf numFmtId="0" fontId="0" fillId="34" borderId="32" xfId="0" applyFill="1" applyBorder="1" applyAlignment="1" applyProtection="1">
      <alignment horizontal="left" vertical="top" wrapText="1" indent="1"/>
      <protection locked="0"/>
    </xf>
    <xf numFmtId="0" fontId="0" fillId="34" borderId="36" xfId="0" applyFill="1" applyBorder="1" applyAlignment="1" applyProtection="1">
      <alignment horizontal="left" vertical="top" wrapText="1" indent="1"/>
      <protection locked="0"/>
    </xf>
    <xf numFmtId="0" fontId="0" fillId="34" borderId="34" xfId="0" applyFill="1" applyBorder="1" applyAlignment="1" applyProtection="1">
      <alignment horizontal="left" vertical="top" wrapText="1" indent="1"/>
      <protection locked="0"/>
    </xf>
    <xf numFmtId="0" fontId="0" fillId="34" borderId="26" xfId="0" applyFill="1" applyBorder="1" applyAlignment="1" applyProtection="1">
      <alignment horizontal="left" vertical="top" wrapText="1" indent="1"/>
      <protection locked="0"/>
    </xf>
    <xf numFmtId="0" fontId="0" fillId="34" borderId="0" xfId="0" applyFill="1" applyBorder="1" applyAlignment="1" applyProtection="1">
      <alignment horizontal="left" vertical="top" wrapText="1" indent="1"/>
      <protection locked="0"/>
    </xf>
    <xf numFmtId="0" fontId="0" fillId="34" borderId="18" xfId="0" applyFill="1" applyBorder="1" applyAlignment="1" applyProtection="1">
      <alignment horizontal="left" vertical="top" wrapText="1" indent="1"/>
      <protection locked="0"/>
    </xf>
    <xf numFmtId="0" fontId="0" fillId="34" borderId="106" xfId="0" applyFill="1" applyBorder="1" applyAlignment="1" applyProtection="1">
      <alignment horizontal="left" vertical="top" wrapText="1" indent="1"/>
      <protection locked="0"/>
    </xf>
    <xf numFmtId="0" fontId="0" fillId="34" borderId="63" xfId="0" applyFill="1" applyBorder="1" applyAlignment="1" applyProtection="1">
      <alignment horizontal="left" vertical="top" wrapText="1" indent="1"/>
      <protection locked="0"/>
    </xf>
    <xf numFmtId="0" fontId="0" fillId="34" borderId="185" xfId="0" applyFill="1" applyBorder="1" applyAlignment="1" applyProtection="1">
      <alignment horizontal="left" vertical="top" wrapText="1" indent="1"/>
      <protection locked="0"/>
    </xf>
    <xf numFmtId="0" fontId="10" fillId="34" borderId="0" xfId="0" applyFont="1" applyFill="1" applyAlignment="1" applyProtection="1">
      <alignment vertical="center"/>
      <protection/>
    </xf>
    <xf numFmtId="0" fontId="0" fillId="0" borderId="0" xfId="0" applyAlignment="1">
      <alignment vertical="center"/>
    </xf>
    <xf numFmtId="0" fontId="14" fillId="33" borderId="20" xfId="0" applyFont="1" applyFill="1" applyBorder="1" applyAlignment="1" applyProtection="1">
      <alignment horizontal="left"/>
      <protection locked="0"/>
    </xf>
    <xf numFmtId="0" fontId="14" fillId="33" borderId="0" xfId="0" applyFont="1" applyFill="1" applyBorder="1" applyAlignment="1" applyProtection="1">
      <alignment horizontal="left"/>
      <protection locked="0"/>
    </xf>
    <xf numFmtId="0" fontId="10" fillId="34" borderId="0" xfId="0" applyFont="1" applyFill="1" applyAlignment="1" applyProtection="1">
      <alignment vertical="center" wrapText="1"/>
      <protection/>
    </xf>
    <xf numFmtId="181" fontId="10" fillId="34" borderId="0" xfId="45" applyNumberFormat="1" applyFont="1" applyFill="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10" fillId="35" borderId="159" xfId="0" applyFont="1" applyFill="1" applyBorder="1" applyAlignment="1" applyProtection="1">
      <alignment horizontal="left" vertical="center" indent="1"/>
      <protection/>
    </xf>
    <xf numFmtId="0" fontId="10" fillId="35" borderId="97" xfId="0" applyFont="1" applyFill="1" applyBorder="1" applyAlignment="1" applyProtection="1">
      <alignment horizontal="left" vertical="center" indent="1"/>
      <protection/>
    </xf>
    <xf numFmtId="0" fontId="10" fillId="35" borderId="98" xfId="0" applyFont="1" applyFill="1" applyBorder="1" applyAlignment="1" applyProtection="1">
      <alignment horizontal="left" vertical="center" indent="1"/>
      <protection/>
    </xf>
    <xf numFmtId="0" fontId="18" fillId="43" borderId="0" xfId="0" applyFont="1" applyFill="1" applyAlignment="1" applyProtection="1">
      <alignment horizontal="left" wrapText="1"/>
      <protection/>
    </xf>
    <xf numFmtId="0" fontId="9" fillId="33" borderId="112" xfId="0" applyFont="1" applyFill="1" applyBorder="1" applyAlignment="1" applyProtection="1">
      <alignment horizontal="left" vertical="center"/>
      <protection/>
    </xf>
    <xf numFmtId="0" fontId="10" fillId="35" borderId="188" xfId="0" applyNumberFormat="1" applyFont="1" applyFill="1" applyBorder="1" applyAlignment="1" applyProtection="1">
      <alignment horizontal="left" vertical="center" wrapText="1" indent="1"/>
      <protection/>
    </xf>
    <xf numFmtId="0" fontId="10" fillId="35" borderId="112" xfId="0" applyNumberFormat="1" applyFont="1" applyFill="1" applyBorder="1" applyAlignment="1" applyProtection="1">
      <alignment horizontal="left" vertical="center" wrapText="1" indent="1"/>
      <protection/>
    </xf>
    <xf numFmtId="0" fontId="10" fillId="35" borderId="132" xfId="0" applyNumberFormat="1" applyFont="1" applyFill="1" applyBorder="1" applyAlignment="1" applyProtection="1">
      <alignment horizontal="left" vertical="center" wrapText="1" indent="1"/>
      <protection/>
    </xf>
    <xf numFmtId="0" fontId="10" fillId="35" borderId="99" xfId="0" applyNumberFormat="1" applyFont="1" applyFill="1" applyBorder="1" applyAlignment="1" applyProtection="1">
      <alignment horizontal="left" vertical="center" indent="1"/>
      <protection/>
    </xf>
    <xf numFmtId="0" fontId="10" fillId="35" borderId="17" xfId="0" applyNumberFormat="1" applyFont="1" applyFill="1" applyBorder="1" applyAlignment="1" applyProtection="1">
      <alignment horizontal="left" vertical="center" indent="1"/>
      <protection/>
    </xf>
    <xf numFmtId="0" fontId="10" fillId="35" borderId="100" xfId="0" applyNumberFormat="1" applyFont="1" applyFill="1" applyBorder="1" applyAlignment="1" applyProtection="1">
      <alignment horizontal="left" vertical="center" indent="1"/>
      <protection/>
    </xf>
    <xf numFmtId="0" fontId="9" fillId="33" borderId="19" xfId="0" applyFont="1" applyFill="1" applyBorder="1" applyAlignment="1" applyProtection="1">
      <alignment horizontal="left" vertical="center"/>
      <protection/>
    </xf>
    <xf numFmtId="182" fontId="10" fillId="35" borderId="22" xfId="0" applyNumberFormat="1" applyFont="1" applyFill="1" applyBorder="1" applyAlignment="1" applyProtection="1">
      <alignment horizontal="left" vertical="center" indent="1"/>
      <protection/>
    </xf>
    <xf numFmtId="182" fontId="10" fillId="35" borderId="25" xfId="0" applyNumberFormat="1" applyFont="1" applyFill="1" applyBorder="1" applyAlignment="1" applyProtection="1">
      <alignment horizontal="left" vertical="center" indent="1"/>
      <protection/>
    </xf>
    <xf numFmtId="182" fontId="10" fillId="35" borderId="79" xfId="0" applyNumberFormat="1" applyFont="1" applyFill="1" applyBorder="1" applyAlignment="1" applyProtection="1">
      <alignment horizontal="left" vertical="center" indent="1"/>
      <protection/>
    </xf>
    <xf numFmtId="0" fontId="11" fillId="35" borderId="22" xfId="0" applyNumberFormat="1" applyFont="1" applyFill="1" applyBorder="1" applyAlignment="1" applyProtection="1">
      <alignment horizontal="left" vertical="center" indent="1"/>
      <protection/>
    </xf>
    <xf numFmtId="0" fontId="11" fillId="35" borderId="25" xfId="0" applyNumberFormat="1" applyFont="1" applyFill="1" applyBorder="1" applyAlignment="1" applyProtection="1">
      <alignment horizontal="left" vertical="center" indent="1"/>
      <protection/>
    </xf>
    <xf numFmtId="0" fontId="11" fillId="35" borderId="79" xfId="0" applyNumberFormat="1" applyFont="1" applyFill="1" applyBorder="1" applyAlignment="1" applyProtection="1">
      <alignment horizontal="left" vertical="center" indent="1"/>
      <protection/>
    </xf>
    <xf numFmtId="0" fontId="10" fillId="35" borderId="22" xfId="0" applyNumberFormat="1" applyFont="1" applyFill="1" applyBorder="1" applyAlignment="1" applyProtection="1">
      <alignment horizontal="left" vertical="center" indent="1"/>
      <protection/>
    </xf>
    <xf numFmtId="0" fontId="10" fillId="35" borderId="25" xfId="0" applyNumberFormat="1" applyFont="1" applyFill="1" applyBorder="1" applyAlignment="1" applyProtection="1">
      <alignment horizontal="left" vertical="center" indent="1"/>
      <protection/>
    </xf>
    <xf numFmtId="0" fontId="10" fillId="35" borderId="79" xfId="0" applyNumberFormat="1" applyFont="1" applyFill="1" applyBorder="1" applyAlignment="1" applyProtection="1">
      <alignment horizontal="left" vertical="center" indent="1"/>
      <protection/>
    </xf>
    <xf numFmtId="0" fontId="11" fillId="34" borderId="0" xfId="0" applyFont="1" applyFill="1" applyBorder="1" applyAlignment="1" applyProtection="1">
      <alignment horizontal="center" vertical="center"/>
      <protection locked="0"/>
    </xf>
    <xf numFmtId="0" fontId="9" fillId="33" borderId="178" xfId="0" applyFont="1" applyFill="1" applyBorder="1" applyAlignment="1" applyProtection="1">
      <alignment horizontal="left" vertical="center"/>
      <protection/>
    </xf>
    <xf numFmtId="0" fontId="9" fillId="33" borderId="25" xfId="0" applyFont="1" applyFill="1" applyBorder="1" applyAlignment="1" applyProtection="1">
      <alignment horizontal="left" vertical="center"/>
      <protection/>
    </xf>
    <xf numFmtId="0" fontId="9" fillId="33" borderId="15" xfId="0" applyFont="1" applyFill="1" applyBorder="1" applyAlignment="1" applyProtection="1">
      <alignment horizontal="left" vertical="center"/>
      <protection/>
    </xf>
    <xf numFmtId="0" fontId="9" fillId="33" borderId="176" xfId="0" applyFont="1" applyFill="1" applyBorder="1" applyAlignment="1" applyProtection="1">
      <alignment horizontal="left" vertical="center"/>
      <protection/>
    </xf>
    <xf numFmtId="0" fontId="9" fillId="33" borderId="97" xfId="0" applyFont="1" applyFill="1" applyBorder="1" applyAlignment="1" applyProtection="1">
      <alignment horizontal="left" vertical="center"/>
      <protection/>
    </xf>
    <xf numFmtId="0" fontId="9" fillId="33" borderId="164" xfId="0" applyFont="1" applyFill="1" applyBorder="1" applyAlignment="1" applyProtection="1">
      <alignment horizontal="left" vertical="center"/>
      <protection/>
    </xf>
    <xf numFmtId="0" fontId="11" fillId="54" borderId="99" xfId="0" applyFont="1" applyFill="1" applyBorder="1" applyAlignment="1" applyProtection="1">
      <alignment horizontal="left" vertical="center" indent="1"/>
      <protection/>
    </xf>
    <xf numFmtId="0" fontId="11" fillId="54" borderId="17" xfId="0" applyFont="1" applyFill="1" applyBorder="1" applyAlignment="1" applyProtection="1">
      <alignment horizontal="left" vertical="center" indent="1"/>
      <protection/>
    </xf>
    <xf numFmtId="0" fontId="11" fillId="54" borderId="100" xfId="0" applyFont="1" applyFill="1" applyBorder="1" applyAlignment="1" applyProtection="1">
      <alignment horizontal="left" vertical="center" indent="1"/>
      <protection/>
    </xf>
    <xf numFmtId="0" fontId="11" fillId="53" borderId="131" xfId="0" applyFont="1" applyFill="1" applyBorder="1" applyAlignment="1" applyProtection="1">
      <alignment horizontal="center" vertical="center" wrapText="1"/>
      <protection/>
    </xf>
    <xf numFmtId="0" fontId="0" fillId="53" borderId="131" xfId="0" applyFont="1" applyFill="1" applyBorder="1" applyAlignment="1" applyProtection="1">
      <alignment horizontal="center" vertical="center" wrapText="1"/>
      <protection/>
    </xf>
    <xf numFmtId="0" fontId="10" fillId="34" borderId="188"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0" fillId="0" borderId="132" xfId="0" applyFont="1" applyBorder="1" applyAlignment="1" applyProtection="1">
      <alignment horizontal="left" vertical="center" wrapText="1"/>
      <protection locked="0"/>
    </xf>
    <xf numFmtId="183" fontId="11" fillId="0" borderId="37" xfId="0" applyNumberFormat="1" applyFont="1" applyFill="1" applyBorder="1" applyAlignment="1" applyProtection="1">
      <alignment horizontal="right" vertical="center"/>
      <protection locked="0"/>
    </xf>
    <xf numFmtId="0" fontId="10" fillId="0" borderId="37" xfId="0" applyFont="1" applyBorder="1" applyAlignment="1" applyProtection="1">
      <alignment horizontal="right" vertical="center"/>
      <protection locked="0"/>
    </xf>
    <xf numFmtId="0" fontId="11" fillId="54" borderId="176" xfId="0" applyFont="1" applyFill="1" applyBorder="1" applyAlignment="1" applyProtection="1">
      <alignment horizontal="left" vertical="center" wrapText="1"/>
      <protection/>
    </xf>
    <xf numFmtId="0" fontId="0" fillId="54" borderId="97" xfId="0" applyFill="1" applyBorder="1" applyAlignment="1" applyProtection="1">
      <alignment horizontal="left" vertical="center" wrapText="1"/>
      <protection/>
    </xf>
    <xf numFmtId="0" fontId="0" fillId="54" borderId="164" xfId="0" applyFill="1" applyBorder="1" applyAlignment="1" applyProtection="1">
      <alignment horizontal="left" vertical="center" wrapText="1"/>
      <protection/>
    </xf>
    <xf numFmtId="0" fontId="11" fillId="53" borderId="167" xfId="0" applyFont="1" applyFill="1" applyBorder="1" applyAlignment="1" applyProtection="1">
      <alignment horizontal="left" vertical="center" wrapText="1"/>
      <protection/>
    </xf>
    <xf numFmtId="0" fontId="0" fillId="53" borderId="188" xfId="0" applyFont="1" applyFill="1" applyBorder="1" applyAlignment="1" applyProtection="1">
      <alignment wrapText="1"/>
      <protection/>
    </xf>
    <xf numFmtId="0" fontId="11" fillId="34" borderId="188" xfId="0" applyFont="1" applyFill="1" applyBorder="1" applyAlignment="1" applyProtection="1">
      <alignment horizontal="left" vertical="center" wrapText="1"/>
      <protection locked="0"/>
    </xf>
    <xf numFmtId="0" fontId="0" fillId="34" borderId="112" xfId="0" applyFill="1" applyBorder="1" applyAlignment="1" applyProtection="1">
      <alignment horizontal="left" vertical="center" wrapText="1"/>
      <protection locked="0"/>
    </xf>
    <xf numFmtId="0" fontId="0" fillId="0" borderId="112" xfId="0" applyBorder="1" applyAlignment="1" applyProtection="1">
      <alignment horizontal="left" vertical="center" wrapText="1"/>
      <protection locked="0"/>
    </xf>
    <xf numFmtId="0" fontId="0" fillId="0" borderId="132" xfId="0" applyBorder="1" applyAlignment="1" applyProtection="1">
      <alignment horizontal="left" vertical="center" wrapText="1"/>
      <protection locked="0"/>
    </xf>
    <xf numFmtId="0" fontId="0" fillId="36" borderId="17" xfId="0" applyFill="1" applyBorder="1" applyAlignment="1" applyProtection="1">
      <alignment horizontal="center" vertical="center" wrapText="1"/>
      <protection/>
    </xf>
    <xf numFmtId="0" fontId="0" fillId="36" borderId="14" xfId="0" applyFill="1" applyBorder="1" applyAlignment="1" applyProtection="1">
      <alignment horizontal="center" vertical="center" wrapText="1"/>
      <protection/>
    </xf>
    <xf numFmtId="0" fontId="10" fillId="34" borderId="159"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0" fontId="0" fillId="34" borderId="98" xfId="0" applyFont="1" applyFill="1" applyBorder="1" applyAlignment="1" applyProtection="1">
      <alignment vertical="center" wrapText="1"/>
      <protection locked="0"/>
    </xf>
    <xf numFmtId="0" fontId="0" fillId="53" borderId="21" xfId="0" applyFill="1" applyBorder="1" applyAlignment="1" applyProtection="1">
      <alignment horizontal="center" vertical="center" wrapText="1"/>
      <protection/>
    </xf>
    <xf numFmtId="0" fontId="10" fillId="0" borderId="160" xfId="0" applyFont="1" applyFill="1" applyBorder="1" applyAlignment="1" applyProtection="1">
      <alignment horizontal="left" vertical="center"/>
      <protection/>
    </xf>
    <xf numFmtId="0" fontId="10" fillId="0" borderId="37" xfId="0" applyFont="1" applyFill="1" applyBorder="1" applyAlignment="1" applyProtection="1">
      <alignment horizontal="left" vertical="center"/>
      <protection/>
    </xf>
    <xf numFmtId="0" fontId="11" fillId="0" borderId="107" xfId="0" applyFont="1" applyFill="1" applyBorder="1" applyAlignment="1" applyProtection="1">
      <alignment horizontal="right" vertical="center"/>
      <protection/>
    </xf>
    <xf numFmtId="0" fontId="11" fillId="0" borderId="186" xfId="0" applyFont="1" applyFill="1" applyBorder="1" applyAlignment="1" applyProtection="1">
      <alignment horizontal="right" vertical="center"/>
      <protection/>
    </xf>
    <xf numFmtId="183" fontId="11" fillId="0" borderId="131" xfId="0" applyNumberFormat="1" applyFont="1" applyFill="1" applyBorder="1" applyAlignment="1" applyProtection="1">
      <alignment horizontal="right" vertical="center"/>
      <protection/>
    </xf>
    <xf numFmtId="0" fontId="10" fillId="0" borderId="131" xfId="0" applyFont="1" applyBorder="1" applyAlignment="1" applyProtection="1">
      <alignment horizontal="right" vertical="center"/>
      <protection/>
    </xf>
    <xf numFmtId="0" fontId="10" fillId="0" borderId="104" xfId="0" applyFont="1" applyFill="1" applyBorder="1" applyAlignment="1" applyProtection="1">
      <alignment horizontal="left" vertical="center"/>
      <protection/>
    </xf>
    <xf numFmtId="0" fontId="10" fillId="0" borderId="84" xfId="0" applyFont="1" applyFill="1" applyBorder="1" applyAlignment="1" applyProtection="1">
      <alignment horizontal="left" vertical="center"/>
      <protection/>
    </xf>
    <xf numFmtId="183" fontId="11" fillId="0" borderId="84" xfId="0" applyNumberFormat="1" applyFont="1" applyFill="1" applyBorder="1" applyAlignment="1" applyProtection="1">
      <alignment horizontal="right" vertical="center"/>
      <protection locked="0"/>
    </xf>
    <xf numFmtId="0" fontId="10" fillId="0" borderId="84" xfId="0" applyFont="1" applyBorder="1" applyAlignment="1" applyProtection="1">
      <alignment horizontal="right" vertical="center"/>
      <protection locked="0"/>
    </xf>
    <xf numFmtId="0" fontId="11" fillId="36" borderId="167" xfId="0" applyFont="1" applyFill="1" applyBorder="1" applyAlignment="1" applyProtection="1">
      <alignment horizontal="center" vertical="center" wrapText="1"/>
      <protection/>
    </xf>
    <xf numFmtId="0" fontId="0" fillId="36" borderId="131" xfId="0" applyFill="1" applyBorder="1" applyAlignment="1" applyProtection="1">
      <alignment horizontal="center" vertical="center" wrapText="1"/>
      <protection/>
    </xf>
    <xf numFmtId="0" fontId="0" fillId="0" borderId="131" xfId="0" applyBorder="1" applyAlignment="1" applyProtection="1">
      <alignment vertical="center" wrapText="1"/>
      <protection/>
    </xf>
    <xf numFmtId="0" fontId="0" fillId="0" borderId="168" xfId="0" applyBorder="1" applyAlignment="1" applyProtection="1">
      <alignment vertical="center" wrapText="1"/>
      <protection/>
    </xf>
    <xf numFmtId="0" fontId="11" fillId="36" borderId="167" xfId="0" applyFont="1" applyFill="1" applyBorder="1" applyAlignment="1" applyProtection="1">
      <alignment horizontal="left" vertical="center"/>
      <protection/>
    </xf>
    <xf numFmtId="0" fontId="11" fillId="36" borderId="188" xfId="0" applyFont="1" applyFill="1" applyBorder="1" applyAlignment="1" applyProtection="1">
      <alignment horizontal="left" vertical="center"/>
      <protection/>
    </xf>
    <xf numFmtId="0" fontId="11" fillId="53" borderId="167" xfId="0" applyFont="1" applyFill="1" applyBorder="1" applyAlignment="1" applyProtection="1">
      <alignment horizontal="center" vertical="center" wrapText="1"/>
      <protection/>
    </xf>
    <xf numFmtId="0" fontId="10" fillId="0" borderId="102" xfId="0" applyFont="1" applyFill="1" applyBorder="1" applyAlignment="1" applyProtection="1">
      <alignment horizontal="left" vertical="center"/>
      <protection/>
    </xf>
    <xf numFmtId="0" fontId="10" fillId="0" borderId="10" xfId="0" applyFont="1" applyFill="1" applyBorder="1" applyAlignment="1" applyProtection="1">
      <alignment horizontal="left" vertical="center"/>
      <protection/>
    </xf>
    <xf numFmtId="183" fontId="11" fillId="0" borderId="10" xfId="0" applyNumberFormat="1" applyFont="1" applyFill="1" applyBorder="1" applyAlignment="1" applyProtection="1">
      <alignment horizontal="right" vertical="center"/>
      <protection locked="0"/>
    </xf>
    <xf numFmtId="0" fontId="10" fillId="0" borderId="10" xfId="0" applyFont="1" applyBorder="1" applyAlignment="1" applyProtection="1">
      <alignment horizontal="right" vertical="center"/>
      <protection locked="0"/>
    </xf>
    <xf numFmtId="0" fontId="11" fillId="34" borderId="167" xfId="0" applyFont="1" applyFill="1" applyBorder="1" applyAlignment="1" applyProtection="1">
      <alignment horizontal="left" vertical="center" wrapText="1"/>
      <protection/>
    </xf>
    <xf numFmtId="0" fontId="0" fillId="34" borderId="188" xfId="0" applyFont="1" applyFill="1" applyBorder="1" applyAlignment="1" applyProtection="1">
      <alignment wrapText="1"/>
      <protection/>
    </xf>
    <xf numFmtId="0" fontId="11" fillId="34" borderId="0" xfId="0" applyFont="1" applyFill="1" applyBorder="1" applyAlignment="1" applyProtection="1">
      <alignment horizontal="left" vertical="center"/>
      <protection/>
    </xf>
    <xf numFmtId="0" fontId="0" fillId="34" borderId="0" xfId="0" applyFont="1" applyFill="1" applyBorder="1" applyAlignment="1" applyProtection="1">
      <alignment vertical="center"/>
      <protection/>
    </xf>
    <xf numFmtId="0" fontId="37" fillId="34" borderId="0" xfId="0" applyFont="1" applyFill="1" applyBorder="1" applyAlignment="1" applyProtection="1">
      <alignment horizontal="left" vertical="center" wrapText="1"/>
      <protection/>
    </xf>
    <xf numFmtId="0" fontId="0" fillId="0" borderId="0" xfId="0" applyFont="1" applyAlignment="1">
      <alignment/>
    </xf>
    <xf numFmtId="0" fontId="0" fillId="0" borderId="77" xfId="0" applyFont="1" applyBorder="1" applyAlignment="1">
      <alignment/>
    </xf>
    <xf numFmtId="0" fontId="11" fillId="0" borderId="103" xfId="0" applyFont="1" applyFill="1" applyBorder="1" applyAlignment="1" applyProtection="1">
      <alignment horizontal="center" vertical="center" wrapText="1"/>
      <protection locked="0"/>
    </xf>
    <xf numFmtId="0" fontId="11" fillId="0" borderId="159" xfId="0" applyFont="1" applyFill="1" applyBorder="1" applyAlignment="1" applyProtection="1">
      <alignment horizontal="center" vertical="center" wrapText="1"/>
      <protection locked="0"/>
    </xf>
    <xf numFmtId="0" fontId="11" fillId="0" borderId="102"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0" fillId="0" borderId="101"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10" fillId="0" borderId="102"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23" fillId="0" borderId="41" xfId="0" applyFont="1" applyFill="1" applyBorder="1" applyAlignment="1" applyProtection="1">
      <alignment horizontal="left" vertical="center" wrapText="1"/>
      <protection/>
    </xf>
    <xf numFmtId="0" fontId="25" fillId="0" borderId="47" xfId="0" applyFont="1" applyFill="1" applyBorder="1" applyAlignment="1" applyProtection="1">
      <alignment horizontal="left" vertical="center" wrapText="1"/>
      <protection/>
    </xf>
    <xf numFmtId="0" fontId="11" fillId="36" borderId="78" xfId="0" applyFont="1" applyFill="1" applyBorder="1" applyAlignment="1" applyProtection="1">
      <alignment horizontal="center" vertical="center" wrapText="1"/>
      <protection/>
    </xf>
    <xf numFmtId="0" fontId="11" fillId="36" borderId="107" xfId="0" applyFont="1" applyFill="1" applyBorder="1" applyAlignment="1" applyProtection="1">
      <alignment horizontal="center" vertical="center" wrapText="1"/>
      <protection/>
    </xf>
    <xf numFmtId="0" fontId="10" fillId="0" borderId="103" xfId="0" applyFont="1" applyFill="1" applyBorder="1" applyAlignment="1" applyProtection="1">
      <alignment horizontal="left" vertical="center" wrapText="1"/>
      <protection locked="0"/>
    </xf>
    <xf numFmtId="0" fontId="10" fillId="0" borderId="94" xfId="0" applyFont="1" applyFill="1" applyBorder="1" applyAlignment="1" applyProtection="1">
      <alignment horizontal="left" vertical="center" wrapText="1"/>
      <protection locked="0"/>
    </xf>
    <xf numFmtId="0" fontId="10" fillId="0" borderId="105" xfId="0" applyFont="1" applyFill="1" applyBorder="1" applyAlignment="1" applyProtection="1">
      <alignment horizontal="left" vertical="center" wrapText="1"/>
      <protection locked="0"/>
    </xf>
    <xf numFmtId="0" fontId="10" fillId="0" borderId="10" xfId="0" applyFont="1" applyBorder="1" applyAlignment="1" applyProtection="1">
      <alignment horizontal="left" wrapText="1"/>
      <protection locked="0"/>
    </xf>
    <xf numFmtId="0" fontId="10" fillId="0" borderId="13" xfId="0" applyFont="1" applyBorder="1" applyAlignment="1" applyProtection="1">
      <alignment horizontal="left" wrapText="1"/>
      <protection locked="0"/>
    </xf>
    <xf numFmtId="0" fontId="10" fillId="34" borderId="94" xfId="0" applyFont="1" applyFill="1" applyBorder="1" applyAlignment="1" applyProtection="1">
      <alignment horizontal="left" vertical="center" wrapText="1"/>
      <protection locked="0"/>
    </xf>
    <xf numFmtId="0" fontId="10" fillId="0" borderId="94" xfId="0" applyFont="1" applyBorder="1" applyAlignment="1" applyProtection="1">
      <alignment horizontal="left" wrapText="1"/>
      <protection locked="0"/>
    </xf>
    <xf numFmtId="0" fontId="10" fillId="0" borderId="105" xfId="0" applyFont="1" applyBorder="1" applyAlignment="1" applyProtection="1">
      <alignment horizontal="left" wrapText="1"/>
      <protection locked="0"/>
    </xf>
    <xf numFmtId="0" fontId="0" fillId="34" borderId="193" xfId="0" applyFont="1" applyFill="1" applyBorder="1" applyAlignment="1" applyProtection="1">
      <alignment horizontal="left" vertical="center" wrapText="1"/>
      <protection/>
    </xf>
    <xf numFmtId="0" fontId="0" fillId="34" borderId="193" xfId="0" applyFill="1" applyBorder="1" applyAlignment="1" applyProtection="1">
      <alignment horizontal="left" vertical="center" wrapText="1"/>
      <protection/>
    </xf>
    <xf numFmtId="0" fontId="0" fillId="34" borderId="194" xfId="0" applyFill="1" applyBorder="1" applyAlignment="1" applyProtection="1">
      <alignment horizontal="left" vertical="center" wrapText="1"/>
      <protection/>
    </xf>
    <xf numFmtId="0" fontId="0" fillId="34" borderId="63" xfId="0" applyFont="1" applyFill="1" applyBorder="1" applyAlignment="1" applyProtection="1">
      <alignment vertical="center" wrapText="1"/>
      <protection/>
    </xf>
    <xf numFmtId="0" fontId="0" fillId="34" borderId="63" xfId="0" applyFill="1" applyBorder="1" applyAlignment="1" applyProtection="1">
      <alignment vertical="center" wrapText="1"/>
      <protection/>
    </xf>
    <xf numFmtId="0" fontId="0" fillId="34" borderId="0" xfId="0" applyFont="1" applyFill="1" applyBorder="1" applyAlignment="1" applyProtection="1">
      <alignment vertical="center" wrapText="1"/>
      <protection/>
    </xf>
    <xf numFmtId="0" fontId="0" fillId="34" borderId="0" xfId="0" applyFill="1" applyBorder="1" applyAlignment="1" applyProtection="1">
      <alignment vertical="center" wrapText="1"/>
      <protection/>
    </xf>
    <xf numFmtId="0" fontId="0" fillId="34" borderId="176" xfId="0" applyFont="1" applyFill="1" applyBorder="1" applyAlignment="1" applyProtection="1">
      <alignment horizontal="left" vertical="center" wrapText="1"/>
      <protection/>
    </xf>
    <xf numFmtId="0" fontId="0" fillId="34" borderId="164" xfId="0" applyFont="1" applyFill="1" applyBorder="1" applyAlignment="1" applyProtection="1">
      <alignment horizontal="left" vertical="center" wrapText="1"/>
      <protection/>
    </xf>
    <xf numFmtId="0" fontId="0" fillId="43" borderId="63" xfId="0" applyFont="1" applyFill="1" applyBorder="1" applyAlignment="1" applyProtection="1">
      <alignment horizontal="left" vertical="center" wrapText="1"/>
      <protection/>
    </xf>
    <xf numFmtId="0" fontId="0" fillId="43" borderId="63" xfId="0" applyFill="1" applyBorder="1" applyAlignment="1" applyProtection="1">
      <alignment horizontal="left" vertical="center" wrapText="1"/>
      <protection/>
    </xf>
    <xf numFmtId="0" fontId="0" fillId="43" borderId="185" xfId="0" applyFill="1" applyBorder="1" applyAlignment="1" applyProtection="1">
      <alignment horizontal="left" vertical="center" wrapText="1"/>
      <protection/>
    </xf>
    <xf numFmtId="0" fontId="10" fillId="34" borderId="32" xfId="0" applyFont="1" applyFill="1" applyBorder="1" applyAlignment="1" applyProtection="1">
      <alignment horizontal="left" vertical="center" wrapText="1"/>
      <protection locked="0"/>
    </xf>
    <xf numFmtId="0" fontId="10" fillId="0" borderId="36" xfId="0" applyFont="1" applyBorder="1" applyAlignment="1" applyProtection="1">
      <alignment horizontal="left"/>
      <protection locked="0"/>
    </xf>
    <xf numFmtId="0" fontId="10" fillId="0" borderId="161" xfId="0" applyFont="1" applyBorder="1" applyAlignment="1" applyProtection="1">
      <alignment horizontal="left"/>
      <protection locked="0"/>
    </xf>
    <xf numFmtId="0" fontId="0" fillId="34" borderId="25" xfId="0" applyFill="1" applyBorder="1" applyAlignment="1" applyProtection="1">
      <alignment horizontal="left" vertical="center" wrapText="1"/>
      <protection/>
    </xf>
    <xf numFmtId="0" fontId="0" fillId="34" borderId="15" xfId="0" applyFill="1" applyBorder="1" applyAlignment="1" applyProtection="1">
      <alignment horizontal="left" vertical="center" wrapText="1"/>
      <protection/>
    </xf>
    <xf numFmtId="0" fontId="20" fillId="43" borderId="12" xfId="0" applyFont="1" applyFill="1" applyBorder="1" applyAlignment="1" applyProtection="1">
      <alignment horizontal="center" vertical="center" wrapText="1"/>
      <protection/>
    </xf>
    <xf numFmtId="0" fontId="0" fillId="43" borderId="12" xfId="0" applyFont="1" applyFill="1" applyBorder="1" applyAlignment="1" applyProtection="1">
      <alignment wrapText="1"/>
      <protection/>
    </xf>
    <xf numFmtId="0" fontId="0" fillId="43" borderId="21" xfId="0" applyFont="1" applyFill="1" applyBorder="1" applyAlignment="1" applyProtection="1">
      <alignment wrapText="1"/>
      <protection/>
    </xf>
    <xf numFmtId="0" fontId="10" fillId="34" borderId="36" xfId="0" applyFont="1" applyFill="1" applyBorder="1" applyAlignment="1" applyProtection="1">
      <alignment horizontal="left" vertical="center" wrapText="1"/>
      <protection locked="0"/>
    </xf>
    <xf numFmtId="0" fontId="10" fillId="34" borderId="161" xfId="0" applyFont="1" applyFill="1" applyBorder="1" applyAlignment="1" applyProtection="1">
      <alignment horizontal="left" vertical="center" wrapText="1"/>
      <protection locked="0"/>
    </xf>
    <xf numFmtId="0" fontId="10" fillId="34" borderId="106" xfId="0" applyFont="1" applyFill="1" applyBorder="1" applyAlignment="1" applyProtection="1">
      <alignment horizontal="left" vertical="center" wrapText="1"/>
      <protection locked="0"/>
    </xf>
    <xf numFmtId="0" fontId="10" fillId="34" borderId="63" xfId="0" applyFont="1" applyFill="1" applyBorder="1" applyAlignment="1" applyProtection="1">
      <alignment horizontal="left" vertical="center" wrapText="1"/>
      <protection locked="0"/>
    </xf>
    <xf numFmtId="0" fontId="10" fillId="34" borderId="166" xfId="0" applyFont="1" applyFill="1" applyBorder="1" applyAlignment="1" applyProtection="1">
      <alignment horizontal="left" vertical="center" wrapText="1"/>
      <protection locked="0"/>
    </xf>
    <xf numFmtId="0" fontId="0" fillId="34" borderId="15" xfId="0" applyFont="1" applyFill="1" applyBorder="1" applyAlignment="1" applyProtection="1">
      <alignment horizontal="left" vertical="center" wrapText="1"/>
      <protection/>
    </xf>
    <xf numFmtId="0" fontId="29" fillId="34" borderId="109" xfId="0" applyFont="1" applyFill="1" applyBorder="1" applyAlignment="1" applyProtection="1">
      <alignment horizontal="left" vertical="center" wrapText="1"/>
      <protection/>
    </xf>
    <xf numFmtId="0" fontId="29" fillId="34" borderId="36" xfId="0" applyFont="1" applyFill="1" applyBorder="1" applyAlignment="1" applyProtection="1">
      <alignment horizontal="left" vertical="center" wrapText="1"/>
      <protection/>
    </xf>
    <xf numFmtId="0" fontId="29" fillId="34" borderId="34" xfId="0" applyFont="1" applyFill="1" applyBorder="1" applyAlignment="1" applyProtection="1">
      <alignment horizontal="left" vertical="center" wrapText="1"/>
      <protection/>
    </xf>
    <xf numFmtId="0" fontId="0" fillId="34" borderId="18" xfId="0" applyFill="1" applyBorder="1" applyAlignment="1" applyProtection="1">
      <alignment vertical="center" wrapText="1"/>
      <protection/>
    </xf>
    <xf numFmtId="0" fontId="0" fillId="43" borderId="25" xfId="0" applyFont="1" applyFill="1" applyBorder="1" applyAlignment="1" applyProtection="1">
      <alignment vertical="center" wrapText="1"/>
      <protection/>
    </xf>
    <xf numFmtId="0" fontId="0" fillId="43" borderId="25" xfId="0" applyFill="1" applyBorder="1" applyAlignment="1" applyProtection="1">
      <alignment vertical="center" wrapText="1"/>
      <protection/>
    </xf>
    <xf numFmtId="0" fontId="0" fillId="43" borderId="15" xfId="0" applyFill="1" applyBorder="1" applyAlignment="1" applyProtection="1">
      <alignment vertical="center" wrapText="1"/>
      <protection/>
    </xf>
    <xf numFmtId="3" fontId="10" fillId="35" borderId="37" xfId="0" applyNumberFormat="1" applyFont="1" applyFill="1" applyBorder="1" applyAlignment="1" applyProtection="1">
      <alignment horizontal="center" vertical="center"/>
      <protection/>
    </xf>
    <xf numFmtId="0" fontId="10" fillId="0" borderId="84" xfId="0" applyFont="1" applyBorder="1" applyAlignment="1" applyProtection="1">
      <alignment vertical="center"/>
      <protection/>
    </xf>
    <xf numFmtId="0" fontId="0" fillId="0" borderId="109" xfId="0" applyBorder="1" applyAlignment="1" applyProtection="1">
      <alignment vertical="center" wrapText="1"/>
      <protection/>
    </xf>
    <xf numFmtId="0" fontId="0" fillId="0" borderId="36" xfId="0" applyBorder="1" applyAlignment="1" applyProtection="1">
      <alignment vertical="center" wrapText="1"/>
      <protection/>
    </xf>
    <xf numFmtId="3" fontId="10" fillId="34" borderId="27" xfId="0" applyNumberFormat="1" applyFont="1" applyFill="1" applyBorder="1" applyAlignment="1" applyProtection="1">
      <alignment horizontal="center" vertical="center"/>
      <protection locked="0"/>
    </xf>
    <xf numFmtId="3" fontId="10" fillId="34" borderId="31" xfId="0" applyNumberFormat="1" applyFont="1" applyFill="1" applyBorder="1" applyAlignment="1" applyProtection="1">
      <alignment horizontal="center" vertical="center"/>
      <protection locked="0"/>
    </xf>
    <xf numFmtId="0" fontId="14" fillId="33" borderId="20" xfId="0" applyFont="1" applyFill="1" applyBorder="1" applyAlignment="1" applyProtection="1">
      <alignment horizontal="left" wrapText="1"/>
      <protection/>
    </xf>
    <xf numFmtId="0" fontId="0" fillId="0" borderId="0" xfId="0" applyAlignment="1" applyProtection="1">
      <alignment wrapText="1"/>
      <protection/>
    </xf>
    <xf numFmtId="0" fontId="9" fillId="33" borderId="58" xfId="0" applyFont="1" applyFill="1" applyBorder="1" applyAlignment="1" applyProtection="1">
      <alignment horizontal="left"/>
      <protection/>
    </xf>
    <xf numFmtId="0" fontId="11" fillId="35" borderId="23" xfId="0" applyFont="1" applyFill="1" applyBorder="1" applyAlignment="1" applyProtection="1">
      <alignment horizontal="left" indent="1"/>
      <protection/>
    </xf>
    <xf numFmtId="0" fontId="11" fillId="35" borderId="58" xfId="0" applyFont="1" applyFill="1" applyBorder="1" applyAlignment="1" applyProtection="1">
      <alignment horizontal="left" indent="1"/>
      <protection/>
    </xf>
    <xf numFmtId="0" fontId="11" fillId="35" borderId="96" xfId="0" applyFont="1" applyFill="1" applyBorder="1" applyAlignment="1" applyProtection="1">
      <alignment horizontal="left" indent="1"/>
      <protection/>
    </xf>
    <xf numFmtId="0" fontId="10" fillId="35" borderId="159" xfId="0" applyFont="1" applyFill="1" applyBorder="1" applyAlignment="1" applyProtection="1">
      <alignment horizontal="left" indent="1"/>
      <protection/>
    </xf>
    <xf numFmtId="0" fontId="10" fillId="35" borderId="97" xfId="0" applyFont="1" applyFill="1" applyBorder="1" applyAlignment="1" applyProtection="1">
      <alignment horizontal="left" indent="1"/>
      <protection/>
    </xf>
    <xf numFmtId="0" fontId="10" fillId="35" borderId="98" xfId="0" applyFont="1" applyFill="1" applyBorder="1" applyAlignment="1" applyProtection="1">
      <alignment horizontal="left" indent="1"/>
      <protection/>
    </xf>
    <xf numFmtId="0" fontId="20" fillId="53" borderId="22" xfId="0" applyFont="1" applyFill="1" applyBorder="1" applyAlignment="1" applyProtection="1">
      <alignment horizontal="center" vertical="center"/>
      <protection/>
    </xf>
    <xf numFmtId="0" fontId="20" fillId="53" borderId="25" xfId="0" applyFont="1" applyFill="1" applyBorder="1" applyAlignment="1" applyProtection="1">
      <alignment horizontal="center" vertical="center"/>
      <protection/>
    </xf>
    <xf numFmtId="0" fontId="20" fillId="53" borderId="15" xfId="0" applyFont="1" applyFill="1" applyBorder="1" applyAlignment="1" applyProtection="1">
      <alignment horizontal="center" vertical="center"/>
      <protection/>
    </xf>
    <xf numFmtId="0" fontId="10" fillId="35" borderId="188" xfId="0" applyFont="1" applyFill="1" applyBorder="1" applyAlignment="1" applyProtection="1">
      <alignment horizontal="left" vertical="center"/>
      <protection/>
    </xf>
    <xf numFmtId="0" fontId="10" fillId="35" borderId="112" xfId="0" applyFont="1" applyFill="1" applyBorder="1" applyAlignment="1" applyProtection="1">
      <alignment horizontal="left" vertical="center"/>
      <protection/>
    </xf>
    <xf numFmtId="0" fontId="10" fillId="34" borderId="22" xfId="0" applyFont="1" applyFill="1" applyBorder="1" applyAlignment="1" applyProtection="1">
      <alignment horizontal="center" vertical="center"/>
      <protection locked="0"/>
    </xf>
    <xf numFmtId="0" fontId="10" fillId="34" borderId="25" xfId="0" applyFont="1" applyFill="1" applyBorder="1" applyAlignment="1" applyProtection="1">
      <alignment horizontal="center" vertical="center"/>
      <protection locked="0"/>
    </xf>
    <xf numFmtId="0" fontId="10" fillId="34" borderId="15" xfId="0" applyFont="1" applyFill="1" applyBorder="1" applyAlignment="1" applyProtection="1">
      <alignment horizontal="center" vertical="center"/>
      <protection locked="0"/>
    </xf>
    <xf numFmtId="0" fontId="11" fillId="0" borderId="32" xfId="0" applyFont="1" applyFill="1" applyBorder="1" applyAlignment="1" applyProtection="1">
      <alignment horizontal="left" vertical="center" wrapText="1" indent="1"/>
      <protection/>
    </xf>
    <xf numFmtId="0" fontId="11" fillId="0" borderId="36" xfId="0" applyFont="1" applyFill="1" applyBorder="1" applyAlignment="1" applyProtection="1">
      <alignment horizontal="left" vertical="center" wrapText="1" indent="1"/>
      <protection/>
    </xf>
    <xf numFmtId="0" fontId="11" fillId="0" borderId="34" xfId="0" applyFont="1" applyFill="1" applyBorder="1" applyAlignment="1" applyProtection="1">
      <alignment horizontal="left" vertical="center" wrapText="1" indent="1"/>
      <protection/>
    </xf>
    <xf numFmtId="0" fontId="11" fillId="0" borderId="106" xfId="0" applyFont="1" applyFill="1" applyBorder="1" applyAlignment="1" applyProtection="1">
      <alignment horizontal="left" vertical="center" wrapText="1" indent="1"/>
      <protection/>
    </xf>
    <xf numFmtId="0" fontId="11" fillId="0" borderId="63" xfId="0" applyFont="1" applyFill="1" applyBorder="1" applyAlignment="1" applyProtection="1">
      <alignment horizontal="left" vertical="center" wrapText="1" indent="1"/>
      <protection/>
    </xf>
    <xf numFmtId="0" fontId="11" fillId="0" borderId="185" xfId="0" applyFont="1" applyFill="1" applyBorder="1" applyAlignment="1" applyProtection="1">
      <alignment horizontal="left" vertical="center" wrapText="1" indent="1"/>
      <protection/>
    </xf>
    <xf numFmtId="0" fontId="10" fillId="0" borderId="195" xfId="0" applyFont="1" applyFill="1" applyBorder="1" applyAlignment="1" applyProtection="1">
      <alignment horizontal="center" vertical="center"/>
      <protection/>
    </xf>
    <xf numFmtId="0" fontId="10" fillId="0" borderId="196" xfId="0" applyFont="1" applyFill="1" applyBorder="1" applyAlignment="1" applyProtection="1">
      <alignment horizontal="center" vertical="center"/>
      <protection/>
    </xf>
    <xf numFmtId="0" fontId="10" fillId="0" borderId="197" xfId="0" applyFont="1" applyFill="1" applyBorder="1" applyAlignment="1" applyProtection="1">
      <alignment horizontal="center" vertical="center"/>
      <protection/>
    </xf>
    <xf numFmtId="0" fontId="10" fillId="43" borderId="120" xfId="0" applyFont="1" applyFill="1" applyBorder="1" applyAlignment="1" applyProtection="1">
      <alignment horizontal="left"/>
      <protection/>
    </xf>
    <xf numFmtId="0" fontId="10" fillId="43" borderId="93" xfId="0" applyFont="1" applyFill="1" applyBorder="1" applyAlignment="1" applyProtection="1">
      <alignment horizontal="left"/>
      <protection/>
    </xf>
    <xf numFmtId="0" fontId="9" fillId="0" borderId="43" xfId="0" applyFont="1" applyFill="1" applyBorder="1" applyAlignment="1" applyProtection="1">
      <alignment horizontal="center"/>
      <protection/>
    </xf>
    <xf numFmtId="0" fontId="10" fillId="0" borderId="120" xfId="0" applyFont="1" applyFill="1" applyBorder="1" applyAlignment="1" applyProtection="1">
      <alignment horizontal="left"/>
      <protection/>
    </xf>
    <xf numFmtId="0" fontId="10" fillId="0" borderId="93" xfId="0" applyFont="1" applyFill="1" applyBorder="1" applyAlignment="1" applyProtection="1">
      <alignment horizontal="left"/>
      <protection/>
    </xf>
    <xf numFmtId="0" fontId="10" fillId="35" borderId="32" xfId="0" applyFont="1" applyFill="1" applyBorder="1" applyAlignment="1" applyProtection="1">
      <alignment horizontal="left" vertical="center" wrapText="1"/>
      <protection/>
    </xf>
    <xf numFmtId="0" fontId="10" fillId="35" borderId="36" xfId="0" applyFont="1" applyFill="1" applyBorder="1" applyAlignment="1" applyProtection="1">
      <alignment horizontal="left" vertical="center" wrapText="1"/>
      <protection/>
    </xf>
    <xf numFmtId="0" fontId="10" fillId="35" borderId="34" xfId="0" applyFont="1" applyFill="1" applyBorder="1" applyAlignment="1" applyProtection="1">
      <alignment horizontal="left" vertical="center" wrapText="1"/>
      <protection/>
    </xf>
    <xf numFmtId="0" fontId="10" fillId="35" borderId="106" xfId="0" applyFont="1" applyFill="1" applyBorder="1" applyAlignment="1" applyProtection="1">
      <alignment horizontal="left" vertical="center" wrapText="1"/>
      <protection/>
    </xf>
    <xf numFmtId="0" fontId="10" fillId="35" borderId="63" xfId="0" applyFont="1" applyFill="1" applyBorder="1" applyAlignment="1" applyProtection="1">
      <alignment horizontal="left" vertical="center" wrapText="1"/>
      <protection/>
    </xf>
    <xf numFmtId="0" fontId="10" fillId="35" borderId="185" xfId="0" applyFont="1" applyFill="1" applyBorder="1" applyAlignment="1" applyProtection="1">
      <alignment horizontal="left" vertical="center" wrapText="1"/>
      <protection/>
    </xf>
    <xf numFmtId="0" fontId="11" fillId="43" borderId="0" xfId="0" applyFont="1" applyFill="1" applyBorder="1" applyAlignment="1" applyProtection="1">
      <alignment horizontal="left" wrapText="1"/>
      <protection/>
    </xf>
    <xf numFmtId="0" fontId="0" fillId="43" borderId="77" xfId="0" applyFont="1" applyFill="1" applyBorder="1" applyAlignment="1">
      <alignment wrapText="1"/>
    </xf>
    <xf numFmtId="0" fontId="20" fillId="53" borderId="22" xfId="0" applyFont="1" applyFill="1" applyBorder="1" applyAlignment="1" applyProtection="1">
      <alignment horizontal="center" vertical="center" wrapText="1"/>
      <protection/>
    </xf>
    <xf numFmtId="0" fontId="20" fillId="53" borderId="25" xfId="0" applyFont="1" applyFill="1" applyBorder="1" applyAlignment="1" applyProtection="1">
      <alignment horizontal="center" vertical="center" wrapText="1"/>
      <protection/>
    </xf>
    <xf numFmtId="0" fontId="20" fillId="53" borderId="15" xfId="0" applyFont="1" applyFill="1" applyBorder="1" applyAlignment="1" applyProtection="1">
      <alignment horizontal="center" vertical="center" wrapText="1"/>
      <protection/>
    </xf>
    <xf numFmtId="0" fontId="120" fillId="35" borderId="32" xfId="0" applyNumberFormat="1" applyFont="1" applyFill="1" applyBorder="1" applyAlignment="1" applyProtection="1">
      <alignment horizontal="left" vertical="center" wrapText="1"/>
      <protection/>
    </xf>
    <xf numFmtId="0" fontId="120" fillId="35" borderId="36" xfId="0" applyNumberFormat="1" applyFont="1" applyFill="1" applyBorder="1" applyAlignment="1" applyProtection="1">
      <alignment horizontal="left" vertical="center" wrapText="1"/>
      <protection/>
    </xf>
    <xf numFmtId="0" fontId="120" fillId="35" borderId="34" xfId="0" applyNumberFormat="1" applyFont="1" applyFill="1" applyBorder="1" applyAlignment="1" applyProtection="1">
      <alignment horizontal="left" vertical="center" wrapText="1"/>
      <protection/>
    </xf>
    <xf numFmtId="0" fontId="120" fillId="35" borderId="106" xfId="0" applyNumberFormat="1" applyFont="1" applyFill="1" applyBorder="1" applyAlignment="1" applyProtection="1">
      <alignment horizontal="left" vertical="center" wrapText="1"/>
      <protection/>
    </xf>
    <xf numFmtId="0" fontId="120" fillId="35" borderId="63" xfId="0" applyNumberFormat="1" applyFont="1" applyFill="1" applyBorder="1" applyAlignment="1" applyProtection="1">
      <alignment horizontal="left" vertical="center" wrapText="1"/>
      <protection/>
    </xf>
    <xf numFmtId="0" fontId="120" fillId="35" borderId="185" xfId="0" applyNumberFormat="1" applyFont="1" applyFill="1" applyBorder="1" applyAlignment="1" applyProtection="1">
      <alignment horizontal="left" vertical="center" wrapText="1"/>
      <protection/>
    </xf>
    <xf numFmtId="0" fontId="10" fillId="0" borderId="33" xfId="0" applyFont="1" applyFill="1" applyBorder="1" applyAlignment="1" applyProtection="1">
      <alignment horizontal="left" wrapText="1"/>
      <protection/>
    </xf>
    <xf numFmtId="0" fontId="10" fillId="0" borderId="193" xfId="0" applyFont="1" applyFill="1" applyBorder="1" applyAlignment="1" applyProtection="1">
      <alignment horizontal="left" wrapText="1"/>
      <protection/>
    </xf>
    <xf numFmtId="0" fontId="10" fillId="34" borderId="85" xfId="0" applyFont="1" applyFill="1" applyBorder="1" applyAlignment="1" applyProtection="1">
      <alignment horizontal="center" vertical="center" wrapText="1"/>
      <protection locked="0"/>
    </xf>
    <xf numFmtId="0" fontId="10" fillId="34" borderId="58" xfId="0" applyFont="1" applyFill="1" applyBorder="1" applyAlignment="1" applyProtection="1">
      <alignment horizontal="center" vertical="center" wrapText="1"/>
      <protection locked="0"/>
    </xf>
    <xf numFmtId="0" fontId="10" fillId="34" borderId="96" xfId="0" applyFont="1" applyFill="1" applyBorder="1" applyAlignment="1" applyProtection="1">
      <alignment horizontal="center" vertical="center" wrapText="1"/>
      <protection locked="0"/>
    </xf>
    <xf numFmtId="0" fontId="10" fillId="34" borderId="20" xfId="0" applyFont="1" applyFill="1" applyBorder="1" applyAlignment="1" applyProtection="1">
      <alignment horizontal="center" vertical="center" wrapText="1"/>
      <protection locked="0"/>
    </xf>
    <xf numFmtId="0" fontId="10" fillId="34" borderId="126" xfId="0" applyFont="1" applyFill="1" applyBorder="1" applyAlignment="1" applyProtection="1">
      <alignment horizontal="center" vertical="center" wrapText="1"/>
      <protection locked="0"/>
    </xf>
    <xf numFmtId="0" fontId="10" fillId="34" borderId="16" xfId="0" applyFont="1" applyFill="1" applyBorder="1" applyAlignment="1" applyProtection="1">
      <alignment horizontal="center" vertical="center" wrapText="1"/>
      <protection locked="0"/>
    </xf>
    <xf numFmtId="0" fontId="10" fillId="34" borderId="19" xfId="0" applyFont="1" applyFill="1" applyBorder="1" applyAlignment="1" applyProtection="1">
      <alignment horizontal="center" vertical="center" wrapText="1"/>
      <protection locked="0"/>
    </xf>
    <xf numFmtId="0" fontId="10" fillId="34" borderId="151" xfId="0" applyFont="1" applyFill="1" applyBorder="1" applyAlignment="1" applyProtection="1">
      <alignment horizontal="center" vertical="center" wrapText="1"/>
      <protection locked="0"/>
    </xf>
    <xf numFmtId="0" fontId="10" fillId="0" borderId="198" xfId="0" applyFont="1" applyFill="1" applyBorder="1" applyAlignment="1" applyProtection="1">
      <alignment horizontal="left" wrapText="1"/>
      <protection/>
    </xf>
    <xf numFmtId="0" fontId="10" fillId="0" borderId="36" xfId="0" applyFont="1" applyFill="1" applyBorder="1" applyAlignment="1" applyProtection="1">
      <alignment horizontal="left" wrapText="1"/>
      <protection/>
    </xf>
    <xf numFmtId="0" fontId="10" fillId="0" borderId="34" xfId="0" applyFont="1" applyFill="1" applyBorder="1" applyAlignment="1" applyProtection="1">
      <alignment horizontal="left" wrapText="1"/>
      <protection/>
    </xf>
    <xf numFmtId="0" fontId="10" fillId="0" borderId="199" xfId="0" applyFont="1" applyFill="1" applyBorder="1" applyAlignment="1" applyProtection="1">
      <alignment horizontal="left" wrapText="1"/>
      <protection/>
    </xf>
    <xf numFmtId="0" fontId="10" fillId="0" borderId="200" xfId="0" applyFont="1" applyFill="1" applyBorder="1" applyAlignment="1" applyProtection="1">
      <alignment horizontal="left" wrapText="1"/>
      <protection/>
    </xf>
    <xf numFmtId="0" fontId="10" fillId="0" borderId="201" xfId="0" applyFont="1" applyFill="1" applyBorder="1" applyAlignment="1" applyProtection="1">
      <alignment horizontal="left" wrapText="1"/>
      <protection/>
    </xf>
    <xf numFmtId="0" fontId="10" fillId="34" borderId="34" xfId="0" applyFont="1" applyFill="1" applyBorder="1" applyAlignment="1" applyProtection="1">
      <alignment horizontal="left" vertical="center" wrapText="1"/>
      <protection locked="0"/>
    </xf>
    <xf numFmtId="0" fontId="10" fillId="34" borderId="185" xfId="0" applyFont="1" applyFill="1" applyBorder="1" applyAlignment="1" applyProtection="1">
      <alignment horizontal="left" vertical="center" wrapText="1"/>
      <protection locked="0"/>
    </xf>
    <xf numFmtId="0" fontId="10" fillId="34" borderId="22" xfId="0" applyFont="1" applyFill="1" applyBorder="1" applyAlignment="1" applyProtection="1">
      <alignment horizontal="center" vertical="center" wrapText="1"/>
      <protection locked="0"/>
    </xf>
    <xf numFmtId="0" fontId="10" fillId="34" borderId="25" xfId="0" applyFont="1" applyFill="1" applyBorder="1" applyAlignment="1" applyProtection="1">
      <alignment horizontal="center" vertical="center" wrapText="1"/>
      <protection locked="0"/>
    </xf>
    <xf numFmtId="0" fontId="10" fillId="34" borderId="15" xfId="0" applyFont="1" applyFill="1" applyBorder="1" applyAlignment="1" applyProtection="1">
      <alignment horizontal="center" vertical="center" wrapText="1"/>
      <protection locked="0"/>
    </xf>
    <xf numFmtId="0" fontId="11" fillId="43" borderId="50" xfId="0" applyFont="1" applyFill="1" applyBorder="1" applyAlignment="1" applyProtection="1">
      <alignment horizontal="center" vertical="center"/>
      <protection/>
    </xf>
    <xf numFmtId="0" fontId="11" fillId="43" borderId="47" xfId="0" applyFont="1" applyFill="1" applyBorder="1" applyAlignment="1" applyProtection="1">
      <alignment horizontal="center" vertical="center"/>
      <protection/>
    </xf>
    <xf numFmtId="0" fontId="11" fillId="43" borderId="57" xfId="0" applyFont="1" applyFill="1" applyBorder="1" applyAlignment="1" applyProtection="1">
      <alignment horizontal="center" vertical="center"/>
      <protection/>
    </xf>
    <xf numFmtId="0" fontId="10" fillId="34" borderId="85" xfId="0" applyFont="1" applyFill="1" applyBorder="1" applyAlignment="1" applyProtection="1">
      <alignment horizontal="left" vertical="center" wrapText="1"/>
      <protection locked="0"/>
    </xf>
    <xf numFmtId="0" fontId="10" fillId="34" borderId="58" xfId="0" applyFont="1" applyFill="1" applyBorder="1" applyAlignment="1" applyProtection="1">
      <alignment horizontal="left" vertical="center" wrapText="1"/>
      <protection locked="0"/>
    </xf>
    <xf numFmtId="0" fontId="10" fillId="34" borderId="96" xfId="0" applyFont="1" applyFill="1" applyBorder="1" applyAlignment="1" applyProtection="1">
      <alignment horizontal="left" vertical="center" wrapText="1"/>
      <protection locked="0"/>
    </xf>
    <xf numFmtId="0" fontId="10" fillId="34" borderId="16" xfId="0" applyFont="1" applyFill="1" applyBorder="1" applyAlignment="1" applyProtection="1">
      <alignment horizontal="left" vertical="center" wrapText="1"/>
      <protection locked="0"/>
    </xf>
    <xf numFmtId="0" fontId="10" fillId="34" borderId="19" xfId="0" applyFont="1" applyFill="1" applyBorder="1" applyAlignment="1" applyProtection="1">
      <alignment horizontal="left" vertical="center" wrapText="1"/>
      <protection locked="0"/>
    </xf>
    <xf numFmtId="0" fontId="10" fillId="34" borderId="151" xfId="0" applyFont="1" applyFill="1" applyBorder="1" applyAlignment="1" applyProtection="1">
      <alignment horizontal="left" vertical="center" wrapText="1"/>
      <protection locked="0"/>
    </xf>
    <xf numFmtId="0" fontId="10" fillId="34" borderId="76" xfId="0" applyFont="1" applyFill="1" applyBorder="1" applyAlignment="1" applyProtection="1">
      <alignment horizontal="left" vertical="center" wrapText="1"/>
      <protection locked="0"/>
    </xf>
    <xf numFmtId="0" fontId="10" fillId="34" borderId="44" xfId="0" applyFont="1" applyFill="1" applyBorder="1" applyAlignment="1" applyProtection="1">
      <alignment horizontal="left" vertical="center" wrapText="1"/>
      <protection locked="0"/>
    </xf>
    <xf numFmtId="0" fontId="10" fillId="34" borderId="202" xfId="0" applyFont="1" applyFill="1" applyBorder="1" applyAlignment="1" applyProtection="1">
      <alignment horizontal="left" vertical="center" wrapText="1"/>
      <protection locked="0"/>
    </xf>
    <xf numFmtId="0" fontId="9" fillId="43" borderId="0" xfId="0" applyFont="1" applyFill="1" applyBorder="1" applyAlignment="1" applyProtection="1">
      <alignment horizontal="left" vertical="center"/>
      <protection/>
    </xf>
    <xf numFmtId="0" fontId="9" fillId="43" borderId="0" xfId="0" applyFont="1" applyFill="1" applyBorder="1" applyAlignment="1" applyProtection="1">
      <alignment horizontal="left" vertical="center"/>
      <protection/>
    </xf>
    <xf numFmtId="0" fontId="9" fillId="55" borderId="203" xfId="0" applyFont="1" applyFill="1" applyBorder="1" applyAlignment="1" applyProtection="1">
      <alignment vertical="center"/>
      <protection/>
    </xf>
    <xf numFmtId="0" fontId="0" fillId="0" borderId="59" xfId="0" applyBorder="1" applyAlignment="1" applyProtection="1">
      <alignment/>
      <protection/>
    </xf>
    <xf numFmtId="0" fontId="0" fillId="0" borderId="204" xfId="0" applyBorder="1" applyAlignment="1" applyProtection="1">
      <alignment/>
      <protection/>
    </xf>
    <xf numFmtId="0" fontId="9" fillId="55" borderId="205" xfId="0" applyFont="1" applyFill="1" applyBorder="1" applyAlignment="1" applyProtection="1">
      <alignment horizontal="left" vertical="center"/>
      <protection/>
    </xf>
    <xf numFmtId="0" fontId="9" fillId="55" borderId="49" xfId="0" applyFont="1" applyFill="1" applyBorder="1" applyAlignment="1" applyProtection="1">
      <alignment horizontal="left" vertical="center"/>
      <protection/>
    </xf>
    <xf numFmtId="0" fontId="9" fillId="55" borderId="206" xfId="0" applyFont="1" applyFill="1" applyBorder="1" applyAlignment="1" applyProtection="1">
      <alignment horizontal="left" vertical="center"/>
      <protection/>
    </xf>
    <xf numFmtId="0" fontId="9" fillId="55" borderId="189" xfId="0" applyFont="1" applyFill="1" applyBorder="1" applyAlignment="1" applyProtection="1">
      <alignment horizontal="left"/>
      <protection/>
    </xf>
    <xf numFmtId="0" fontId="39" fillId="0" borderId="129" xfId="0" applyFont="1" applyBorder="1" applyAlignment="1" applyProtection="1">
      <alignment horizontal="left"/>
      <protection/>
    </xf>
    <xf numFmtId="0" fontId="39" fillId="0" borderId="24" xfId="0" applyFont="1" applyBorder="1" applyAlignment="1" applyProtection="1">
      <alignment horizontal="left"/>
      <protection/>
    </xf>
    <xf numFmtId="0" fontId="5" fillId="34" borderId="0" xfId="0" applyFont="1" applyFill="1" applyBorder="1" applyAlignment="1" applyProtection="1">
      <alignment horizontal="left"/>
      <protection/>
    </xf>
    <xf numFmtId="0" fontId="0" fillId="34" borderId="0" xfId="0" applyFill="1" applyBorder="1" applyAlignment="1" applyProtection="1">
      <alignment horizontal="left"/>
      <protection/>
    </xf>
    <xf numFmtId="2" fontId="37" fillId="0" borderId="0" xfId="0" applyNumberFormat="1" applyFont="1" applyFill="1" applyBorder="1" applyAlignment="1" applyProtection="1">
      <alignment horizontal="left" wrapText="1" indent="2"/>
      <protection/>
    </xf>
    <xf numFmtId="2" fontId="47" fillId="0" borderId="0" xfId="0" applyNumberFormat="1" applyFont="1" applyFill="1" applyBorder="1" applyAlignment="1" applyProtection="1">
      <alignment horizontal="left" wrapText="1" indent="2"/>
      <protection/>
    </xf>
    <xf numFmtId="0" fontId="25" fillId="34" borderId="63" xfId="0" applyFont="1" applyFill="1" applyBorder="1" applyAlignment="1" applyProtection="1">
      <alignment horizontal="left"/>
      <protection locked="0"/>
    </xf>
    <xf numFmtId="0" fontId="15" fillId="34" borderId="0" xfId="0" applyFont="1" applyFill="1" applyBorder="1" applyAlignment="1" applyProtection="1">
      <alignment horizontal="left" wrapText="1"/>
      <protection/>
    </xf>
    <xf numFmtId="0" fontId="10" fillId="34" borderId="0" xfId="0" applyFont="1" applyFill="1" applyAlignment="1" applyProtection="1">
      <alignment horizontal="left" wrapText="1" indent="1"/>
      <protection/>
    </xf>
    <xf numFmtId="0" fontId="10" fillId="34" borderId="0" xfId="0" applyFont="1" applyFill="1" applyBorder="1" applyAlignment="1" applyProtection="1">
      <alignment horizontal="left" wrapText="1"/>
      <protection/>
    </xf>
    <xf numFmtId="0" fontId="0" fillId="0" borderId="0" xfId="0" applyFont="1" applyBorder="1" applyAlignment="1">
      <alignment horizontal="left" wrapText="1"/>
    </xf>
    <xf numFmtId="0" fontId="0" fillId="0" borderId="32"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0" borderId="106"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185" xfId="0" applyFill="1" applyBorder="1" applyAlignment="1" applyProtection="1">
      <alignment horizontal="left" vertical="center" wrapText="1"/>
      <protection locked="0"/>
    </xf>
    <xf numFmtId="0" fontId="9" fillId="33" borderId="130" xfId="0" applyFont="1" applyFill="1" applyBorder="1" applyAlignment="1" applyProtection="1">
      <alignment horizontal="left" vertical="center"/>
      <protection/>
    </xf>
    <xf numFmtId="0" fontId="9" fillId="33" borderId="17" xfId="0" applyFont="1" applyFill="1" applyBorder="1" applyAlignment="1" applyProtection="1">
      <alignment horizontal="left" vertical="center"/>
      <protection/>
    </xf>
    <xf numFmtId="0" fontId="9" fillId="33" borderId="14" xfId="0" applyFont="1" applyFill="1" applyBorder="1" applyAlignment="1" applyProtection="1">
      <alignment horizontal="left" vertical="center"/>
      <protection/>
    </xf>
    <xf numFmtId="0" fontId="130" fillId="34" borderId="0" xfId="0" applyFont="1" applyFill="1" applyAlignment="1" applyProtection="1">
      <alignment horizontal="left" wrapText="1"/>
      <protection/>
    </xf>
    <xf numFmtId="0" fontId="10" fillId="35" borderId="188" xfId="0" applyFont="1" applyFill="1" applyBorder="1" applyAlignment="1" applyProtection="1">
      <alignment horizontal="left" vertical="center" wrapText="1" indent="1"/>
      <protection/>
    </xf>
    <xf numFmtId="0" fontId="10" fillId="35" borderId="112" xfId="0" applyFont="1" applyFill="1" applyBorder="1" applyAlignment="1" applyProtection="1">
      <alignment horizontal="left" vertical="center" wrapText="1" indent="1"/>
      <protection/>
    </xf>
    <xf numFmtId="0" fontId="10" fillId="35" borderId="132" xfId="0" applyFont="1" applyFill="1" applyBorder="1" applyAlignment="1" applyProtection="1">
      <alignment horizontal="left" vertical="center" wrapText="1" indent="1"/>
      <protection/>
    </xf>
    <xf numFmtId="0" fontId="23" fillId="43" borderId="0" xfId="0" applyFont="1" applyFill="1" applyBorder="1" applyAlignment="1" applyProtection="1">
      <alignment horizontal="left"/>
      <protection/>
    </xf>
    <xf numFmtId="0" fontId="15" fillId="43" borderId="0" xfId="0" applyFont="1" applyFill="1" applyBorder="1" applyAlignment="1" applyProtection="1">
      <alignment horizontal="center" wrapText="1"/>
      <protection/>
    </xf>
    <xf numFmtId="0" fontId="10" fillId="34" borderId="63" xfId="0" applyFont="1" applyFill="1" applyBorder="1" applyAlignment="1" applyProtection="1">
      <alignment horizontal="left" vertical="center"/>
      <protection/>
    </xf>
    <xf numFmtId="0" fontId="3" fillId="43" borderId="32" xfId="0" applyFont="1" applyFill="1" applyBorder="1" applyAlignment="1" applyProtection="1">
      <alignment horizontal="center" vertical="center" wrapText="1"/>
      <protection locked="0"/>
    </xf>
    <xf numFmtId="0" fontId="3" fillId="43" borderId="36" xfId="0" applyFont="1" applyFill="1" applyBorder="1" applyAlignment="1" applyProtection="1">
      <alignment horizontal="center" vertical="center" wrapText="1"/>
      <protection locked="0"/>
    </xf>
    <xf numFmtId="0" fontId="3" fillId="43" borderId="34" xfId="0" applyFont="1" applyFill="1" applyBorder="1" applyAlignment="1" applyProtection="1">
      <alignment horizontal="center" vertical="center" wrapText="1"/>
      <protection locked="0"/>
    </xf>
    <xf numFmtId="0" fontId="3" fillId="43" borderId="106" xfId="0" applyFont="1" applyFill="1" applyBorder="1" applyAlignment="1" applyProtection="1">
      <alignment horizontal="center" vertical="center" wrapText="1"/>
      <protection locked="0"/>
    </xf>
    <xf numFmtId="0" fontId="3" fillId="43" borderId="63" xfId="0" applyFont="1" applyFill="1" applyBorder="1" applyAlignment="1" applyProtection="1">
      <alignment horizontal="center" vertical="center" wrapText="1"/>
      <protection locked="0"/>
    </xf>
    <xf numFmtId="0" fontId="3" fillId="43" borderId="185" xfId="0" applyFont="1" applyFill="1" applyBorder="1" applyAlignment="1" applyProtection="1">
      <alignment horizontal="center" vertical="center" wrapText="1"/>
      <protection locked="0"/>
    </xf>
    <xf numFmtId="0" fontId="131" fillId="43" borderId="36" xfId="0" applyFont="1" applyFill="1" applyBorder="1" applyAlignment="1" applyProtection="1">
      <alignment horizontal="left" wrapText="1"/>
      <protection locked="0"/>
    </xf>
    <xf numFmtId="0" fontId="3" fillId="34" borderId="10" xfId="0" applyFont="1" applyFill="1" applyBorder="1" applyAlignment="1" applyProtection="1">
      <alignment horizontal="center"/>
      <protection/>
    </xf>
    <xf numFmtId="0" fontId="3" fillId="34" borderId="22" xfId="0" applyFont="1" applyFill="1" applyBorder="1" applyAlignment="1" applyProtection="1">
      <alignment horizontal="left"/>
      <protection/>
    </xf>
    <xf numFmtId="0" fontId="3" fillId="34" borderId="25" xfId="0" applyFont="1" applyFill="1" applyBorder="1" applyAlignment="1" applyProtection="1">
      <alignment horizontal="left"/>
      <protection/>
    </xf>
    <xf numFmtId="0" fontId="3" fillId="34" borderId="15" xfId="0" applyFont="1" applyFill="1" applyBorder="1" applyAlignment="1" applyProtection="1">
      <alignment horizontal="left"/>
      <protection/>
    </xf>
    <xf numFmtId="0" fontId="123" fillId="34" borderId="0" xfId="0" applyFont="1" applyFill="1" applyAlignment="1" applyProtection="1">
      <alignment horizontal="center" vertical="center" wrapText="1"/>
      <protection/>
    </xf>
    <xf numFmtId="0" fontId="132" fillId="34" borderId="0" xfId="61" applyFont="1" applyFill="1" applyAlignment="1" applyProtection="1">
      <alignment horizontal="left" wrapText="1"/>
      <protection/>
    </xf>
    <xf numFmtId="0" fontId="18" fillId="34" borderId="0" xfId="61" applyFont="1" applyFill="1" applyAlignment="1" applyProtection="1">
      <alignment horizontal="left" wrapText="1"/>
      <protection/>
    </xf>
    <xf numFmtId="0" fontId="10" fillId="38" borderId="20" xfId="61" applyFont="1" applyFill="1" applyBorder="1" applyAlignment="1" applyProtection="1">
      <alignment horizontal="center" wrapText="1"/>
      <protection/>
    </xf>
    <xf numFmtId="0" fontId="10" fillId="38" borderId="0" xfId="61" applyFont="1" applyFill="1" applyBorder="1" applyAlignment="1" applyProtection="1">
      <alignment horizontal="center" wrapText="1"/>
      <protection/>
    </xf>
    <xf numFmtId="0" fontId="45" fillId="0" borderId="0" xfId="0" applyFont="1" applyFill="1" applyBorder="1" applyAlignment="1" applyProtection="1">
      <alignment horizontal="left" wrapText="1"/>
      <protection/>
    </xf>
    <xf numFmtId="0" fontId="44" fillId="0" borderId="0" xfId="0" applyFont="1" applyFill="1" applyBorder="1" applyAlignment="1" applyProtection="1">
      <alignment horizontal="left" wrapText="1"/>
      <protection/>
    </xf>
    <xf numFmtId="0" fontId="133" fillId="43" borderId="107" xfId="0" applyFont="1" applyFill="1" applyBorder="1" applyAlignment="1" applyProtection="1">
      <alignment horizontal="left" wrapText="1"/>
      <protection/>
    </xf>
    <xf numFmtId="0" fontId="134" fillId="43" borderId="112" xfId="0" applyFont="1" applyFill="1" applyBorder="1" applyAlignment="1" applyProtection="1">
      <alignment horizontal="left" wrapText="1"/>
      <protection/>
    </xf>
    <xf numFmtId="0" fontId="134" fillId="43" borderId="132" xfId="0" applyFont="1" applyFill="1" applyBorder="1" applyAlignment="1" applyProtection="1">
      <alignment horizontal="left" wrapText="1"/>
      <protection/>
    </xf>
    <xf numFmtId="0" fontId="10" fillId="35" borderId="22" xfId="0" applyFont="1" applyFill="1" applyBorder="1" applyAlignment="1" applyProtection="1">
      <alignment horizontal="center" vertical="center"/>
      <protection/>
    </xf>
    <xf numFmtId="0" fontId="10" fillId="35" borderId="15" xfId="0" applyFont="1" applyFill="1" applyBorder="1" applyAlignment="1" applyProtection="1">
      <alignment horizontal="center" vertical="center"/>
      <protection/>
    </xf>
    <xf numFmtId="182" fontId="10" fillId="35" borderId="22" xfId="0" applyNumberFormat="1" applyFont="1" applyFill="1" applyBorder="1" applyAlignment="1" applyProtection="1">
      <alignment horizontal="center" vertical="center"/>
      <protection/>
    </xf>
    <xf numFmtId="182" fontId="10" fillId="35" borderId="15" xfId="0" applyNumberFormat="1" applyFont="1" applyFill="1" applyBorder="1" applyAlignment="1" applyProtection="1">
      <alignment horizontal="center" vertical="center"/>
      <protection/>
    </xf>
    <xf numFmtId="0" fontId="9" fillId="33" borderId="132" xfId="0" applyFont="1" applyFill="1" applyBorder="1" applyAlignment="1" applyProtection="1">
      <alignment horizontal="left" vertical="center"/>
      <protection/>
    </xf>
    <xf numFmtId="0" fontId="10" fillId="35" borderId="107" xfId="0" applyFont="1" applyFill="1" applyBorder="1" applyAlignment="1" applyProtection="1">
      <alignment horizontal="left" vertical="center"/>
      <protection/>
    </xf>
    <xf numFmtId="0" fontId="10" fillId="35" borderId="112" xfId="0" applyFont="1" applyFill="1" applyBorder="1" applyAlignment="1" applyProtection="1">
      <alignment horizontal="left" vertical="center"/>
      <protection/>
    </xf>
    <xf numFmtId="0" fontId="10" fillId="35" borderId="132" xfId="0" applyFont="1" applyFill="1" applyBorder="1" applyAlignment="1" applyProtection="1">
      <alignment horizontal="left"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_HIV_Financial Reporting Template_Nov16"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_Template for Summary budgets Generic" xfId="62"/>
    <cellStyle name="Note" xfId="63"/>
    <cellStyle name="Output" xfId="64"/>
    <cellStyle name="Percent" xfId="65"/>
    <cellStyle name="Title" xfId="66"/>
    <cellStyle name="Total" xfId="67"/>
    <cellStyle name="Warning Text" xfId="68"/>
  </cellStyles>
  <dxfs count="96">
    <dxf>
      <fill>
        <patternFill>
          <bgColor theme="9" tint="0.5999600291252136"/>
        </patternFill>
      </fill>
    </dxf>
    <dxf>
      <fill>
        <patternFill>
          <bgColor theme="9" tint="0.5999600291252136"/>
        </patternFill>
      </fill>
    </dxf>
    <dxf>
      <fill>
        <patternFill>
          <bgColor theme="0"/>
        </patternFill>
      </fill>
    </dxf>
    <dxf>
      <fill>
        <patternFill>
          <bgColor theme="0"/>
        </patternFill>
      </fill>
    </dxf>
    <dxf>
      <font>
        <color auto="1"/>
      </font>
      <fill>
        <patternFill>
          <bgColor indexed="26"/>
        </patternFill>
      </fill>
    </dxf>
    <dxf>
      <font>
        <color auto="1"/>
      </font>
      <fill>
        <patternFill>
          <bgColor indexed="26"/>
        </patternFill>
      </fill>
    </dxf>
    <dxf>
      <font>
        <color auto="1"/>
      </font>
      <fill>
        <patternFill>
          <bgColor indexed="26"/>
        </patternFill>
      </fill>
    </dxf>
    <dxf>
      <font>
        <color auto="1"/>
      </font>
      <fill>
        <patternFill>
          <bgColor indexed="26"/>
        </patternFill>
      </fill>
    </dxf>
    <dxf>
      <font>
        <color auto="1"/>
      </font>
      <fill>
        <patternFill>
          <bgColor indexed="26"/>
        </patternFill>
      </fill>
    </dxf>
    <dxf>
      <font>
        <color indexed="22"/>
      </font>
    </dxf>
    <dxf>
      <font>
        <color indexed="22"/>
      </font>
    </dxf>
    <dxf>
      <font>
        <color indexed="22"/>
      </font>
    </dxf>
    <dxf>
      <font>
        <b val="0"/>
        <i val="0"/>
        <color indexed="10"/>
      </font>
    </dxf>
    <dxf>
      <font>
        <b/>
        <i val="0"/>
        <color indexed="10"/>
      </font>
    </dxf>
    <dxf>
      <font>
        <b val="0"/>
        <i val="0"/>
        <color indexed="10"/>
      </font>
    </dxf>
    <dxf>
      <font>
        <b/>
        <i val="0"/>
        <color indexed="10"/>
      </font>
    </dxf>
    <dxf>
      <fill>
        <patternFill>
          <bgColor theme="9" tint="0.5999600291252136"/>
        </patternFill>
      </fill>
    </dxf>
    <dxf>
      <font>
        <b val="0"/>
        <i val="0"/>
        <color indexed="10"/>
      </font>
    </dxf>
    <dxf>
      <font>
        <b/>
        <i val="0"/>
        <color indexed="10"/>
      </font>
    </dxf>
    <dxf>
      <font>
        <b val="0"/>
        <i val="0"/>
        <color indexed="10"/>
      </font>
    </dxf>
    <dxf>
      <font>
        <b/>
        <i val="0"/>
        <color indexed="10"/>
      </font>
    </dxf>
    <dxf>
      <fill>
        <patternFill>
          <bgColor indexed="26"/>
        </patternFill>
      </fill>
    </dxf>
    <dxf>
      <fill>
        <patternFill>
          <bgColor indexed="43"/>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theme="9" tint="0.5999600291252136"/>
        </patternFill>
      </fill>
    </dxf>
    <dxf>
      <fill>
        <patternFill>
          <bgColor theme="9" tint="0.5999600291252136"/>
        </patternFill>
      </fill>
    </dxf>
    <dxf>
      <fill>
        <patternFill>
          <bgColor theme="9" tint="0.5999600291252136"/>
        </patternFill>
      </fill>
    </dxf>
    <dxf>
      <font>
        <color indexed="22"/>
      </font>
    </dxf>
    <dxf>
      <font>
        <color indexed="22"/>
      </font>
    </dxf>
    <dxf>
      <font>
        <color indexed="22"/>
      </font>
    </dxf>
    <dxf>
      <font>
        <color indexed="22"/>
      </font>
    </dxf>
    <dxf>
      <font>
        <color indexed="22"/>
      </font>
    </dxf>
    <dxf>
      <font>
        <color indexed="22"/>
      </font>
    </dxf>
    <dxf>
      <font>
        <b val="0"/>
        <i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lor indexed="10"/>
      </font>
    </dxf>
    <dxf>
      <font>
        <b/>
        <i val="0"/>
        <color indexed="10"/>
      </font>
    </dxf>
    <dxf>
      <fill>
        <patternFill>
          <bgColor theme="9" tint="0.5999600291252136"/>
        </patternFill>
      </fill>
    </dxf>
    <dxf>
      <fill>
        <patternFill>
          <bgColor theme="9" tint="0.5999600291252136"/>
        </patternFill>
      </fill>
    </dxf>
    <dxf>
      <fill>
        <patternFill>
          <bgColor theme="9" tint="0.599960029125213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ont>
        <b/>
        <i val="0"/>
        <color indexed="10"/>
      </font>
    </dxf>
    <dxf>
      <font>
        <b val="0"/>
        <i val="0"/>
        <color indexed="10"/>
      </font>
    </dxf>
    <dxf>
      <font>
        <b/>
        <i val="0"/>
        <color indexed="10"/>
      </font>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43"/>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externalLink" Target="externalLinks/externalLink3.xml" /><Relationship Id="rId38"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1019175</xdr:colOff>
      <xdr:row>14</xdr:row>
      <xdr:rowOff>19050</xdr:rowOff>
    </xdr:from>
    <xdr:to>
      <xdr:col>9</xdr:col>
      <xdr:colOff>1438275</xdr:colOff>
      <xdr:row>14</xdr:row>
      <xdr:rowOff>19050</xdr:rowOff>
    </xdr:to>
    <xdr:sp>
      <xdr:nvSpPr>
        <xdr:cNvPr id="1" name="PowerPlusWaterMarkObject3"/>
        <xdr:cNvSpPr>
          <a:spLocks/>
        </xdr:cNvSpPr>
      </xdr:nvSpPr>
      <xdr:spPr>
        <a:xfrm rot="18900000">
          <a:off x="6305550" y="3095625"/>
          <a:ext cx="6800850" cy="0"/>
        </a:xfrm>
        <a:prstGeom prst="rect"/>
        <a:noFill/>
      </xdr:spPr>
      <xdr:txBody>
        <a:bodyPr fromWordArt="1" wrap="none" lIns="91440" tIns="45720" rIns="91440" bIns="45720">
          <a:prstTxWarp prst="textPlain"/>
        </a:bodyPr>
        <a:p>
          <a:pPr algn="ctr"/>
          <a:r>
            <a:rPr sz="100" spc="0">
              <a:ln w="9525" cmpd="sng">
                <a:noFill/>
              </a:ln>
              <a:solidFill>
                <a:srgbClr val="C0C0C0">
                  <a:alpha val="50000"/>
                </a:srgbClr>
              </a:solidFill>
              <a:latin typeface="Arial"/>
              <a:cs typeface="Arial"/>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omedrive\Documents%20and%20Settings\Administrator\My%20Documents\RCC%202008\CCM%20RCC%20proposal%20sent%20to%20GF%2001%20April%202008\Bulgaria%20Proposal%20Form\BUL%20RCC%20Attachment%20A%20Indicators%20and%20Targets%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henneuse\AppData\Local\Microsoft\Windows\Temporary%20Internet%20Files\Content.Outlook\LX8CLMNA\Malaria_Financial%20Reporting%20Template_Jun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henneuse\AppData\Local\Microsoft\Windows\Temporary%20Internet%20Files\Content.Outlook\LX8CLMNA\TB_Financial%20Reporting%20Template_Jun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HIV_AIDS Attachment "/>
      <sheetName val="SDAs_impact_datasources"/>
    </sheetNames>
    <sheetDataSet>
      <sheetData sheetId="2">
        <row r="2">
          <cell r="D2" t="str">
            <v>impact</v>
          </cell>
        </row>
        <row r="3">
          <cell r="D3" t="str">
            <v>outcome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LARIA_Financial Data"/>
      <sheetName val="Definitions"/>
      <sheetName val="Annex 1"/>
      <sheetName val="Annex 2"/>
      <sheetName val="Annex 3"/>
    </sheetNames>
    <sheetDataSet>
      <sheetData sheetId="1">
        <row r="28">
          <cell r="C28" t="str">
            <v>Please select…</v>
          </cell>
        </row>
        <row r="29">
          <cell r="C29" t="str">
            <v>Prevention: Behavioral Change Communication - Mass Media</v>
          </cell>
        </row>
        <row r="30">
          <cell r="C30" t="str">
            <v>Prevention: Behavioral Change Communication - Community Outreach</v>
          </cell>
        </row>
        <row r="31">
          <cell r="C31" t="str">
            <v>Prevention: Insecticide-treated nets (ITNs)</v>
          </cell>
        </row>
        <row r="32">
          <cell r="C32" t="str">
            <v>Prevention: Malaria in pregnancy</v>
          </cell>
        </row>
        <row r="33">
          <cell r="C33" t="str">
            <v>Prevention: Vector control (other than ITNs)</v>
          </cell>
        </row>
        <row r="34">
          <cell r="C34" t="str">
            <v>Prevention: other - specify</v>
          </cell>
        </row>
        <row r="35">
          <cell r="C35" t="str">
            <v>Treatment: Prompt, effective antimalarial treatment</v>
          </cell>
        </row>
        <row r="36">
          <cell r="C36" t="str">
            <v>Treatment: Home-based management of malaria</v>
          </cell>
        </row>
        <row r="37">
          <cell r="C37" t="str">
            <v>Treatment: Diagnosis</v>
          </cell>
        </row>
        <row r="38">
          <cell r="C38" t="str">
            <v>Treatment: other - specify</v>
          </cell>
        </row>
        <row r="39">
          <cell r="C39" t="str">
            <v>Supportive Environment: Monitoring drug resistance</v>
          </cell>
        </row>
        <row r="40">
          <cell r="C40" t="str">
            <v>Supportive environment: Monitoring insecticide resistance</v>
          </cell>
        </row>
        <row r="41">
          <cell r="C41" t="str">
            <v>Supportive Environment: Coordination and partnership development (national, community, public-private)</v>
          </cell>
        </row>
        <row r="42">
          <cell r="C42" t="str">
            <v>Supportive environment: other - specify</v>
          </cell>
        </row>
        <row r="43">
          <cell r="C43" t="str">
            <v>Supportive environment: Program management and administration</v>
          </cell>
        </row>
        <row r="44">
          <cell r="C44" t="str">
            <v>HSS: Service delivery</v>
          </cell>
        </row>
        <row r="45">
          <cell r="C45" t="str">
            <v>HSS: Human resources</v>
          </cell>
        </row>
        <row r="46">
          <cell r="C46" t="str">
            <v>HSS: Community Systems Strengthening</v>
          </cell>
        </row>
        <row r="47">
          <cell r="C47" t="str">
            <v>HSS: Information system &amp; Operational research</v>
          </cell>
        </row>
        <row r="48">
          <cell r="C48" t="str">
            <v>HSS: Infrastructure</v>
          </cell>
        </row>
        <row r="49">
          <cell r="C49" t="str">
            <v>HSS: Procurement and Supply management</v>
          </cell>
        </row>
        <row r="50">
          <cell r="C50" t="str">
            <v>HSS: other - specify</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B_Financial Data"/>
      <sheetName val="Definitions"/>
      <sheetName val="Annex 1"/>
      <sheetName val="Annex 2"/>
      <sheetName val="Annex 3"/>
    </sheetNames>
    <sheetDataSet>
      <sheetData sheetId="1">
        <row r="39">
          <cell r="C39" t="str">
            <v>Please select…</v>
          </cell>
        </row>
        <row r="40">
          <cell r="C40" t="str">
            <v>Improving diagnosis</v>
          </cell>
        </row>
        <row r="41">
          <cell r="C41" t="str">
            <v>Standardized treatment, patient support and patient charter</v>
          </cell>
        </row>
        <row r="42">
          <cell r="C42" t="str">
            <v>Procurement and Supply management</v>
          </cell>
        </row>
        <row r="43">
          <cell r="C43" t="str">
            <v>M&amp;E</v>
          </cell>
        </row>
        <row r="44">
          <cell r="C44" t="str">
            <v>TB/HIV</v>
          </cell>
        </row>
        <row r="45">
          <cell r="C45" t="str">
            <v>MDR-TB</v>
          </cell>
        </row>
        <row r="46">
          <cell r="C46" t="str">
            <v>High-risk groups</v>
          </cell>
        </row>
        <row r="47">
          <cell r="C47" t="str">
            <v>HSS (beyond TB)</v>
          </cell>
        </row>
        <row r="48">
          <cell r="C48" t="str">
            <v>PAL (Practical Approach to Lung Health)</v>
          </cell>
        </row>
        <row r="49">
          <cell r="C49" t="str">
            <v>PPM / ISTC (Public-Public, Public-Private Mix (PPM) approaches and International standards for TB care)</v>
          </cell>
        </row>
        <row r="50">
          <cell r="C50" t="str">
            <v>ACSM (Advocacy, communication and social mobilization)</v>
          </cell>
        </row>
        <row r="51">
          <cell r="C51" t="str">
            <v>Community TB care</v>
          </cell>
        </row>
        <row r="52">
          <cell r="C52" t="str">
            <v>Programme-based operational research</v>
          </cell>
        </row>
        <row r="53">
          <cell r="C53" t="str">
            <v>Other - specify</v>
          </cell>
        </row>
        <row r="54">
          <cell r="C54" t="str">
            <v>Supportive environment: Program management and administration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19"/>
  <sheetViews>
    <sheetView tabSelected="1" zoomScale="75" zoomScaleNormal="75" zoomScaleSheetLayoutView="85" zoomScalePageLayoutView="0" workbookViewId="0" topLeftCell="A1">
      <selection activeCell="H7" sqref="H7"/>
    </sheetView>
  </sheetViews>
  <sheetFormatPr defaultColWidth="9.140625" defaultRowHeight="12.75"/>
  <cols>
    <col min="1" max="1" width="144.00390625" style="526" customWidth="1"/>
    <col min="2" max="2" width="16.8515625" style="72" customWidth="1"/>
    <col min="3" max="3" width="10.140625" style="72" customWidth="1"/>
    <col min="4" max="4" width="1.1484375" style="72" customWidth="1"/>
    <col min="5" max="16384" width="9.140625" style="72" customWidth="1"/>
  </cols>
  <sheetData>
    <row r="1" spans="1:2" ht="61.5" customHeight="1">
      <c r="A1" s="1432" t="s">
        <v>609</v>
      </c>
      <c r="B1" s="1432"/>
    </row>
    <row r="2" spans="1:3" ht="25.5" customHeight="1">
      <c r="A2" s="525"/>
      <c r="B2" s="1280"/>
      <c r="C2" s="1033"/>
    </row>
    <row r="3" spans="1:2" ht="52.5" customHeight="1">
      <c r="A3" s="1435" t="s">
        <v>610</v>
      </c>
      <c r="B3" s="1435"/>
    </row>
    <row r="4" spans="1:4" ht="35.25" customHeight="1">
      <c r="A4" s="1436" t="s">
        <v>623</v>
      </c>
      <c r="B4" s="1436"/>
      <c r="C4" s="1373"/>
      <c r="D4" s="1373"/>
    </row>
    <row r="5" spans="1:4" ht="23.25" customHeight="1">
      <c r="A5" s="1436"/>
      <c r="B5" s="1436"/>
      <c r="C5" s="1357"/>
      <c r="D5" s="1357"/>
    </row>
    <row r="6" spans="1:4" ht="29.25" customHeight="1">
      <c r="A6" s="1436"/>
      <c r="B6" s="1436"/>
      <c r="C6" s="1374"/>
      <c r="D6" s="1374"/>
    </row>
    <row r="7" spans="1:4" ht="40.5" customHeight="1">
      <c r="A7" s="1436"/>
      <c r="B7" s="1436"/>
      <c r="C7" s="1374"/>
      <c r="D7" s="1374"/>
    </row>
    <row r="8" spans="1:4" ht="24" customHeight="1">
      <c r="A8" s="1436"/>
      <c r="B8" s="1436"/>
      <c r="C8" s="1374"/>
      <c r="D8" s="1374"/>
    </row>
    <row r="9" spans="1:4" ht="21" customHeight="1">
      <c r="A9" s="1436"/>
      <c r="B9" s="1436"/>
      <c r="C9" s="1375"/>
      <c r="D9" s="1375"/>
    </row>
    <row r="10" spans="1:4" ht="45" customHeight="1">
      <c r="A10" s="1436"/>
      <c r="B10" s="1436"/>
      <c r="C10" s="1376"/>
      <c r="D10" s="1376"/>
    </row>
    <row r="11" spans="1:4" ht="15.75" customHeight="1">
      <c r="A11" s="1436"/>
      <c r="B11" s="1436"/>
      <c r="C11" s="1358"/>
      <c r="D11" s="1358"/>
    </row>
    <row r="12" spans="1:4" ht="93.75" customHeight="1">
      <c r="A12" s="1436"/>
      <c r="B12" s="1436"/>
      <c r="C12" s="1356"/>
      <c r="D12" s="1356"/>
    </row>
    <row r="13" spans="1:4" ht="31.5" customHeight="1">
      <c r="A13" s="1436"/>
      <c r="B13" s="1436"/>
      <c r="C13" s="1356"/>
      <c r="D13" s="1356"/>
    </row>
    <row r="14" spans="1:4" ht="27.75" customHeight="1">
      <c r="A14" s="1436"/>
      <c r="B14" s="1436"/>
      <c r="C14" s="1373"/>
      <c r="D14" s="1373"/>
    </row>
    <row r="15" spans="1:4" ht="84.75" customHeight="1">
      <c r="A15" s="1436"/>
      <c r="B15" s="1436"/>
      <c r="C15" s="1357"/>
      <c r="D15" s="1357"/>
    </row>
    <row r="16" spans="1:4" ht="15.75" customHeight="1">
      <c r="A16" s="1436"/>
      <c r="B16" s="1436"/>
      <c r="C16" s="1377"/>
      <c r="D16" s="1377"/>
    </row>
    <row r="17" spans="1:4" ht="37.5" customHeight="1">
      <c r="A17" s="1433" t="s">
        <v>156</v>
      </c>
      <c r="B17" s="1433"/>
      <c r="C17" s="1433"/>
      <c r="D17" s="1433"/>
    </row>
    <row r="18" spans="1:4" ht="12.75">
      <c r="A18" s="1434"/>
      <c r="B18" s="1434"/>
      <c r="C18" s="1434"/>
      <c r="D18" s="1434"/>
    </row>
    <row r="19" spans="1:4" ht="12.75">
      <c r="A19" s="1434"/>
      <c r="B19" s="1434"/>
      <c r="C19" s="1434"/>
      <c r="D19" s="1434"/>
    </row>
  </sheetData>
  <sheetProtection password="92D1" sheet="1" selectLockedCells="1"/>
  <mergeCells count="6">
    <mergeCell ref="A1:B1"/>
    <mergeCell ref="A17:D17"/>
    <mergeCell ref="A18:D18"/>
    <mergeCell ref="A3:B3"/>
    <mergeCell ref="A19:D19"/>
    <mergeCell ref="A4:B16"/>
  </mergeCells>
  <printOptions horizontalCentered="1"/>
  <pageMargins left="0.7480314960629921" right="0.7480314960629921" top="0.5905511811023623" bottom="0.5905511811023623" header="0.5118110236220472" footer="0.5118110236220472"/>
  <pageSetup cellComments="asDisplayed" fitToHeight="1" fitToWidth="1" horizontalDpi="600" verticalDpi="600" orientation="landscape" paperSize="9" scale="74" r:id="rId1"/>
  <headerFooter alignWithMargins="0">
    <oddFooter>&amp;L&amp;9&amp;F&amp;C&amp;A&amp;R&amp;9Page &amp;P of &amp;N</oddFooter>
  </headerFooter>
</worksheet>
</file>

<file path=xl/worksheets/sheet10.xml><?xml version="1.0" encoding="utf-8"?>
<worksheet xmlns="http://schemas.openxmlformats.org/spreadsheetml/2006/main" xmlns:r="http://schemas.openxmlformats.org/officeDocument/2006/relationships">
  <sheetPr>
    <tabColor indexed="11"/>
    <pageSetUpPr fitToPage="1"/>
  </sheetPr>
  <dimension ref="A1:O31"/>
  <sheetViews>
    <sheetView showGridLines="0" zoomScale="75" zoomScaleNormal="75" zoomScaleSheetLayoutView="85" zoomScalePageLayoutView="0" workbookViewId="0" topLeftCell="A1">
      <selection activeCell="A12" sqref="A12:O12"/>
    </sheetView>
  </sheetViews>
  <sheetFormatPr defaultColWidth="9.140625" defaultRowHeight="12.75"/>
  <cols>
    <col min="1" max="1" width="9.140625" style="72" customWidth="1"/>
    <col min="2" max="2" width="33.8515625" style="72" customWidth="1"/>
    <col min="3" max="3" width="22.421875" style="72" customWidth="1"/>
    <col min="4" max="4" width="16.7109375" style="72" customWidth="1"/>
    <col min="5" max="5" width="12.57421875" style="72" customWidth="1"/>
    <col min="6" max="6" width="15.7109375" style="72" customWidth="1"/>
    <col min="7" max="11" width="9.140625" style="72" customWidth="1"/>
    <col min="12" max="12" width="3.28125" style="72" customWidth="1"/>
    <col min="13" max="14" width="9.140625" style="72" customWidth="1"/>
    <col min="15" max="15" width="10.8515625" style="72" customWidth="1"/>
    <col min="16" max="16384" width="9.140625" style="72" customWidth="1"/>
  </cols>
  <sheetData>
    <row r="1" spans="1:11" ht="35.25" customHeight="1">
      <c r="A1" s="1480" t="s">
        <v>61</v>
      </c>
      <c r="B1" s="1480"/>
      <c r="C1" s="1480"/>
      <c r="D1" s="1480"/>
      <c r="E1" s="1480"/>
      <c r="F1" s="1480"/>
      <c r="G1" s="35"/>
      <c r="H1" s="35"/>
      <c r="I1" s="12"/>
      <c r="J1" s="12"/>
      <c r="K1" s="12"/>
    </row>
    <row r="2" ht="16.5" thickBot="1">
      <c r="A2" s="98" t="s">
        <v>154</v>
      </c>
    </row>
    <row r="3" spans="1:11" ht="15.75" thickBot="1">
      <c r="A3" s="1481" t="s">
        <v>70</v>
      </c>
      <c r="B3" s="1482"/>
      <c r="C3" s="1509" t="str">
        <f>IF('LFA_Programmatic Progress_1A'!C7="","",'LFA_Programmatic Progress_1A'!C7)</f>
        <v>GEO-T-NCDC</v>
      </c>
      <c r="D3" s="1510"/>
      <c r="E3" s="1510"/>
      <c r="F3" s="1511"/>
      <c r="G3" s="73"/>
      <c r="H3" s="73"/>
      <c r="I3" s="73"/>
      <c r="J3" s="73"/>
      <c r="K3" s="73"/>
    </row>
    <row r="4" spans="1:11" ht="15">
      <c r="A4" s="493" t="s">
        <v>271</v>
      </c>
      <c r="B4" s="513"/>
      <c r="C4" s="53" t="s">
        <v>277</v>
      </c>
      <c r="D4" s="505" t="str">
        <f>IF('LFA_Programmatic Progress_1A'!D12="Select","",'LFA_Programmatic Progress_1A'!D12)</f>
        <v>Semester</v>
      </c>
      <c r="E4" s="5" t="s">
        <v>278</v>
      </c>
      <c r="F4" s="47">
        <f>IF('LFA_Programmatic Progress_1A'!F12="Select","",'LFA_Programmatic Progress_1A'!F12)</f>
        <v>2</v>
      </c>
      <c r="G4" s="73"/>
      <c r="H4" s="73"/>
      <c r="I4" s="73"/>
      <c r="J4" s="73"/>
      <c r="K4" s="73"/>
    </row>
    <row r="5" spans="1:11" ht="15">
      <c r="A5" s="514" t="s">
        <v>272</v>
      </c>
      <c r="B5" s="40"/>
      <c r="C5" s="54" t="s">
        <v>240</v>
      </c>
      <c r="D5" s="520">
        <f>IF('LFA_Programmatic Progress_1A'!D13="","",'LFA_Programmatic Progress_1A'!D13)</f>
        <v>41821</v>
      </c>
      <c r="E5" s="5" t="s">
        <v>258</v>
      </c>
      <c r="F5" s="521">
        <f>IF('LFA_Programmatic Progress_1A'!F13="","",'LFA_Programmatic Progress_1A'!F13)</f>
        <v>42004</v>
      </c>
      <c r="G5" s="73"/>
      <c r="H5" s="73"/>
      <c r="I5" s="73"/>
      <c r="J5" s="73"/>
      <c r="K5" s="73"/>
    </row>
    <row r="6" spans="1:11" ht="15.75" thickBot="1">
      <c r="A6" s="55" t="s">
        <v>273</v>
      </c>
      <c r="B6" s="41"/>
      <c r="C6" s="1522">
        <f>IF('LFA_Programmatic Progress_1A'!C14="Select","",'LFA_Programmatic Progress_1A'!C14)</f>
        <v>2</v>
      </c>
      <c r="D6" s="1523"/>
      <c r="E6" s="1523"/>
      <c r="F6" s="1524"/>
      <c r="G6" s="73"/>
      <c r="H6" s="73"/>
      <c r="I6" s="73"/>
      <c r="J6" s="73"/>
      <c r="K6" s="73"/>
    </row>
    <row r="8" spans="1:11" ht="20.25">
      <c r="A8" s="172" t="s">
        <v>496</v>
      </c>
      <c r="B8" s="172"/>
      <c r="C8" s="172"/>
      <c r="D8" s="172"/>
      <c r="E8" s="172"/>
      <c r="F8" s="172"/>
      <c r="G8" s="172"/>
      <c r="H8" s="172"/>
      <c r="I8" s="172"/>
      <c r="J8" s="172"/>
      <c r="K8" s="172"/>
    </row>
    <row r="9" spans="1:11" ht="20.25">
      <c r="A9" s="172"/>
      <c r="B9" s="172"/>
      <c r="C9" s="172"/>
      <c r="D9" s="172"/>
      <c r="E9" s="172"/>
      <c r="F9" s="172"/>
      <c r="G9" s="172"/>
      <c r="H9" s="172"/>
      <c r="I9" s="172"/>
      <c r="J9" s="172"/>
      <c r="K9" s="172"/>
    </row>
    <row r="10" spans="1:15" ht="20.25" customHeight="1">
      <c r="A10" s="1789" t="s">
        <v>286</v>
      </c>
      <c r="B10" s="1790"/>
      <c r="C10" s="1790"/>
      <c r="D10" s="1790"/>
      <c r="E10" s="1790"/>
      <c r="F10" s="1790"/>
      <c r="G10" s="1790"/>
      <c r="H10" s="1790"/>
      <c r="I10" s="1790"/>
      <c r="J10" s="1790"/>
      <c r="K10" s="1790"/>
      <c r="L10" s="1790"/>
      <c r="M10" s="1790"/>
      <c r="N10" s="1790"/>
      <c r="O10" s="1790"/>
    </row>
    <row r="11" spans="1:11" ht="36" customHeight="1">
      <c r="A11" s="1784" t="s">
        <v>618</v>
      </c>
      <c r="B11" s="1785"/>
      <c r="C11" s="1785"/>
      <c r="D11" s="1785"/>
      <c r="E11" s="1785"/>
      <c r="F11" s="1785"/>
      <c r="G11" s="1785"/>
      <c r="H11" s="1785"/>
      <c r="I11" s="1785"/>
      <c r="J11" s="1785"/>
      <c r="K11" s="1785"/>
    </row>
    <row r="12" spans="1:15" ht="405.75" customHeight="1">
      <c r="A12" s="1786" t="s">
        <v>802</v>
      </c>
      <c r="B12" s="1787"/>
      <c r="C12" s="1787"/>
      <c r="D12" s="1787"/>
      <c r="E12" s="1787"/>
      <c r="F12" s="1787"/>
      <c r="G12" s="1787"/>
      <c r="H12" s="1787"/>
      <c r="I12" s="1787"/>
      <c r="J12" s="1787"/>
      <c r="K12" s="1787"/>
      <c r="L12" s="1787"/>
      <c r="M12" s="1787"/>
      <c r="N12" s="1787"/>
      <c r="O12" s="1788"/>
    </row>
    <row r="13" spans="1:15" ht="70.5" customHeight="1" hidden="1">
      <c r="A13" s="1802"/>
      <c r="B13" s="1803"/>
      <c r="C13" s="1803"/>
      <c r="D13" s="1803"/>
      <c r="E13" s="1803"/>
      <c r="F13" s="1803"/>
      <c r="G13" s="1803"/>
      <c r="H13" s="1803"/>
      <c r="I13" s="1803"/>
      <c r="J13" s="1803"/>
      <c r="K13" s="1803"/>
      <c r="L13" s="1803"/>
      <c r="M13" s="1803"/>
      <c r="N13" s="1803"/>
      <c r="O13" s="1804"/>
    </row>
    <row r="14" spans="1:15" ht="2.25" customHeight="1" hidden="1">
      <c r="A14" s="1802"/>
      <c r="B14" s="1803"/>
      <c r="C14" s="1803"/>
      <c r="D14" s="1803"/>
      <c r="E14" s="1803"/>
      <c r="F14" s="1803"/>
      <c r="G14" s="1803"/>
      <c r="H14" s="1803"/>
      <c r="I14" s="1803"/>
      <c r="J14" s="1803"/>
      <c r="K14" s="1803"/>
      <c r="L14" s="1803"/>
      <c r="M14" s="1803"/>
      <c r="N14" s="1803"/>
      <c r="O14" s="1804"/>
    </row>
    <row r="15" spans="1:15" ht="86.25" customHeight="1" hidden="1">
      <c r="A15" s="1802"/>
      <c r="B15" s="1803"/>
      <c r="C15" s="1803"/>
      <c r="D15" s="1803"/>
      <c r="E15" s="1803"/>
      <c r="F15" s="1803"/>
      <c r="G15" s="1803"/>
      <c r="H15" s="1803"/>
      <c r="I15" s="1803"/>
      <c r="J15" s="1803"/>
      <c r="K15" s="1803"/>
      <c r="L15" s="1803"/>
      <c r="M15" s="1803"/>
      <c r="N15" s="1803"/>
      <c r="O15" s="1804"/>
    </row>
    <row r="16" spans="1:15" ht="90" customHeight="1" hidden="1">
      <c r="A16" s="1805"/>
      <c r="B16" s="1806"/>
      <c r="C16" s="1806"/>
      <c r="D16" s="1806"/>
      <c r="E16" s="1806"/>
      <c r="F16" s="1806"/>
      <c r="G16" s="1806"/>
      <c r="H16" s="1806"/>
      <c r="I16" s="1806"/>
      <c r="J16" s="1806"/>
      <c r="K16" s="1806"/>
      <c r="L16" s="1806"/>
      <c r="M16" s="1806"/>
      <c r="N16" s="1806"/>
      <c r="O16" s="1807"/>
    </row>
    <row r="17" spans="1:11" ht="20.25" hidden="1">
      <c r="A17" s="172"/>
      <c r="B17" s="172"/>
      <c r="C17" s="172"/>
      <c r="D17" s="172"/>
      <c r="E17" s="172"/>
      <c r="F17" s="172"/>
      <c r="G17" s="172"/>
      <c r="H17" s="172"/>
      <c r="I17" s="172"/>
      <c r="J17" s="172"/>
      <c r="K17" s="172"/>
    </row>
    <row r="18" spans="1:15" ht="18">
      <c r="A18" s="1791" t="s">
        <v>282</v>
      </c>
      <c r="B18" s="1792"/>
      <c r="C18" s="1792"/>
      <c r="D18" s="1792"/>
      <c r="E18" s="1792"/>
      <c r="F18" s="1792"/>
      <c r="G18" s="1792"/>
      <c r="H18" s="1792"/>
      <c r="I18" s="1792"/>
      <c r="J18" s="1792"/>
      <c r="K18" s="1792"/>
      <c r="L18" s="1792"/>
      <c r="M18" s="1792"/>
      <c r="N18" s="1792"/>
      <c r="O18" s="1792"/>
    </row>
    <row r="19" spans="1:15" ht="12.75" customHeight="1">
      <c r="A19" s="1793"/>
      <c r="B19" s="1794"/>
      <c r="C19" s="1794"/>
      <c r="D19" s="1794"/>
      <c r="E19" s="1794"/>
      <c r="F19" s="1794"/>
      <c r="G19" s="1794"/>
      <c r="H19" s="1794"/>
      <c r="I19" s="1794"/>
      <c r="J19" s="1794"/>
      <c r="K19" s="1794"/>
      <c r="L19" s="1794"/>
      <c r="M19" s="1794"/>
      <c r="N19" s="1794"/>
      <c r="O19" s="1795"/>
    </row>
    <row r="20" spans="1:15" ht="12.75" customHeight="1">
      <c r="A20" s="1796"/>
      <c r="B20" s="1797"/>
      <c r="C20" s="1797"/>
      <c r="D20" s="1797"/>
      <c r="E20" s="1797"/>
      <c r="F20" s="1797"/>
      <c r="G20" s="1797"/>
      <c r="H20" s="1797"/>
      <c r="I20" s="1797"/>
      <c r="J20" s="1797"/>
      <c r="K20" s="1797"/>
      <c r="L20" s="1797"/>
      <c r="M20" s="1797"/>
      <c r="N20" s="1797"/>
      <c r="O20" s="1798"/>
    </row>
    <row r="21" spans="1:15" ht="12.75" customHeight="1">
      <c r="A21" s="1796"/>
      <c r="B21" s="1797"/>
      <c r="C21" s="1797"/>
      <c r="D21" s="1797"/>
      <c r="E21" s="1797"/>
      <c r="F21" s="1797"/>
      <c r="G21" s="1797"/>
      <c r="H21" s="1797"/>
      <c r="I21" s="1797"/>
      <c r="J21" s="1797"/>
      <c r="K21" s="1797"/>
      <c r="L21" s="1797"/>
      <c r="M21" s="1797"/>
      <c r="N21" s="1797"/>
      <c r="O21" s="1798"/>
    </row>
    <row r="22" spans="1:15" ht="12.75" customHeight="1">
      <c r="A22" s="1796"/>
      <c r="B22" s="1797"/>
      <c r="C22" s="1797"/>
      <c r="D22" s="1797"/>
      <c r="E22" s="1797"/>
      <c r="F22" s="1797"/>
      <c r="G22" s="1797"/>
      <c r="H22" s="1797"/>
      <c r="I22" s="1797"/>
      <c r="J22" s="1797"/>
      <c r="K22" s="1797"/>
      <c r="L22" s="1797"/>
      <c r="M22" s="1797"/>
      <c r="N22" s="1797"/>
      <c r="O22" s="1798"/>
    </row>
    <row r="23" spans="1:15" ht="12.75" customHeight="1">
      <c r="A23" s="1799"/>
      <c r="B23" s="1800"/>
      <c r="C23" s="1800"/>
      <c r="D23" s="1800"/>
      <c r="E23" s="1800"/>
      <c r="F23" s="1800"/>
      <c r="G23" s="1800"/>
      <c r="H23" s="1800"/>
      <c r="I23" s="1800"/>
      <c r="J23" s="1800"/>
      <c r="K23" s="1800"/>
      <c r="L23" s="1800"/>
      <c r="M23" s="1800"/>
      <c r="N23" s="1800"/>
      <c r="O23" s="1801"/>
    </row>
    <row r="24" spans="1:11" ht="14.25">
      <c r="A24" s="560"/>
      <c r="B24" s="560"/>
      <c r="C24" s="560"/>
      <c r="D24" s="560"/>
      <c r="E24" s="560"/>
      <c r="F24" s="560"/>
      <c r="G24" s="560"/>
      <c r="H24" s="560"/>
      <c r="I24" s="560"/>
      <c r="J24" s="560"/>
      <c r="K24" s="560"/>
    </row>
    <row r="25" spans="1:15" ht="18">
      <c r="A25" s="1791" t="s">
        <v>283</v>
      </c>
      <c r="B25" s="1792"/>
      <c r="C25" s="1792"/>
      <c r="D25" s="1792"/>
      <c r="E25" s="1792"/>
      <c r="F25" s="1792"/>
      <c r="G25" s="1792"/>
      <c r="H25" s="1792"/>
      <c r="I25" s="1792"/>
      <c r="J25" s="1792"/>
      <c r="K25" s="1792"/>
      <c r="L25" s="1792"/>
      <c r="M25" s="1792"/>
      <c r="N25" s="1792"/>
      <c r="O25" s="1792"/>
    </row>
    <row r="26" spans="1:15" ht="12.75" customHeight="1">
      <c r="A26" s="1793"/>
      <c r="B26" s="1794"/>
      <c r="C26" s="1794"/>
      <c r="D26" s="1794"/>
      <c r="E26" s="1794"/>
      <c r="F26" s="1794"/>
      <c r="G26" s="1794"/>
      <c r="H26" s="1794"/>
      <c r="I26" s="1794"/>
      <c r="J26" s="1794"/>
      <c r="K26" s="1794"/>
      <c r="L26" s="1794"/>
      <c r="M26" s="1794"/>
      <c r="N26" s="1794"/>
      <c r="O26" s="1795"/>
    </row>
    <row r="27" spans="1:15" ht="12.75" customHeight="1">
      <c r="A27" s="1796"/>
      <c r="B27" s="1797"/>
      <c r="C27" s="1797"/>
      <c r="D27" s="1797"/>
      <c r="E27" s="1797"/>
      <c r="F27" s="1797"/>
      <c r="G27" s="1797"/>
      <c r="H27" s="1797"/>
      <c r="I27" s="1797"/>
      <c r="J27" s="1797"/>
      <c r="K27" s="1797"/>
      <c r="L27" s="1797"/>
      <c r="M27" s="1797"/>
      <c r="N27" s="1797"/>
      <c r="O27" s="1798"/>
    </row>
    <row r="28" spans="1:15" ht="12.75" customHeight="1">
      <c r="A28" s="1796"/>
      <c r="B28" s="1797"/>
      <c r="C28" s="1797"/>
      <c r="D28" s="1797"/>
      <c r="E28" s="1797"/>
      <c r="F28" s="1797"/>
      <c r="G28" s="1797"/>
      <c r="H28" s="1797"/>
      <c r="I28" s="1797"/>
      <c r="J28" s="1797"/>
      <c r="K28" s="1797"/>
      <c r="L28" s="1797"/>
      <c r="M28" s="1797"/>
      <c r="N28" s="1797"/>
      <c r="O28" s="1798"/>
    </row>
    <row r="29" spans="1:15" ht="12.75" customHeight="1">
      <c r="A29" s="1796"/>
      <c r="B29" s="1797"/>
      <c r="C29" s="1797"/>
      <c r="D29" s="1797"/>
      <c r="E29" s="1797"/>
      <c r="F29" s="1797"/>
      <c r="G29" s="1797"/>
      <c r="H29" s="1797"/>
      <c r="I29" s="1797"/>
      <c r="J29" s="1797"/>
      <c r="K29" s="1797"/>
      <c r="L29" s="1797"/>
      <c r="M29" s="1797"/>
      <c r="N29" s="1797"/>
      <c r="O29" s="1798"/>
    </row>
    <row r="30" spans="1:15" ht="12.75" customHeight="1">
      <c r="A30" s="1799"/>
      <c r="B30" s="1800"/>
      <c r="C30" s="1800"/>
      <c r="D30" s="1800"/>
      <c r="E30" s="1800"/>
      <c r="F30" s="1800"/>
      <c r="G30" s="1800"/>
      <c r="H30" s="1800"/>
      <c r="I30" s="1800"/>
      <c r="J30" s="1800"/>
      <c r="K30" s="1800"/>
      <c r="L30" s="1800"/>
      <c r="M30" s="1800"/>
      <c r="N30" s="1800"/>
      <c r="O30" s="1801"/>
    </row>
    <row r="31" spans="1:11" ht="12.75">
      <c r="A31" s="3"/>
      <c r="B31" s="3"/>
      <c r="C31" s="3"/>
      <c r="D31" s="3"/>
      <c r="E31" s="3"/>
      <c r="F31" s="3"/>
      <c r="G31" s="3"/>
      <c r="H31" s="3"/>
      <c r="I31" s="3"/>
      <c r="J31" s="3"/>
      <c r="K31" s="3"/>
    </row>
  </sheetData>
  <sheetProtection password="92D1" sheet="1" formatCells="0" formatColumns="0" formatRows="0"/>
  <mergeCells count="15">
    <mergeCell ref="A18:O18"/>
    <mergeCell ref="A25:O25"/>
    <mergeCell ref="A19:O23"/>
    <mergeCell ref="A26:O30"/>
    <mergeCell ref="A13:O13"/>
    <mergeCell ref="A16:O16"/>
    <mergeCell ref="A15:O15"/>
    <mergeCell ref="A14:O14"/>
    <mergeCell ref="A1:F1"/>
    <mergeCell ref="A3:B3"/>
    <mergeCell ref="C3:F3"/>
    <mergeCell ref="C6:F6"/>
    <mergeCell ref="A11:K11"/>
    <mergeCell ref="A12:O12"/>
    <mergeCell ref="A10:O10"/>
  </mergeCell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65" r:id="rId1"/>
  <headerFooter>
    <oddFooter>&amp;L&amp;9&amp;F&amp;C&amp;A&amp;R&amp;9Page &amp;P of &amp;N</oddFooter>
  </headerFooter>
</worksheet>
</file>

<file path=xl/worksheets/sheet11.xml><?xml version="1.0" encoding="utf-8"?>
<worksheet xmlns="http://schemas.openxmlformats.org/spreadsheetml/2006/main" xmlns:r="http://schemas.openxmlformats.org/officeDocument/2006/relationships">
  <sheetPr>
    <tabColor indexed="11"/>
    <pageSetUpPr fitToPage="1"/>
  </sheetPr>
  <dimension ref="A1:O40"/>
  <sheetViews>
    <sheetView showGridLines="0" zoomScale="70" zoomScaleNormal="70" zoomScaleSheetLayoutView="70" zoomScalePageLayoutView="75" workbookViewId="0" topLeftCell="A1">
      <selection activeCell="R34" sqref="R34"/>
    </sheetView>
  </sheetViews>
  <sheetFormatPr defaultColWidth="9.140625" defaultRowHeight="12.75"/>
  <cols>
    <col min="1" max="1" width="24.421875" style="72" customWidth="1"/>
    <col min="2" max="2" width="29.00390625" style="72" customWidth="1"/>
    <col min="3" max="3" width="29.7109375" style="72" customWidth="1"/>
    <col min="4" max="4" width="18.421875" style="72" customWidth="1"/>
    <col min="5" max="5" width="12.28125" style="72" customWidth="1"/>
    <col min="6" max="6" width="19.28125" style="72" customWidth="1"/>
    <col min="7" max="7" width="9.140625" style="72" customWidth="1"/>
    <col min="8" max="8" width="6.28125" style="72" customWidth="1"/>
    <col min="9" max="9" width="9.140625" style="72" customWidth="1"/>
    <col min="10" max="10" width="9.7109375" style="72" customWidth="1"/>
    <col min="11" max="11" width="18.140625" style="539" customWidth="1"/>
    <col min="12" max="13" width="20.140625" style="72" customWidth="1"/>
    <col min="14" max="16384" width="9.140625" style="72" customWidth="1"/>
  </cols>
  <sheetData>
    <row r="1" spans="1:13" ht="25.5" customHeight="1">
      <c r="A1" s="1600" t="s">
        <v>61</v>
      </c>
      <c r="B1" s="1600"/>
      <c r="C1" s="1600"/>
      <c r="D1" s="1600"/>
      <c r="E1" s="1600"/>
      <c r="F1" s="1600"/>
      <c r="G1" s="34"/>
      <c r="H1" s="34"/>
      <c r="I1" s="34"/>
      <c r="J1" s="2"/>
      <c r="K1" s="2"/>
      <c r="L1" s="2"/>
      <c r="M1" s="3"/>
    </row>
    <row r="2" spans="1:13" s="63" customFormat="1" ht="27.75" customHeight="1" thickBot="1">
      <c r="A2" s="99" t="s">
        <v>153</v>
      </c>
      <c r="B2" s="13"/>
      <c r="C2" s="13"/>
      <c r="D2" s="37"/>
      <c r="E2" s="13"/>
      <c r="F2" s="13"/>
      <c r="G2" s="13"/>
      <c r="H2" s="38"/>
      <c r="I2" s="13"/>
      <c r="J2" s="13"/>
      <c r="K2" s="13"/>
      <c r="L2" s="13"/>
      <c r="M2" s="13"/>
    </row>
    <row r="3" spans="1:13" ht="15" customHeight="1">
      <c r="A3" s="1832" t="s">
        <v>68</v>
      </c>
      <c r="B3" s="1833"/>
      <c r="C3" s="1812" t="str">
        <f>IF('PR_Programmatic Progress_1A'!C5:F5="","",'PR_Programmatic Progress_1A'!C5:F5)</f>
        <v>GEORGIA</v>
      </c>
      <c r="D3" s="1812"/>
      <c r="E3" s="1812"/>
      <c r="F3" s="1813"/>
      <c r="G3" s="3"/>
      <c r="H3" s="3"/>
      <c r="I3" s="3"/>
      <c r="J3" s="3"/>
      <c r="K3" s="3"/>
      <c r="L3" s="3"/>
      <c r="M3" s="3"/>
    </row>
    <row r="4" spans="1:13" ht="15" customHeight="1">
      <c r="A4" s="1822" t="s">
        <v>69</v>
      </c>
      <c r="B4" s="1823"/>
      <c r="C4" s="1819" t="str">
        <f>IF('PR_Programmatic Progress_1A'!C6:F6="Select","",'PR_Programmatic Progress_1A'!C6:F6)</f>
        <v>Tuberculosis</v>
      </c>
      <c r="D4" s="1819"/>
      <c r="E4" s="1819"/>
      <c r="F4" s="1820"/>
      <c r="G4" s="3"/>
      <c r="H4" s="3"/>
      <c r="I4" s="3"/>
      <c r="J4" s="3"/>
      <c r="K4" s="3"/>
      <c r="L4" s="3"/>
      <c r="M4" s="3"/>
    </row>
    <row r="5" spans="1:13" ht="24.75" customHeight="1">
      <c r="A5" s="1822" t="s">
        <v>70</v>
      </c>
      <c r="B5" s="1823"/>
      <c r="C5" s="1826" t="str">
        <f>IF('PR_Programmatic Progress_1A'!C7:F7="","",'PR_Programmatic Progress_1A'!C7:F7)</f>
        <v>GEO-T-NCDC</v>
      </c>
      <c r="D5" s="1826"/>
      <c r="E5" s="1826"/>
      <c r="F5" s="1827"/>
      <c r="G5" s="3"/>
      <c r="H5" s="3"/>
      <c r="I5" s="3"/>
      <c r="J5" s="3"/>
      <c r="K5" s="3"/>
      <c r="L5" s="3"/>
      <c r="M5" s="3"/>
    </row>
    <row r="6" spans="1:13" s="63" customFormat="1" ht="15" customHeight="1">
      <c r="A6" s="1443" t="s">
        <v>238</v>
      </c>
      <c r="B6" s="1444"/>
      <c r="C6" s="1828" t="str">
        <f>IF('PR_Programmatic Progress_1A'!C8:F8="","",'PR_Programmatic Progress_1A'!C8:F8)</f>
        <v>NCDC</v>
      </c>
      <c r="D6" s="1829"/>
      <c r="E6" s="1829"/>
      <c r="F6" s="1830"/>
      <c r="G6" s="49"/>
      <c r="H6" s="13"/>
      <c r="I6" s="13"/>
      <c r="J6" s="13"/>
      <c r="K6" s="13"/>
      <c r="L6" s="13"/>
      <c r="M6" s="13"/>
    </row>
    <row r="7" spans="1:13" ht="15" customHeight="1">
      <c r="A7" s="1822" t="s">
        <v>263</v>
      </c>
      <c r="B7" s="1823"/>
      <c r="C7" s="1836">
        <f>IF('PR_Programmatic Progress_1A'!C9:F9="","",'PR_Programmatic Progress_1A'!C9:F9)</f>
        <v>41730</v>
      </c>
      <c r="D7" s="1836"/>
      <c r="E7" s="1836"/>
      <c r="F7" s="1837"/>
      <c r="G7" s="3"/>
      <c r="H7" s="3"/>
      <c r="I7" s="3"/>
      <c r="J7" s="3"/>
      <c r="K7" s="3"/>
      <c r="L7" s="3"/>
      <c r="M7" s="3"/>
    </row>
    <row r="8" spans="1:13" ht="15" customHeight="1" thickBot="1">
      <c r="A8" s="1814" t="s">
        <v>239</v>
      </c>
      <c r="B8" s="1815"/>
      <c r="C8" s="1817" t="str">
        <f>IF('PR_Programmatic Progress_1A'!C10="Select","",'PR_Programmatic Progress_1A'!C10)</f>
        <v>EUR</v>
      </c>
      <c r="D8" s="1817"/>
      <c r="E8" s="1817"/>
      <c r="F8" s="1818"/>
      <c r="G8" s="3"/>
      <c r="H8" s="3"/>
      <c r="I8" s="3"/>
      <c r="J8" s="3"/>
      <c r="K8" s="3"/>
      <c r="L8" s="3"/>
      <c r="M8" s="3"/>
    </row>
    <row r="9" spans="1:13" s="63" customFormat="1" ht="27" customHeight="1" thickBot="1">
      <c r="A9" s="98" t="s">
        <v>154</v>
      </c>
      <c r="B9" s="10"/>
      <c r="C9" s="10"/>
      <c r="D9" s="36"/>
      <c r="E9" s="10"/>
      <c r="F9" s="10"/>
      <c r="G9" s="10"/>
      <c r="H9" s="11"/>
      <c r="I9" s="10"/>
      <c r="J9" s="12"/>
      <c r="K9" s="12"/>
      <c r="L9" s="12"/>
      <c r="M9" s="13"/>
    </row>
    <row r="10" spans="1:13" s="73" customFormat="1" ht="15" customHeight="1">
      <c r="A10" s="494" t="s">
        <v>271</v>
      </c>
      <c r="B10" s="497"/>
      <c r="C10" s="53" t="s">
        <v>277</v>
      </c>
      <c r="D10" s="522" t="str">
        <f>IF('PR_Programmatic Progress_1A'!D12="Select","",'PR_Programmatic Progress_1A'!D12)</f>
        <v>Semester</v>
      </c>
      <c r="E10" s="43" t="s">
        <v>278</v>
      </c>
      <c r="F10" s="81">
        <f>IF('PR_Programmatic Progress_1A'!F12="Select","",'PR_Programmatic Progress_1A'!F12)</f>
        <v>2</v>
      </c>
      <c r="G10" s="4"/>
      <c r="H10" s="4"/>
      <c r="I10" s="4"/>
      <c r="J10" s="4"/>
      <c r="K10" s="4"/>
      <c r="L10" s="4"/>
      <c r="M10" s="4"/>
    </row>
    <row r="11" spans="1:13" s="73" customFormat="1" ht="15" customHeight="1">
      <c r="A11" s="514" t="s">
        <v>272</v>
      </c>
      <c r="B11" s="40"/>
      <c r="C11" s="54" t="s">
        <v>240</v>
      </c>
      <c r="D11" s="520">
        <f>IF('PR_Programmatic Progress_1A'!D13="","",'PR_Programmatic Progress_1A'!D13)</f>
        <v>41821</v>
      </c>
      <c r="E11" s="5" t="s">
        <v>258</v>
      </c>
      <c r="F11" s="521">
        <f>IF('PR_Programmatic Progress_1A'!F13="","",'PR_Programmatic Progress_1A'!F13)</f>
        <v>42004</v>
      </c>
      <c r="G11" s="4"/>
      <c r="H11" s="4"/>
      <c r="I11" s="4"/>
      <c r="J11" s="4"/>
      <c r="K11" s="4"/>
      <c r="L11" s="4"/>
      <c r="M11" s="4"/>
    </row>
    <row r="12" spans="1:13" s="73" customFormat="1" ht="15" customHeight="1" thickBot="1">
      <c r="A12" s="55" t="s">
        <v>273</v>
      </c>
      <c r="B12" s="41"/>
      <c r="C12" s="1522">
        <f>IF('PR_Programmatic Progress_1A'!C14:F14="Select","",'PR_Programmatic Progress_1A'!C14:F14)</f>
        <v>2</v>
      </c>
      <c r="D12" s="1523"/>
      <c r="E12" s="1523"/>
      <c r="F12" s="1524"/>
      <c r="G12" s="4"/>
      <c r="H12" s="4"/>
      <c r="I12" s="4"/>
      <c r="J12" s="4"/>
      <c r="K12" s="4"/>
      <c r="L12" s="4"/>
      <c r="M12" s="4"/>
    </row>
    <row r="13" spans="1:13" s="63" customFormat="1" ht="27" customHeight="1" thickBot="1">
      <c r="A13" s="98" t="s">
        <v>155</v>
      </c>
      <c r="B13" s="10"/>
      <c r="C13" s="10"/>
      <c r="D13" s="36"/>
      <c r="E13" s="10"/>
      <c r="F13" s="10"/>
      <c r="G13" s="10"/>
      <c r="H13" s="11"/>
      <c r="I13" s="10"/>
      <c r="J13" s="12"/>
      <c r="K13" s="12"/>
      <c r="L13" s="12"/>
      <c r="M13" s="13"/>
    </row>
    <row r="14" spans="1:13" s="73" customFormat="1" ht="15" customHeight="1">
      <c r="A14" s="494" t="s">
        <v>229</v>
      </c>
      <c r="B14" s="497"/>
      <c r="C14" s="53" t="s">
        <v>277</v>
      </c>
      <c r="D14" s="522" t="str">
        <f>IF('PR_Programmatic Progress_1A'!D16="Select","",'PR_Programmatic Progress_1A'!D16)</f>
        <v>Annual</v>
      </c>
      <c r="E14" s="43" t="s">
        <v>278</v>
      </c>
      <c r="F14" s="81">
        <f>IF('PR_Programmatic Progress_1A'!F16="Select","",'PR_Programmatic Progress_1A'!F16)</f>
        <v>2</v>
      </c>
      <c r="G14" s="4"/>
      <c r="H14" s="4"/>
      <c r="I14" s="4"/>
      <c r="J14" s="4"/>
      <c r="K14" s="4"/>
      <c r="L14" s="4"/>
      <c r="M14" s="4"/>
    </row>
    <row r="15" spans="1:13" s="73" customFormat="1" ht="15" customHeight="1">
      <c r="A15" s="514" t="s">
        <v>304</v>
      </c>
      <c r="B15" s="40"/>
      <c r="C15" s="54" t="s">
        <v>240</v>
      </c>
      <c r="D15" s="520">
        <f>IF('PR_Programmatic Progress_1A'!D17="","",'PR_Programmatic Progress_1A'!D17)</f>
        <v>42005</v>
      </c>
      <c r="E15" s="5" t="s">
        <v>258</v>
      </c>
      <c r="F15" s="521">
        <f>IF('PR_Programmatic Progress_1A'!F17="","",'PR_Programmatic Progress_1A'!F17)</f>
        <v>42369</v>
      </c>
      <c r="G15" s="4"/>
      <c r="H15" s="4"/>
      <c r="I15" s="4"/>
      <c r="J15" s="4"/>
      <c r="K15" s="4"/>
      <c r="L15" s="4"/>
      <c r="M15" s="4"/>
    </row>
    <row r="16" spans="1:13" s="73" customFormat="1" ht="15" customHeight="1" thickBot="1">
      <c r="A16" s="55" t="s">
        <v>305</v>
      </c>
      <c r="B16" s="41"/>
      <c r="C16" s="1522">
        <f>IF('PR_Programmatic Progress_1A'!C18:F18="Select","",'PR_Programmatic Progress_1A'!C18:F18)</f>
        <v>2</v>
      </c>
      <c r="D16" s="1523"/>
      <c r="E16" s="1523"/>
      <c r="F16" s="1524"/>
      <c r="G16" s="4"/>
      <c r="H16" s="4"/>
      <c r="I16" s="4"/>
      <c r="J16" s="4"/>
      <c r="K16" s="4"/>
      <c r="L16" s="4"/>
      <c r="M16" s="4"/>
    </row>
    <row r="17" spans="1:13" ht="16.5" customHeight="1">
      <c r="A17" s="42"/>
      <c r="B17" s="42"/>
      <c r="C17" s="24"/>
      <c r="D17" s="24"/>
      <c r="E17" s="24"/>
      <c r="F17" s="24"/>
      <c r="G17" s="31"/>
      <c r="H17" s="31"/>
      <c r="I17" s="31"/>
      <c r="J17" s="31"/>
      <c r="K17" s="31"/>
      <c r="L17" s="31"/>
      <c r="M17" s="31"/>
    </row>
    <row r="18" spans="1:15" ht="36.75" customHeight="1">
      <c r="A18" s="165" t="s">
        <v>497</v>
      </c>
      <c r="B18" s="166"/>
      <c r="C18" s="7"/>
      <c r="D18" s="6"/>
      <c r="E18" s="6"/>
      <c r="F18" s="6"/>
      <c r="G18" s="6"/>
      <c r="H18" s="7"/>
      <c r="I18" s="6"/>
      <c r="J18" s="6"/>
      <c r="K18" s="8"/>
      <c r="L18" s="6"/>
      <c r="M18" s="2"/>
      <c r="N18" s="69"/>
      <c r="O18" s="69"/>
    </row>
    <row r="19" spans="1:13" s="74" customFormat="1" ht="18.75" thickBot="1">
      <c r="A19" s="1824" t="s">
        <v>255</v>
      </c>
      <c r="B19" s="1825"/>
      <c r="C19" s="1825"/>
      <c r="D19" s="1825"/>
      <c r="E19" s="1825"/>
      <c r="F19" s="1825"/>
      <c r="G19" s="1825"/>
      <c r="H19" s="1825"/>
      <c r="I19" s="1825"/>
      <c r="J19" s="1825"/>
      <c r="K19" s="1825"/>
      <c r="L19" s="1825"/>
      <c r="M19" s="1825"/>
    </row>
    <row r="20" spans="1:13" s="74" customFormat="1" ht="15.75">
      <c r="A20" s="1538"/>
      <c r="B20" s="1538"/>
      <c r="C20" s="1538"/>
      <c r="D20" s="1538"/>
      <c r="E20" s="1538"/>
      <c r="F20" s="1538"/>
      <c r="G20" s="1538"/>
      <c r="H20" s="1538"/>
      <c r="I20" s="1538"/>
      <c r="J20" s="1538"/>
      <c r="K20" s="1538"/>
      <c r="L20" s="1538"/>
      <c r="M20" s="1538"/>
    </row>
    <row r="21" spans="1:13" s="74" customFormat="1" ht="15.75">
      <c r="A21" s="22" t="s">
        <v>147</v>
      </c>
      <c r="B21" s="18"/>
      <c r="C21" s="18"/>
      <c r="D21" s="18"/>
      <c r="E21" s="18"/>
      <c r="F21" s="18"/>
      <c r="G21" s="18"/>
      <c r="H21" s="18"/>
      <c r="I21" s="18"/>
      <c r="J21" s="18"/>
      <c r="K21" s="18"/>
      <c r="L21" s="26"/>
      <c r="M21" s="26"/>
    </row>
    <row r="22" spans="1:13" s="74" customFormat="1" ht="15.75">
      <c r="A22" s="22"/>
      <c r="B22" s="18"/>
      <c r="C22" s="18"/>
      <c r="D22" s="18"/>
      <c r="E22" s="18"/>
      <c r="F22" s="18"/>
      <c r="G22" s="18"/>
      <c r="H22" s="18"/>
      <c r="I22" s="18"/>
      <c r="J22" s="18"/>
      <c r="K22" s="18"/>
      <c r="L22" s="26"/>
      <c r="M22" s="26"/>
    </row>
    <row r="23" spans="1:13" s="74" customFormat="1" ht="29.25" customHeight="1">
      <c r="A23" s="1834" t="s">
        <v>452</v>
      </c>
      <c r="B23" s="1835"/>
      <c r="C23" s="1835"/>
      <c r="D23" s="815">
        <f>+'PR_Disbursement Request_5B'!S36</f>
        <v>6138391.298234342</v>
      </c>
      <c r="E23" s="464"/>
      <c r="F23" s="17"/>
      <c r="G23" s="18"/>
      <c r="H23" s="18"/>
      <c r="I23" s="18"/>
      <c r="J23" s="18"/>
      <c r="K23" s="18"/>
      <c r="L23" s="26"/>
      <c r="M23" s="26"/>
    </row>
    <row r="24" spans="1:13" s="74" customFormat="1" ht="12" customHeight="1">
      <c r="A24" s="22"/>
      <c r="B24" s="18"/>
      <c r="C24" s="18"/>
      <c r="D24" s="18"/>
      <c r="E24" s="18"/>
      <c r="F24" s="18"/>
      <c r="G24" s="18"/>
      <c r="H24" s="18"/>
      <c r="I24" s="18"/>
      <c r="J24" s="18"/>
      <c r="K24" s="18"/>
      <c r="L24" s="26"/>
      <c r="M24" s="26"/>
    </row>
    <row r="25" spans="1:13" s="74" customFormat="1" ht="15.75">
      <c r="A25" s="22" t="str">
        <f>"2.  Amount requested in words (in: "&amp;IF('PR_Programmatic Progress_1A'!$C$10="Select","please select currency in 'PR_Section 1A')",'PR_Programmatic Progress_1A'!$C$10&amp;"):")</f>
        <v>2.  Amount requested in words (in: EUR):</v>
      </c>
      <c r="B25" s="18"/>
      <c r="C25" s="17"/>
      <c r="D25" s="1831" t="s">
        <v>803</v>
      </c>
      <c r="E25" s="1831"/>
      <c r="F25" s="1831"/>
      <c r="G25" s="1831"/>
      <c r="H25" s="1831"/>
      <c r="I25" s="1831"/>
      <c r="J25" s="1831"/>
      <c r="K25" s="1831"/>
      <c r="L25" s="1831"/>
      <c r="M25" s="26"/>
    </row>
    <row r="26" spans="1:13" s="74" customFormat="1" ht="19.5" customHeight="1">
      <c r="A26" s="27"/>
      <c r="B26" s="27"/>
      <c r="C26" s="27"/>
      <c r="D26" s="27"/>
      <c r="E26" s="27"/>
      <c r="F26" s="27"/>
      <c r="G26" s="27"/>
      <c r="H26" s="27"/>
      <c r="I26" s="27"/>
      <c r="J26" s="27"/>
      <c r="K26" s="28"/>
      <c r="L26" s="27"/>
      <c r="M26" s="27"/>
    </row>
    <row r="27" spans="1:13" s="74" customFormat="1" ht="19.5" customHeight="1">
      <c r="A27" s="1824" t="s">
        <v>264</v>
      </c>
      <c r="B27" s="1825"/>
      <c r="C27" s="1825"/>
      <c r="D27" s="1825"/>
      <c r="E27" s="1825"/>
      <c r="F27" s="1825"/>
      <c r="G27" s="1825"/>
      <c r="H27" s="1825"/>
      <c r="I27" s="1825"/>
      <c r="J27" s="1825"/>
      <c r="K27" s="1825"/>
      <c r="L27" s="1825"/>
      <c r="M27" s="1825"/>
    </row>
    <row r="28" spans="1:13" s="511" customFormat="1" ht="45.75" customHeight="1">
      <c r="A28" s="1821" t="s">
        <v>267</v>
      </c>
      <c r="B28" s="1821"/>
      <c r="C28" s="1821"/>
      <c r="D28" s="1821"/>
      <c r="E28" s="1821"/>
      <c r="F28" s="1821"/>
      <c r="G28" s="1821"/>
      <c r="H28" s="1821"/>
      <c r="I28" s="1821"/>
      <c r="J28" s="1821"/>
      <c r="K28" s="1821"/>
      <c r="L28" s="1821"/>
      <c r="M28" s="1821"/>
    </row>
    <row r="29" spans="1:13" s="511" customFormat="1" ht="12.75">
      <c r="A29" s="23"/>
      <c r="B29" s="23"/>
      <c r="C29" s="23"/>
      <c r="D29" s="23"/>
      <c r="E29" s="23"/>
      <c r="F29" s="23"/>
      <c r="G29" s="23"/>
      <c r="H29" s="29"/>
      <c r="I29" s="23"/>
      <c r="J29" s="23"/>
      <c r="K29" s="30"/>
      <c r="L29" s="23"/>
      <c r="M29" s="23"/>
    </row>
    <row r="30" spans="1:13" s="511" customFormat="1" ht="37.5" customHeight="1">
      <c r="A30" s="1821" t="s">
        <v>256</v>
      </c>
      <c r="B30" s="1821"/>
      <c r="C30" s="1816"/>
      <c r="D30" s="1816"/>
      <c r="E30" s="1816"/>
      <c r="F30" s="23"/>
      <c r="G30" s="23"/>
      <c r="H30" s="29"/>
      <c r="I30" s="23"/>
      <c r="J30" s="23"/>
      <c r="K30" s="30"/>
      <c r="L30" s="23"/>
      <c r="M30" s="23"/>
    </row>
    <row r="31" spans="1:13" ht="14.25">
      <c r="A31" s="3"/>
      <c r="B31" s="3"/>
      <c r="C31" s="814"/>
      <c r="D31" s="814"/>
      <c r="E31" s="814"/>
      <c r="F31" s="3"/>
      <c r="G31" s="3"/>
      <c r="H31" s="31"/>
      <c r="I31" s="3"/>
      <c r="J31" s="3"/>
      <c r="K31" s="16"/>
      <c r="L31" s="3"/>
      <c r="M31" s="3"/>
    </row>
    <row r="32" spans="1:13" ht="28.5" customHeight="1">
      <c r="A32" s="32" t="s">
        <v>260</v>
      </c>
      <c r="B32" s="3"/>
      <c r="C32" s="1816" t="s">
        <v>766</v>
      </c>
      <c r="D32" s="1816"/>
      <c r="E32" s="1816"/>
      <c r="F32" s="3"/>
      <c r="G32" s="3"/>
      <c r="H32" s="31"/>
      <c r="I32" s="3"/>
      <c r="J32" s="3"/>
      <c r="K32" s="16"/>
      <c r="L32" s="3"/>
      <c r="M32" s="3"/>
    </row>
    <row r="33" spans="1:13" ht="25.5" customHeight="1">
      <c r="A33" s="32" t="s">
        <v>261</v>
      </c>
      <c r="B33" s="3"/>
      <c r="C33" s="1816" t="s">
        <v>767</v>
      </c>
      <c r="D33" s="1816"/>
      <c r="E33" s="1816"/>
      <c r="F33" s="3"/>
      <c r="G33" s="3"/>
      <c r="H33" s="31"/>
      <c r="I33" s="3"/>
      <c r="J33" s="3"/>
      <c r="K33" s="16"/>
      <c r="L33" s="3"/>
      <c r="M33" s="3"/>
    </row>
    <row r="34" spans="1:13" ht="25.5" customHeight="1">
      <c r="A34" s="32" t="s">
        <v>262</v>
      </c>
      <c r="B34" s="3"/>
      <c r="C34" s="1816" t="s">
        <v>800</v>
      </c>
      <c r="D34" s="1816"/>
      <c r="E34" s="1816"/>
      <c r="F34" s="3"/>
      <c r="G34" s="3"/>
      <c r="H34" s="31"/>
      <c r="I34" s="3"/>
      <c r="J34" s="3"/>
      <c r="K34" s="16"/>
      <c r="L34" s="3"/>
      <c r="M34" s="3"/>
    </row>
    <row r="35" spans="1:13" ht="12.75">
      <c r="A35" s="3"/>
      <c r="B35" s="3"/>
      <c r="C35" s="3"/>
      <c r="D35" s="3"/>
      <c r="E35" s="3"/>
      <c r="F35" s="3"/>
      <c r="G35" s="3"/>
      <c r="H35" s="31"/>
      <c r="I35" s="3"/>
      <c r="J35" s="3"/>
      <c r="K35" s="16"/>
      <c r="L35" s="3"/>
      <c r="M35" s="3"/>
    </row>
    <row r="36" spans="1:13" ht="12.75">
      <c r="A36" s="3"/>
      <c r="B36" s="3"/>
      <c r="C36" s="3"/>
      <c r="D36" s="3"/>
      <c r="E36" s="3"/>
      <c r="F36" s="3"/>
      <c r="G36" s="3"/>
      <c r="H36" s="31"/>
      <c r="I36" s="3"/>
      <c r="J36" s="3"/>
      <c r="K36" s="16"/>
      <c r="L36" s="3"/>
      <c r="M36" s="3"/>
    </row>
    <row r="37" spans="1:13" ht="12.75">
      <c r="A37" s="1808" t="s">
        <v>514</v>
      </c>
      <c r="B37" s="1809"/>
      <c r="C37" s="1809"/>
      <c r="D37" s="1809"/>
      <c r="E37" s="1809"/>
      <c r="F37" s="1809"/>
      <c r="G37" s="1809"/>
      <c r="H37" s="1810"/>
      <c r="I37" s="1809"/>
      <c r="J37" s="1809"/>
      <c r="K37" s="1811"/>
      <c r="L37" s="1809"/>
      <c r="M37" s="1809"/>
    </row>
    <row r="38" spans="1:13" ht="12.75">
      <c r="A38" s="1809"/>
      <c r="B38" s="1809"/>
      <c r="C38" s="1809"/>
      <c r="D38" s="1809"/>
      <c r="E38" s="1809"/>
      <c r="F38" s="1809"/>
      <c r="G38" s="1809"/>
      <c r="H38" s="1810"/>
      <c r="I38" s="1809"/>
      <c r="J38" s="1809"/>
      <c r="K38" s="1811"/>
      <c r="L38" s="1809"/>
      <c r="M38" s="1809"/>
    </row>
    <row r="39" spans="1:13" ht="12.75">
      <c r="A39" s="1809"/>
      <c r="B39" s="1809"/>
      <c r="C39" s="1809"/>
      <c r="D39" s="1809"/>
      <c r="E39" s="1809"/>
      <c r="F39" s="1809"/>
      <c r="G39" s="1809"/>
      <c r="H39" s="1810"/>
      <c r="I39" s="1809"/>
      <c r="J39" s="1809"/>
      <c r="K39" s="1811"/>
      <c r="L39" s="1809"/>
      <c r="M39" s="1809"/>
    </row>
    <row r="40" spans="1:13" ht="12.75">
      <c r="A40" s="3"/>
      <c r="B40" s="3"/>
      <c r="C40" s="3"/>
      <c r="D40" s="3"/>
      <c r="E40" s="3"/>
      <c r="F40" s="3"/>
      <c r="G40" s="3"/>
      <c r="H40" s="31"/>
      <c r="I40" s="3"/>
      <c r="J40" s="3"/>
      <c r="K40" s="16"/>
      <c r="L40" s="3"/>
      <c r="M40" s="3"/>
    </row>
  </sheetData>
  <sheetProtection password="92D1" sheet="1" formatCells="0" formatColumns="0"/>
  <mergeCells count="27">
    <mergeCell ref="A1:F1"/>
    <mergeCell ref="A30:B30"/>
    <mergeCell ref="C30:E30"/>
    <mergeCell ref="D25:L25"/>
    <mergeCell ref="A3:B3"/>
    <mergeCell ref="A4:B4"/>
    <mergeCell ref="A23:C23"/>
    <mergeCell ref="A5:B5"/>
    <mergeCell ref="C7:F7"/>
    <mergeCell ref="C12:F12"/>
    <mergeCell ref="A7:B7"/>
    <mergeCell ref="A27:M27"/>
    <mergeCell ref="C5:F5"/>
    <mergeCell ref="A6:B6"/>
    <mergeCell ref="C6:F6"/>
    <mergeCell ref="A20:M20"/>
    <mergeCell ref="A19:M19"/>
    <mergeCell ref="A37:M39"/>
    <mergeCell ref="C3:F3"/>
    <mergeCell ref="A8:B8"/>
    <mergeCell ref="C34:E34"/>
    <mergeCell ref="C33:E33"/>
    <mergeCell ref="C16:F16"/>
    <mergeCell ref="C8:F8"/>
    <mergeCell ref="C4:F4"/>
    <mergeCell ref="C32:E32"/>
    <mergeCell ref="A28:M28"/>
  </mergeCells>
  <dataValidations count="1">
    <dataValidation type="list" allowBlank="1" showInputMessage="1" showErrorMessage="1" sqref="C9:G9 C13:G13">
      <formula1>"Select,USD,EUR"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58" r:id="rId1"/>
  <headerFooter alignWithMargins="0">
    <oddFooter>&amp;L&amp;9&amp;F&amp;C&amp;A&amp;R&amp;9Page &amp;P of &amp;N</oddFooter>
  </headerFooter>
  <ignoredErrors>
    <ignoredError sqref="C6" unlockedFormula="1"/>
  </ignoredErrors>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F50"/>
  <sheetViews>
    <sheetView view="pageBreakPreview" zoomScaleNormal="80" zoomScaleSheetLayoutView="100" zoomScalePageLayoutView="0" workbookViewId="0" topLeftCell="A13">
      <selection activeCell="F28" sqref="F28"/>
    </sheetView>
  </sheetViews>
  <sheetFormatPr defaultColWidth="9.140625" defaultRowHeight="12.75"/>
  <cols>
    <col min="1" max="1" width="29.7109375" style="579" customWidth="1"/>
    <col min="2" max="2" width="21.28125" style="579" customWidth="1"/>
    <col min="3" max="3" width="22.7109375" style="579" customWidth="1"/>
    <col min="4" max="4" width="26.140625" style="579" customWidth="1"/>
    <col min="5" max="5" width="0.9921875" style="578" customWidth="1"/>
    <col min="6" max="6" width="50.8515625" style="578" customWidth="1"/>
    <col min="7" max="14" width="9.140625" style="578" customWidth="1"/>
    <col min="15" max="16384" width="9.140625" style="579" customWidth="1"/>
  </cols>
  <sheetData>
    <row r="1" spans="1:5" ht="15.75">
      <c r="A1" s="1306" t="s">
        <v>148</v>
      </c>
      <c r="B1" s="1307"/>
      <c r="C1" s="1307"/>
      <c r="D1" s="1307"/>
      <c r="E1" s="1307"/>
    </row>
    <row r="2" spans="1:4" ht="5.25" customHeight="1">
      <c r="A2" s="577"/>
      <c r="B2" s="578"/>
      <c r="C2" s="578"/>
      <c r="D2" s="578"/>
    </row>
    <row r="3" spans="1:4" ht="15">
      <c r="A3" s="580" t="s">
        <v>372</v>
      </c>
      <c r="B3" s="578"/>
      <c r="C3" s="578"/>
      <c r="D3" s="578"/>
    </row>
    <row r="4" spans="1:4" ht="9.75" customHeight="1" thickBot="1">
      <c r="A4" s="578"/>
      <c r="B4" s="578"/>
      <c r="C4" s="578"/>
      <c r="D4" s="578"/>
    </row>
    <row r="5" spans="1:4" ht="35.25" customHeight="1" thickBot="1">
      <c r="A5" s="581" t="s">
        <v>343</v>
      </c>
      <c r="B5" s="582" t="s">
        <v>344</v>
      </c>
      <c r="C5" s="581" t="s">
        <v>345</v>
      </c>
      <c r="D5" s="581" t="s">
        <v>219</v>
      </c>
    </row>
    <row r="6" spans="1:4" ht="15">
      <c r="A6" s="1838" t="s">
        <v>376</v>
      </c>
      <c r="B6" s="1839"/>
      <c r="C6" s="1839"/>
      <c r="D6" s="1840"/>
    </row>
    <row r="7" spans="1:4" ht="15">
      <c r="A7" s="583" t="s">
        <v>346</v>
      </c>
      <c r="B7" s="584" t="s">
        <v>347</v>
      </c>
      <c r="C7" s="585"/>
      <c r="D7" s="586"/>
    </row>
    <row r="8" spans="1:4" ht="15">
      <c r="A8" s="583" t="s">
        <v>348</v>
      </c>
      <c r="B8" s="584" t="s">
        <v>347</v>
      </c>
      <c r="C8" s="585"/>
      <c r="D8" s="586"/>
    </row>
    <row r="9" spans="1:6" ht="26.25">
      <c r="A9" s="583" t="s">
        <v>349</v>
      </c>
      <c r="B9" s="584" t="s">
        <v>347</v>
      </c>
      <c r="C9" s="585"/>
      <c r="D9" s="586" t="s">
        <v>350</v>
      </c>
      <c r="F9" s="587"/>
    </row>
    <row r="10" spans="1:4" ht="26.25">
      <c r="A10" s="583" t="s">
        <v>566</v>
      </c>
      <c r="B10" s="584" t="s">
        <v>347</v>
      </c>
      <c r="C10" s="585"/>
      <c r="D10" s="586" t="s">
        <v>351</v>
      </c>
    </row>
    <row r="11" spans="1:4" ht="39">
      <c r="A11" s="583" t="s">
        <v>352</v>
      </c>
      <c r="B11" s="584" t="s">
        <v>347</v>
      </c>
      <c r="C11" s="585"/>
      <c r="D11" s="586" t="s">
        <v>351</v>
      </c>
    </row>
    <row r="12" spans="1:4" ht="15">
      <c r="A12" s="588"/>
      <c r="B12" s="584"/>
      <c r="C12" s="585"/>
      <c r="D12" s="589"/>
    </row>
    <row r="13" spans="1:4" ht="15">
      <c r="A13" s="1841" t="s">
        <v>353</v>
      </c>
      <c r="B13" s="1842"/>
      <c r="C13" s="1842"/>
      <c r="D13" s="1843"/>
    </row>
    <row r="14" spans="1:4" ht="39">
      <c r="A14" s="583" t="s">
        <v>354</v>
      </c>
      <c r="B14" s="584" t="s">
        <v>347</v>
      </c>
      <c r="C14" s="585"/>
      <c r="D14" s="586"/>
    </row>
    <row r="15" spans="1:4" ht="15">
      <c r="A15" s="583" t="s">
        <v>355</v>
      </c>
      <c r="B15" s="584" t="s">
        <v>347</v>
      </c>
      <c r="C15" s="585"/>
      <c r="D15" s="586"/>
    </row>
    <row r="16" spans="1:4" ht="15">
      <c r="A16" s="583" t="s">
        <v>356</v>
      </c>
      <c r="B16" s="584" t="s">
        <v>347</v>
      </c>
      <c r="C16" s="585"/>
      <c r="D16" s="586"/>
    </row>
    <row r="17" spans="1:4" ht="15">
      <c r="A17" s="583" t="s">
        <v>357</v>
      </c>
      <c r="B17" s="584" t="s">
        <v>347</v>
      </c>
      <c r="C17" s="585"/>
      <c r="D17" s="586"/>
    </row>
    <row r="18" spans="1:4" ht="15">
      <c r="A18" s="583"/>
      <c r="B18" s="585"/>
      <c r="C18" s="585"/>
      <c r="D18" s="586"/>
    </row>
    <row r="19" spans="1:4" ht="15">
      <c r="A19" s="1841" t="s">
        <v>358</v>
      </c>
      <c r="B19" s="1842"/>
      <c r="C19" s="1842"/>
      <c r="D19" s="1843"/>
    </row>
    <row r="20" spans="1:4" ht="51.75">
      <c r="A20" s="583" t="s">
        <v>359</v>
      </c>
      <c r="B20" s="584" t="s">
        <v>347</v>
      </c>
      <c r="C20" s="585"/>
      <c r="D20" s="586" t="s">
        <v>360</v>
      </c>
    </row>
    <row r="21" spans="1:4" ht="26.25">
      <c r="A21" s="583" t="s">
        <v>361</v>
      </c>
      <c r="B21" s="584" t="s">
        <v>347</v>
      </c>
      <c r="C21" s="584" t="s">
        <v>347</v>
      </c>
      <c r="D21" s="893" t="s">
        <v>620</v>
      </c>
    </row>
    <row r="22" spans="1:4" ht="15">
      <c r="A22" s="583" t="s">
        <v>362</v>
      </c>
      <c r="B22" s="584" t="s">
        <v>347</v>
      </c>
      <c r="C22" s="585"/>
      <c r="D22" s="586"/>
    </row>
    <row r="23" spans="1:4" ht="15">
      <c r="A23" s="583" t="s">
        <v>363</v>
      </c>
      <c r="B23" s="584" t="s">
        <v>347</v>
      </c>
      <c r="C23" s="585"/>
      <c r="D23" s="586"/>
    </row>
    <row r="24" spans="1:4" ht="15">
      <c r="A24" s="583" t="s">
        <v>364</v>
      </c>
      <c r="B24" s="584" t="s">
        <v>347</v>
      </c>
      <c r="C24" s="585"/>
      <c r="D24" s="586"/>
    </row>
    <row r="25" spans="1:4" ht="15">
      <c r="A25" s="583" t="s">
        <v>365</v>
      </c>
      <c r="B25" s="584" t="s">
        <v>347</v>
      </c>
      <c r="C25" s="585"/>
      <c r="D25" s="586"/>
    </row>
    <row r="26" spans="1:4" ht="15">
      <c r="A26" s="583" t="s">
        <v>366</v>
      </c>
      <c r="B26" s="584" t="s">
        <v>347</v>
      </c>
      <c r="C26" s="585"/>
      <c r="D26" s="586"/>
    </row>
    <row r="27" spans="1:4" ht="39">
      <c r="A27" s="583" t="s">
        <v>367</v>
      </c>
      <c r="B27" s="584" t="s">
        <v>347</v>
      </c>
      <c r="C27" s="584" t="s">
        <v>347</v>
      </c>
      <c r="D27" s="586"/>
    </row>
    <row r="28" spans="1:4" ht="39">
      <c r="A28" s="583" t="s">
        <v>368</v>
      </c>
      <c r="B28" s="584" t="s">
        <v>347</v>
      </c>
      <c r="C28" s="584"/>
      <c r="D28" s="586"/>
    </row>
    <row r="29" spans="1:4" ht="15">
      <c r="A29" s="1841" t="s">
        <v>369</v>
      </c>
      <c r="B29" s="1842"/>
      <c r="C29" s="1842"/>
      <c r="D29" s="1843"/>
    </row>
    <row r="30" spans="1:4" ht="39">
      <c r="A30" s="583" t="s">
        <v>370</v>
      </c>
      <c r="B30" s="590" t="s">
        <v>347</v>
      </c>
      <c r="C30" s="590"/>
      <c r="D30" s="591"/>
    </row>
    <row r="31" spans="1:4" ht="15">
      <c r="A31" s="583" t="s">
        <v>371</v>
      </c>
      <c r="B31" s="584" t="s">
        <v>347</v>
      </c>
      <c r="C31" s="590"/>
      <c r="D31" s="591"/>
    </row>
    <row r="32" spans="1:4" ht="15.75" thickBot="1">
      <c r="A32" s="592"/>
      <c r="B32" s="593"/>
      <c r="C32" s="593"/>
      <c r="D32" s="594"/>
    </row>
    <row r="33" spans="1:4" ht="5.25" customHeight="1">
      <c r="A33" s="595"/>
      <c r="B33" s="595"/>
      <c r="C33" s="595"/>
      <c r="D33" s="595"/>
    </row>
    <row r="34" spans="1:4" ht="15">
      <c r="A34" s="595"/>
      <c r="B34" s="595"/>
      <c r="C34" s="595"/>
      <c r="D34" s="595"/>
    </row>
    <row r="35" spans="1:4" ht="15">
      <c r="A35" s="595"/>
      <c r="B35" s="595"/>
      <c r="C35" s="595"/>
      <c r="D35" s="595"/>
    </row>
    <row r="36" spans="1:4" ht="15">
      <c r="A36" s="595"/>
      <c r="B36" s="595"/>
      <c r="C36" s="595"/>
      <c r="D36" s="595"/>
    </row>
    <row r="37" spans="1:4" ht="15">
      <c r="A37" s="595"/>
      <c r="B37" s="595"/>
      <c r="C37" s="595"/>
      <c r="D37" s="595"/>
    </row>
    <row r="38" spans="1:4" ht="15">
      <c r="A38" s="595"/>
      <c r="B38" s="595"/>
      <c r="C38" s="595"/>
      <c r="D38" s="595"/>
    </row>
    <row r="39" spans="1:4" ht="15">
      <c r="A39" s="595"/>
      <c r="B39" s="595"/>
      <c r="C39" s="595"/>
      <c r="D39" s="595"/>
    </row>
    <row r="40" spans="1:4" ht="15">
      <c r="A40" s="595"/>
      <c r="B40" s="595"/>
      <c r="C40" s="595"/>
      <c r="D40" s="595"/>
    </row>
    <row r="41" spans="1:4" ht="15">
      <c r="A41" s="595"/>
      <c r="B41" s="595"/>
      <c r="C41" s="595"/>
      <c r="D41" s="595"/>
    </row>
    <row r="42" spans="1:4" ht="15">
      <c r="A42" s="596"/>
      <c r="B42" s="596"/>
      <c r="C42" s="596"/>
      <c r="D42" s="596"/>
    </row>
    <row r="43" spans="1:4" ht="15">
      <c r="A43" s="596"/>
      <c r="B43" s="596"/>
      <c r="C43" s="596"/>
      <c r="D43" s="596"/>
    </row>
    <row r="44" spans="1:4" ht="15">
      <c r="A44" s="596"/>
      <c r="B44" s="596"/>
      <c r="C44" s="596"/>
      <c r="D44" s="596"/>
    </row>
    <row r="45" spans="1:4" ht="15">
      <c r="A45" s="596"/>
      <c r="B45" s="596"/>
      <c r="C45" s="596"/>
      <c r="D45" s="596"/>
    </row>
    <row r="46" spans="1:4" ht="15">
      <c r="A46" s="596"/>
      <c r="B46" s="596"/>
      <c r="C46" s="596"/>
      <c r="D46" s="596"/>
    </row>
    <row r="47" spans="1:4" ht="15">
      <c r="A47" s="596"/>
      <c r="B47" s="596"/>
      <c r="C47" s="596"/>
      <c r="D47" s="596"/>
    </row>
    <row r="48" spans="1:4" ht="15">
      <c r="A48" s="596"/>
      <c r="B48" s="596"/>
      <c r="C48" s="596"/>
      <c r="D48" s="596"/>
    </row>
    <row r="49" spans="1:4" ht="15">
      <c r="A49" s="596"/>
      <c r="B49" s="596"/>
      <c r="C49" s="596"/>
      <c r="D49" s="596"/>
    </row>
    <row r="50" spans="1:4" ht="15">
      <c r="A50" s="596"/>
      <c r="B50" s="596"/>
      <c r="C50" s="596"/>
      <c r="D50" s="596"/>
    </row>
  </sheetData>
  <sheetProtection password="92D1" sheet="1" selectLockedCells="1"/>
  <mergeCells count="4">
    <mergeCell ref="A6:D6"/>
    <mergeCell ref="A13:D13"/>
    <mergeCell ref="A19:D19"/>
    <mergeCell ref="A29:D29"/>
  </mergeCell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portrait" paperSize="9" scale="87" r:id="rId1"/>
  <headerFooter alignWithMargins="0">
    <oddFooter>&amp;L&amp;9&amp;F&amp;C&amp;A&amp;R&amp;9Page &amp;P of &amp;N</oddFooter>
  </headerFooter>
</worksheet>
</file>

<file path=xl/worksheets/sheet13.xml><?xml version="1.0" encoding="utf-8"?>
<worksheet xmlns="http://schemas.openxmlformats.org/spreadsheetml/2006/main" xmlns:r="http://schemas.openxmlformats.org/officeDocument/2006/relationships">
  <sheetPr>
    <tabColor indexed="40"/>
  </sheetPr>
  <dimension ref="A1:AE37"/>
  <sheetViews>
    <sheetView view="pageBreakPreview" zoomScale="70" zoomScaleNormal="40" zoomScaleSheetLayoutView="70" zoomScalePageLayoutView="0" workbookViewId="0" topLeftCell="A7">
      <selection activeCell="I30" sqref="I30"/>
    </sheetView>
  </sheetViews>
  <sheetFormatPr defaultColWidth="9.140625" defaultRowHeight="12.75"/>
  <cols>
    <col min="1" max="1" width="14.57421875" style="63" customWidth="1"/>
    <col min="2" max="2" width="45.421875" style="63" customWidth="1"/>
    <col min="3" max="3" width="18.57421875" style="63" customWidth="1"/>
    <col min="4" max="4" width="17.28125" style="63" customWidth="1"/>
    <col min="5" max="5" width="18.7109375" style="63" customWidth="1"/>
    <col min="6" max="6" width="16.8515625" style="63" customWidth="1"/>
    <col min="7" max="8" width="20.57421875" style="601" customWidth="1"/>
    <col min="9" max="9" width="20.421875" style="63" customWidth="1"/>
    <col min="10" max="10" width="27.00390625" style="63" bestFit="1" customWidth="1"/>
    <col min="11" max="11" width="18.28125" style="63" customWidth="1"/>
    <col min="12" max="12" width="19.140625" style="63" customWidth="1"/>
    <col min="13" max="13" width="17.00390625" style="63" customWidth="1"/>
    <col min="14" max="14" width="19.00390625" style="63" bestFit="1" customWidth="1"/>
    <col min="15" max="18" width="9.140625" style="63" customWidth="1"/>
    <col min="19" max="19" width="1.57421875" style="63" customWidth="1"/>
    <col min="20" max="20" width="9.140625" style="63" customWidth="1"/>
    <col min="21" max="21" width="17.140625" style="63" hidden="1" customWidth="1"/>
    <col min="22" max="32" width="9.140625" style="63" hidden="1" customWidth="1"/>
    <col min="33" max="245" width="9.140625" style="63" customWidth="1"/>
    <col min="246" max="16384" width="9.140625" style="63" customWidth="1"/>
  </cols>
  <sheetData>
    <row r="1" spans="1:24" s="3" customFormat="1" ht="25.5" customHeight="1">
      <c r="A1" s="1873" t="s">
        <v>279</v>
      </c>
      <c r="B1" s="1873"/>
      <c r="C1" s="1873"/>
      <c r="D1" s="1873"/>
      <c r="E1" s="1873"/>
      <c r="F1" s="1873"/>
      <c r="G1" s="1873"/>
      <c r="H1" s="1873"/>
      <c r="I1" s="1873"/>
      <c r="J1" s="1873"/>
      <c r="K1" s="1873"/>
      <c r="L1" s="69"/>
      <c r="M1" s="69"/>
      <c r="N1" s="72"/>
      <c r="O1" s="72"/>
      <c r="P1" s="72"/>
      <c r="Q1" s="72"/>
      <c r="R1" s="72"/>
      <c r="S1" s="72"/>
      <c r="T1" s="72"/>
      <c r="U1" s="72"/>
      <c r="V1" s="72"/>
      <c r="W1" s="72"/>
      <c r="X1" s="72"/>
    </row>
    <row r="2" spans="1:13" s="72" customFormat="1" ht="15" customHeight="1" thickBot="1">
      <c r="A2" s="508"/>
      <c r="B2" s="508"/>
      <c r="C2" s="508"/>
      <c r="D2" s="508"/>
      <c r="E2" s="508"/>
      <c r="F2" s="508"/>
      <c r="G2" s="508"/>
      <c r="H2" s="508"/>
      <c r="I2" s="508"/>
      <c r="J2" s="508"/>
      <c r="K2" s="508"/>
      <c r="L2" s="69"/>
      <c r="M2" s="69"/>
    </row>
    <row r="3" spans="1:24" s="13" customFormat="1" ht="15" customHeight="1" thickBot="1">
      <c r="A3" s="1874" t="s">
        <v>138</v>
      </c>
      <c r="B3" s="1875"/>
      <c r="C3" s="1876"/>
      <c r="D3" s="1877"/>
      <c r="E3" s="1877"/>
      <c r="F3" s="1878"/>
      <c r="G3" s="82"/>
      <c r="H3" s="82"/>
      <c r="I3" s="63"/>
      <c r="J3" s="63"/>
      <c r="K3" s="63"/>
      <c r="L3" s="63"/>
      <c r="M3" s="84"/>
      <c r="N3" s="63"/>
      <c r="O3" s="63"/>
      <c r="P3" s="63"/>
      <c r="Q3" s="63"/>
      <c r="R3" s="63"/>
      <c r="S3" s="63"/>
      <c r="T3" s="63"/>
      <c r="U3" s="63"/>
      <c r="V3" s="63"/>
      <c r="W3" s="63"/>
      <c r="X3" s="63"/>
    </row>
    <row r="4" spans="1:24" s="13" customFormat="1" ht="27.75" customHeight="1" thickBot="1">
      <c r="A4" s="99" t="s">
        <v>153</v>
      </c>
      <c r="B4" s="72"/>
      <c r="C4" s="72"/>
      <c r="D4" s="72"/>
      <c r="E4" s="72"/>
      <c r="F4" s="72"/>
      <c r="G4" s="72"/>
      <c r="H4" s="72"/>
      <c r="I4" s="72"/>
      <c r="J4" s="72"/>
      <c r="K4" s="72"/>
      <c r="L4" s="72"/>
      <c r="M4" s="72"/>
      <c r="N4" s="72"/>
      <c r="O4" s="72"/>
      <c r="P4" s="72"/>
      <c r="Q4" s="72"/>
      <c r="R4" s="72"/>
      <c r="S4" s="72"/>
      <c r="T4" s="72"/>
      <c r="U4" s="72"/>
      <c r="V4" s="72"/>
      <c r="W4" s="72"/>
      <c r="X4" s="72"/>
    </row>
    <row r="5" spans="1:24" s="13" customFormat="1" ht="15" customHeight="1">
      <c r="A5" s="1481" t="s">
        <v>68</v>
      </c>
      <c r="B5" s="1482"/>
      <c r="C5" s="1879" t="str">
        <f>IF('PR_Programmatic Progress_1A'!C5:F5="","",'PR_Programmatic Progress_1A'!C5:F5)</f>
        <v>GEORGIA</v>
      </c>
      <c r="D5" s="1880"/>
      <c r="E5" s="1880"/>
      <c r="F5" s="1881"/>
      <c r="G5" s="82"/>
      <c r="H5" s="170"/>
      <c r="I5" s="4"/>
      <c r="J5" s="63"/>
      <c r="K5" s="63"/>
      <c r="L5" s="63"/>
      <c r="M5" s="84"/>
      <c r="N5" s="63"/>
      <c r="O5" s="63"/>
      <c r="P5" s="63"/>
      <c r="Q5" s="63"/>
      <c r="R5" s="63"/>
      <c r="S5" s="63"/>
      <c r="T5" s="63"/>
      <c r="U5" s="63"/>
      <c r="V5" s="63"/>
      <c r="W5" s="63"/>
      <c r="X5" s="63"/>
    </row>
    <row r="6" spans="1:24" s="13" customFormat="1" ht="15" customHeight="1">
      <c r="A6" s="1443" t="s">
        <v>69</v>
      </c>
      <c r="B6" s="1444"/>
      <c r="C6" s="1886" t="str">
        <f>IF('PR_Programmatic Progress_1A'!C6:F6="Select","",'PR_Programmatic Progress_1A'!C6:F6)</f>
        <v>Tuberculosis</v>
      </c>
      <c r="D6" s="1887"/>
      <c r="E6" s="1887"/>
      <c r="F6" s="1888"/>
      <c r="G6" s="82"/>
      <c r="H6" s="82"/>
      <c r="I6" s="63"/>
      <c r="J6" s="63"/>
      <c r="K6" s="63"/>
      <c r="L6" s="63"/>
      <c r="M6" s="63"/>
      <c r="N6" s="63"/>
      <c r="O6" s="63"/>
      <c r="P6" s="63"/>
      <c r="Q6" s="63"/>
      <c r="R6" s="63"/>
      <c r="S6" s="63"/>
      <c r="T6" s="63"/>
      <c r="U6" s="63"/>
      <c r="V6" s="63"/>
      <c r="W6" s="63"/>
      <c r="X6" s="63"/>
    </row>
    <row r="7" spans="1:24" s="13" customFormat="1" ht="25.5" customHeight="1">
      <c r="A7" s="1443" t="s">
        <v>265</v>
      </c>
      <c r="B7" s="1444"/>
      <c r="C7" s="1889" t="str">
        <f>IF('PR_Programmatic Progress_1A'!C7:F7="","",'PR_Programmatic Progress_1A'!C7:F7)</f>
        <v>GEO-T-NCDC</v>
      </c>
      <c r="D7" s="1890"/>
      <c r="E7" s="1890"/>
      <c r="F7" s="1891"/>
      <c r="G7" s="85"/>
      <c r="H7" s="85"/>
      <c r="I7" s="63"/>
      <c r="J7" s="63"/>
      <c r="K7" s="751"/>
      <c r="L7" s="63"/>
      <c r="M7" s="63"/>
      <c r="N7" s="63"/>
      <c r="O7" s="63"/>
      <c r="P7" s="63"/>
      <c r="Q7" s="63"/>
      <c r="R7" s="63"/>
      <c r="S7" s="63"/>
      <c r="T7" s="63"/>
      <c r="U7" s="63"/>
      <c r="V7" s="63"/>
      <c r="W7" s="63"/>
      <c r="X7" s="63"/>
    </row>
    <row r="8" spans="1:24" s="13" customFormat="1" ht="15" customHeight="1">
      <c r="A8" s="1443" t="s">
        <v>238</v>
      </c>
      <c r="B8" s="1444"/>
      <c r="C8" s="1828" t="str">
        <f>IF('PR_Programmatic Progress_1A'!C8:F8="","",'PR_Programmatic Progress_1A'!C8:F8)</f>
        <v>NCDC</v>
      </c>
      <c r="D8" s="1829"/>
      <c r="E8" s="1829"/>
      <c r="F8" s="1830"/>
      <c r="G8" s="82"/>
      <c r="H8" s="82"/>
      <c r="I8" s="63"/>
      <c r="J8" s="63"/>
      <c r="K8" s="63"/>
      <c r="L8" s="63"/>
      <c r="M8" s="63"/>
      <c r="N8" s="63"/>
      <c r="O8" s="63"/>
      <c r="P8" s="63"/>
      <c r="Q8" s="63"/>
      <c r="R8" s="63"/>
      <c r="S8" s="63"/>
      <c r="T8" s="63"/>
      <c r="U8" s="63"/>
      <c r="V8" s="63"/>
      <c r="W8" s="63"/>
      <c r="X8" s="63"/>
    </row>
    <row r="9" spans="1:24" s="13" customFormat="1" ht="15" customHeight="1">
      <c r="A9" s="1443" t="s">
        <v>263</v>
      </c>
      <c r="B9" s="1444"/>
      <c r="C9" s="1870">
        <f>IF('PR_Programmatic Progress_1A'!C9:F9="","",'PR_Programmatic Progress_1A'!C9:F9)</f>
        <v>41730</v>
      </c>
      <c r="D9" s="1871"/>
      <c r="E9" s="1871"/>
      <c r="F9" s="1872"/>
      <c r="G9" s="62"/>
      <c r="H9" s="62"/>
      <c r="I9" s="63"/>
      <c r="J9" s="63"/>
      <c r="K9" s="63"/>
      <c r="L9" s="63"/>
      <c r="M9" s="63"/>
      <c r="N9" s="63"/>
      <c r="O9" s="63"/>
      <c r="P9" s="63"/>
      <c r="Q9" s="63"/>
      <c r="R9" s="63"/>
      <c r="S9" s="63"/>
      <c r="T9" s="63"/>
      <c r="U9" s="63"/>
      <c r="V9" s="63"/>
      <c r="W9" s="63"/>
      <c r="X9" s="63"/>
    </row>
    <row r="10" spans="1:24" s="13" customFormat="1" ht="15" customHeight="1" thickBot="1">
      <c r="A10" s="1470" t="s">
        <v>239</v>
      </c>
      <c r="B10" s="1471"/>
      <c r="C10" s="1522" t="str">
        <f>IF('PR_Programmatic Progress_1A'!C10:F10="Select","",'PR_Programmatic Progress_1A'!C10:F10)</f>
        <v>EUR</v>
      </c>
      <c r="D10" s="1523"/>
      <c r="E10" s="1523"/>
      <c r="F10" s="1524"/>
      <c r="G10" s="82"/>
      <c r="H10" s="82"/>
      <c r="I10" s="63"/>
      <c r="J10" s="63"/>
      <c r="K10" s="63"/>
      <c r="L10" s="63"/>
      <c r="M10" s="63"/>
      <c r="N10" s="63"/>
      <c r="O10" s="63"/>
      <c r="P10" s="63"/>
      <c r="Q10" s="63"/>
      <c r="R10" s="63"/>
      <c r="S10" s="63"/>
      <c r="T10" s="63"/>
      <c r="U10" s="63"/>
      <c r="V10" s="63"/>
      <c r="W10" s="63"/>
      <c r="X10" s="63"/>
    </row>
    <row r="11" spans="1:24" s="13" customFormat="1" ht="27" customHeight="1" thickBot="1">
      <c r="A11" s="98" t="s">
        <v>154</v>
      </c>
      <c r="B11" s="72"/>
      <c r="C11" s="72"/>
      <c r="D11" s="72"/>
      <c r="E11" s="72"/>
      <c r="F11" s="72"/>
      <c r="G11" s="72"/>
      <c r="H11" s="72"/>
      <c r="I11" s="72"/>
      <c r="J11" s="72"/>
      <c r="K11" s="72"/>
      <c r="L11" s="72"/>
      <c r="M11" s="72"/>
      <c r="N11" s="72"/>
      <c r="O11" s="72"/>
      <c r="P11" s="72"/>
      <c r="Q11" s="72"/>
      <c r="R11" s="72"/>
      <c r="S11" s="72"/>
      <c r="T11" s="72"/>
      <c r="U11" s="72"/>
      <c r="V11" s="72"/>
      <c r="W11" s="72"/>
      <c r="X11" s="72"/>
    </row>
    <row r="12" spans="1:24" s="13" customFormat="1" ht="15" customHeight="1">
      <c r="A12" s="494" t="s">
        <v>271</v>
      </c>
      <c r="B12" s="497"/>
      <c r="C12" s="53" t="s">
        <v>277</v>
      </c>
      <c r="D12" s="597" t="str">
        <f>IF('PR_Programmatic Progress_1A'!D12="Select","",'PR_Programmatic Progress_1A'!D12)</f>
        <v>Semester</v>
      </c>
      <c r="E12" s="43" t="s">
        <v>278</v>
      </c>
      <c r="F12" s="96">
        <f>IF('PR_Programmatic Progress_1A'!F12="Select","",'PR_Programmatic Progress_1A'!F12)</f>
        <v>2</v>
      </c>
      <c r="G12" s="82"/>
      <c r="H12" s="82"/>
      <c r="I12" s="63"/>
      <c r="J12" s="63"/>
      <c r="K12" s="63"/>
      <c r="L12" s="63"/>
      <c r="M12" s="63"/>
      <c r="N12" s="63"/>
      <c r="O12" s="63"/>
      <c r="P12" s="63"/>
      <c r="Q12" s="63"/>
      <c r="R12" s="63"/>
      <c r="S12" s="63"/>
      <c r="T12" s="63"/>
      <c r="U12" s="63"/>
      <c r="V12" s="63"/>
      <c r="W12" s="63"/>
      <c r="X12" s="63"/>
    </row>
    <row r="13" spans="1:24" s="13" customFormat="1" ht="15" customHeight="1">
      <c r="A13" s="514" t="s">
        <v>272</v>
      </c>
      <c r="B13" s="40"/>
      <c r="C13" s="54" t="s">
        <v>240</v>
      </c>
      <c r="D13" s="95">
        <f>IF('PR_Programmatic Progress_1A'!D13="","",'PR_Programmatic Progress_1A'!D13)</f>
        <v>41821</v>
      </c>
      <c r="E13" s="5" t="s">
        <v>258</v>
      </c>
      <c r="F13" s="97">
        <f>IF('PR_Programmatic Progress_1A'!F13="","",'PR_Programmatic Progress_1A'!F13)</f>
        <v>42004</v>
      </c>
      <c r="G13" s="62"/>
      <c r="H13" s="62"/>
      <c r="I13" s="63"/>
      <c r="J13" s="63"/>
      <c r="K13" s="63"/>
      <c r="L13" s="63"/>
      <c r="M13" s="63"/>
      <c r="N13" s="63"/>
      <c r="O13" s="63"/>
      <c r="P13" s="63"/>
      <c r="Q13" s="63"/>
      <c r="R13" s="63"/>
      <c r="S13" s="63"/>
      <c r="T13" s="63"/>
      <c r="U13" s="63"/>
      <c r="V13" s="63"/>
      <c r="W13" s="63"/>
      <c r="X13" s="63"/>
    </row>
    <row r="14" spans="1:24" s="13" customFormat="1" ht="15" customHeight="1" thickBot="1">
      <c r="A14" s="55" t="s">
        <v>273</v>
      </c>
      <c r="B14" s="41"/>
      <c r="C14" s="1522">
        <f>IF('PR_Programmatic Progress_1A'!C14="Select","",'PR_Programmatic Progress_1A'!C14)</f>
        <v>2</v>
      </c>
      <c r="D14" s="1523"/>
      <c r="E14" s="1523"/>
      <c r="F14" s="1524"/>
      <c r="G14" s="82"/>
      <c r="H14" s="82"/>
      <c r="I14" s="63"/>
      <c r="J14" s="63"/>
      <c r="K14" s="63"/>
      <c r="L14" s="63"/>
      <c r="M14" s="63"/>
      <c r="N14" s="63"/>
      <c r="O14" s="63"/>
      <c r="P14" s="63"/>
      <c r="Q14" s="63"/>
      <c r="R14" s="63"/>
      <c r="S14" s="63"/>
      <c r="T14" s="63"/>
      <c r="U14" s="63"/>
      <c r="V14" s="63"/>
      <c r="W14" s="63"/>
      <c r="X14" s="63"/>
    </row>
    <row r="15" spans="1:24" s="13" customFormat="1" ht="27" customHeight="1" thickBot="1">
      <c r="A15" s="98" t="s">
        <v>155</v>
      </c>
      <c r="B15" s="72"/>
      <c r="C15" s="72"/>
      <c r="D15" s="72"/>
      <c r="E15" s="72"/>
      <c r="F15" s="72"/>
      <c r="G15" s="72"/>
      <c r="H15" s="72"/>
      <c r="I15" s="72"/>
      <c r="J15" s="72"/>
      <c r="K15" s="72"/>
      <c r="L15" s="72"/>
      <c r="M15" s="72"/>
      <c r="N15" s="72"/>
      <c r="O15" s="72"/>
      <c r="P15" s="72"/>
      <c r="Q15" s="72"/>
      <c r="R15" s="72"/>
      <c r="S15" s="72"/>
      <c r="T15" s="72"/>
      <c r="U15" s="72"/>
      <c r="V15" s="72"/>
      <c r="W15" s="72"/>
      <c r="X15" s="72"/>
    </row>
    <row r="16" spans="1:24" s="13" customFormat="1" ht="15" customHeight="1">
      <c r="A16" s="494" t="s">
        <v>276</v>
      </c>
      <c r="B16" s="497"/>
      <c r="C16" s="53" t="s">
        <v>277</v>
      </c>
      <c r="D16" s="597" t="str">
        <f>IF('PR_Programmatic Progress_1A'!D16="Select","",'PR_Programmatic Progress_1A'!D16)</f>
        <v>Annual</v>
      </c>
      <c r="E16" s="43" t="s">
        <v>278</v>
      </c>
      <c r="F16" s="96">
        <f>IF('PR_Programmatic Progress_1A'!F16="Select","",'PR_Programmatic Progress_1A'!F16)</f>
        <v>2</v>
      </c>
      <c r="G16" s="82"/>
      <c r="H16" s="82"/>
      <c r="I16" s="63"/>
      <c r="J16" s="63"/>
      <c r="K16" s="63"/>
      <c r="L16" s="63"/>
      <c r="M16" s="63"/>
      <c r="N16" s="63"/>
      <c r="O16" s="63"/>
      <c r="P16" s="63"/>
      <c r="Q16" s="63"/>
      <c r="R16" s="63"/>
      <c r="S16" s="63"/>
      <c r="T16" s="63"/>
      <c r="U16" s="63"/>
      <c r="V16" s="63"/>
      <c r="W16" s="63"/>
      <c r="X16" s="63"/>
    </row>
    <row r="17" spans="1:24" s="13" customFormat="1" ht="15" customHeight="1">
      <c r="A17" s="514" t="s">
        <v>274</v>
      </c>
      <c r="B17" s="40"/>
      <c r="C17" s="54" t="s">
        <v>240</v>
      </c>
      <c r="D17" s="598">
        <f>IF('PR_Programmatic Progress_1A'!D17="","",'PR_Programmatic Progress_1A'!D17)</f>
        <v>42005</v>
      </c>
      <c r="E17" s="5" t="s">
        <v>258</v>
      </c>
      <c r="F17" s="97">
        <f>IF('PR_Programmatic Progress_1A'!F17="","",'PR_Programmatic Progress_1A'!F17)</f>
        <v>42369</v>
      </c>
      <c r="G17" s="62"/>
      <c r="H17" s="62"/>
      <c r="I17" s="63"/>
      <c r="J17" s="63"/>
      <c r="K17" s="63"/>
      <c r="L17" s="63"/>
      <c r="M17" s="63"/>
      <c r="N17" s="63"/>
      <c r="O17" s="63"/>
      <c r="P17" s="63"/>
      <c r="Q17" s="63"/>
      <c r="R17" s="63"/>
      <c r="S17" s="63"/>
      <c r="T17" s="63"/>
      <c r="U17" s="63"/>
      <c r="V17" s="63"/>
      <c r="W17" s="63"/>
      <c r="X17" s="63"/>
    </row>
    <row r="18" spans="1:24" s="13" customFormat="1" ht="15" customHeight="1" thickBot="1">
      <c r="A18" s="55" t="s">
        <v>275</v>
      </c>
      <c r="B18" s="41"/>
      <c r="C18" s="1522">
        <f>IF('PR_Programmatic Progress_1A'!C18:F18="Select","",'PR_Programmatic Progress_1A'!C18:F18)</f>
        <v>2</v>
      </c>
      <c r="D18" s="1523"/>
      <c r="E18" s="1523"/>
      <c r="F18" s="1524"/>
      <c r="G18" s="82"/>
      <c r="H18" s="82"/>
      <c r="I18" s="63"/>
      <c r="J18" s="63"/>
      <c r="K18" s="63"/>
      <c r="L18" s="63"/>
      <c r="M18" s="63"/>
      <c r="N18" s="63"/>
      <c r="O18" s="63"/>
      <c r="P18" s="63"/>
      <c r="Q18" s="63"/>
      <c r="R18" s="63"/>
      <c r="S18" s="63"/>
      <c r="T18" s="63"/>
      <c r="U18" s="63"/>
      <c r="V18" s="63"/>
      <c r="W18" s="63"/>
      <c r="X18" s="63"/>
    </row>
    <row r="19" spans="1:24" s="3" customFormat="1" ht="15" customHeight="1">
      <c r="A19" s="72"/>
      <c r="B19" s="72"/>
      <c r="C19" s="72"/>
      <c r="D19" s="72"/>
      <c r="E19" s="72"/>
      <c r="F19" s="72"/>
      <c r="G19" s="72"/>
      <c r="H19" s="72"/>
      <c r="I19" s="72"/>
      <c r="J19" s="72"/>
      <c r="K19" s="72"/>
      <c r="L19" s="72"/>
      <c r="M19" s="72"/>
      <c r="N19" s="72"/>
      <c r="O19" s="72"/>
      <c r="P19" s="72"/>
      <c r="Q19" s="72"/>
      <c r="R19" s="72"/>
      <c r="S19" s="72"/>
      <c r="T19" s="72"/>
      <c r="U19" s="72"/>
      <c r="V19" s="72"/>
      <c r="W19" s="72"/>
      <c r="X19" s="72"/>
    </row>
    <row r="20" spans="1:24" s="13" customFormat="1" ht="12.75" customHeight="1">
      <c r="A20" s="1895" t="s">
        <v>136</v>
      </c>
      <c r="B20" s="1895"/>
      <c r="C20" s="1895"/>
      <c r="D20" s="1895"/>
      <c r="E20" s="1895"/>
      <c r="F20" s="1895"/>
      <c r="G20" s="1895"/>
      <c r="H20" s="1895"/>
      <c r="I20" s="1895"/>
      <c r="J20" s="1895"/>
      <c r="K20" s="1895"/>
      <c r="L20" s="1895"/>
      <c r="M20" s="1895"/>
      <c r="N20" s="63"/>
      <c r="O20" s="63"/>
      <c r="P20" s="63"/>
      <c r="Q20" s="63"/>
      <c r="R20" s="63"/>
      <c r="S20" s="63"/>
      <c r="T20" s="63"/>
      <c r="U20" s="63"/>
      <c r="V20" s="63"/>
      <c r="W20" s="63"/>
      <c r="X20" s="63"/>
    </row>
    <row r="21" spans="1:24" s="13" customFormat="1" ht="15">
      <c r="A21" s="64"/>
      <c r="B21" s="64"/>
      <c r="C21" s="64"/>
      <c r="D21" s="64"/>
      <c r="E21" s="64"/>
      <c r="F21" s="64"/>
      <c r="G21" s="65"/>
      <c r="H21" s="65"/>
      <c r="I21" s="64"/>
      <c r="J21" s="14"/>
      <c r="K21" s="14"/>
      <c r="L21" s="63"/>
      <c r="M21" s="63"/>
      <c r="N21" s="63"/>
      <c r="O21" s="63"/>
      <c r="P21" s="63"/>
      <c r="Q21" s="63"/>
      <c r="R21" s="63"/>
      <c r="S21" s="63"/>
      <c r="T21" s="63"/>
      <c r="U21" s="63"/>
      <c r="V21" s="63"/>
      <c r="W21" s="63"/>
      <c r="X21" s="63"/>
    </row>
    <row r="22" spans="1:24" s="13" customFormat="1" ht="28.5" customHeight="1">
      <c r="A22" s="66" t="s">
        <v>445</v>
      </c>
      <c r="B22" s="66"/>
      <c r="C22" s="64"/>
      <c r="D22" s="64"/>
      <c r="E22" s="64"/>
      <c r="F22" s="64"/>
      <c r="G22" s="65"/>
      <c r="H22" s="65"/>
      <c r="I22" s="64"/>
      <c r="J22" s="14"/>
      <c r="K22" s="14"/>
      <c r="L22" s="63"/>
      <c r="M22" s="63"/>
      <c r="N22" s="63"/>
      <c r="O22" s="63"/>
      <c r="P22" s="63"/>
      <c r="Q22" s="63"/>
      <c r="R22" s="63"/>
      <c r="S22" s="63"/>
      <c r="T22" s="63"/>
      <c r="U22" s="63"/>
      <c r="V22" s="63"/>
      <c r="W22" s="63"/>
      <c r="X22" s="63"/>
    </row>
    <row r="23" spans="1:24" s="13" customFormat="1" ht="31.5" customHeight="1" thickBot="1">
      <c r="A23" s="599" t="s">
        <v>62</v>
      </c>
      <c r="B23" s="600"/>
      <c r="C23" s="63"/>
      <c r="D23" s="63"/>
      <c r="E23" s="63"/>
      <c r="F23" s="63"/>
      <c r="G23" s="601"/>
      <c r="H23" s="601"/>
      <c r="I23" s="63"/>
      <c r="J23" s="63"/>
      <c r="K23" s="63"/>
      <c r="L23" s="63"/>
      <c r="M23" s="63"/>
      <c r="N23" s="63"/>
      <c r="O23" s="63"/>
      <c r="P23" s="63"/>
      <c r="Q23" s="63"/>
      <c r="R23" s="63"/>
      <c r="S23" s="63"/>
      <c r="T23" s="63"/>
      <c r="U23" s="63"/>
      <c r="V23" s="63"/>
      <c r="W23" s="63"/>
      <c r="X23" s="63"/>
    </row>
    <row r="24" spans="1:31" s="13" customFormat="1" ht="15.75">
      <c r="A24" s="872" t="s">
        <v>28</v>
      </c>
      <c r="B24" s="56"/>
      <c r="C24" s="56"/>
      <c r="D24" s="56"/>
      <c r="E24" s="56"/>
      <c r="F24" s="56"/>
      <c r="G24" s="56"/>
      <c r="H24" s="56"/>
      <c r="I24" s="56"/>
      <c r="J24" s="56"/>
      <c r="K24" s="56"/>
      <c r="L24" s="56"/>
      <c r="M24" s="56"/>
      <c r="N24" s="1464"/>
      <c r="O24" s="1464"/>
      <c r="P24" s="602"/>
      <c r="Q24" s="603"/>
      <c r="R24" s="604"/>
      <c r="S24" s="63"/>
      <c r="T24" s="63"/>
      <c r="U24" s="872" t="s">
        <v>28</v>
      </c>
      <c r="V24" s="56"/>
      <c r="W24" s="56"/>
      <c r="X24" s="56"/>
      <c r="Y24" s="56"/>
      <c r="Z24" s="56"/>
      <c r="AA24" s="56"/>
      <c r="AB24" s="56"/>
      <c r="AC24" s="56"/>
      <c r="AD24" s="56"/>
      <c r="AE24" s="1074"/>
    </row>
    <row r="25" spans="1:31" s="13" customFormat="1" ht="12.75" customHeight="1">
      <c r="A25" s="1462" t="s">
        <v>280</v>
      </c>
      <c r="B25" s="1437" t="s">
        <v>243</v>
      </c>
      <c r="C25" s="1892"/>
      <c r="D25" s="1892"/>
      <c r="E25" s="1892"/>
      <c r="F25" s="1884" t="s">
        <v>436</v>
      </c>
      <c r="G25" s="1451" t="s">
        <v>441</v>
      </c>
      <c r="H25" s="1884" t="s">
        <v>225</v>
      </c>
      <c r="I25" s="1451" t="s">
        <v>442</v>
      </c>
      <c r="J25" s="1882" t="s">
        <v>416</v>
      </c>
      <c r="K25" s="1883"/>
      <c r="L25" s="1451" t="s">
        <v>137</v>
      </c>
      <c r="M25" s="1451" t="s">
        <v>26</v>
      </c>
      <c r="N25" s="1437" t="s">
        <v>71</v>
      </c>
      <c r="O25" s="1517"/>
      <c r="P25" s="1517"/>
      <c r="Q25" s="1517"/>
      <c r="R25" s="1527"/>
      <c r="S25" s="63"/>
      <c r="T25" s="63"/>
      <c r="U25" s="1462" t="s">
        <v>280</v>
      </c>
      <c r="V25" s="1850" t="s">
        <v>243</v>
      </c>
      <c r="W25" s="1851"/>
      <c r="X25" s="1851"/>
      <c r="Y25" s="1851"/>
      <c r="Z25" s="1852" t="s">
        <v>436</v>
      </c>
      <c r="AA25" s="1850" t="s">
        <v>441</v>
      </c>
      <c r="AB25" s="1852" t="s">
        <v>225</v>
      </c>
      <c r="AC25" s="1868" t="s">
        <v>442</v>
      </c>
      <c r="AD25" s="1847" t="s">
        <v>416</v>
      </c>
      <c r="AE25" s="1848"/>
    </row>
    <row r="26" spans="1:31" s="13" customFormat="1" ht="91.5" customHeight="1">
      <c r="A26" s="1849"/>
      <c r="B26" s="1893"/>
      <c r="C26" s="1894"/>
      <c r="D26" s="1894"/>
      <c r="E26" s="1894"/>
      <c r="F26" s="1885"/>
      <c r="G26" s="1869"/>
      <c r="H26" s="1885"/>
      <c r="I26" s="1869"/>
      <c r="J26" s="1882"/>
      <c r="K26" s="1883"/>
      <c r="L26" s="1869"/>
      <c r="M26" s="1869"/>
      <c r="N26" s="1528"/>
      <c r="O26" s="1518"/>
      <c r="P26" s="1518"/>
      <c r="Q26" s="1518"/>
      <c r="R26" s="1529"/>
      <c r="S26" s="63"/>
      <c r="T26" s="63"/>
      <c r="U26" s="1849"/>
      <c r="V26" s="1851"/>
      <c r="W26" s="1851"/>
      <c r="X26" s="1851"/>
      <c r="Y26" s="1851"/>
      <c r="Z26" s="1852"/>
      <c r="AA26" s="1850"/>
      <c r="AB26" s="1852"/>
      <c r="AC26" s="1869"/>
      <c r="AD26" s="1847"/>
      <c r="AE26" s="1848"/>
    </row>
    <row r="27" spans="1:31" s="13" customFormat="1" ht="44.25" customHeight="1">
      <c r="A27" s="817" t="str">
        <f>U27</f>
        <v>Impact</v>
      </c>
      <c r="B27" s="1861" t="str">
        <f>V27</f>
        <v>TB mortality rate
Number of deaths attributable to TB (all forms) registered in a specified period per 100,000 populations</v>
      </c>
      <c r="C27" s="1862"/>
      <c r="D27" s="1862"/>
      <c r="E27" s="1863"/>
      <c r="F27" s="1148" t="str">
        <f>Z27</f>
        <v>2014</v>
      </c>
      <c r="G27" s="1116" t="str">
        <f>AA27</f>
        <v>4,2 (6,8)</v>
      </c>
      <c r="H27" s="1075">
        <f>AB27</f>
        <v>42050</v>
      </c>
      <c r="I27" s="1116">
        <f>AC27</f>
        <v>7</v>
      </c>
      <c r="J27" s="1864" t="str">
        <f>AD27</f>
        <v>Specify- WHO Global TB Reports (Country Profiles)</v>
      </c>
      <c r="K27" s="1865"/>
      <c r="L27" s="1072"/>
      <c r="M27" s="1057"/>
      <c r="N27" s="1489"/>
      <c r="O27" s="1866"/>
      <c r="P27" s="1866"/>
      <c r="Q27" s="1866"/>
      <c r="R27" s="1867"/>
      <c r="S27" s="63"/>
      <c r="T27" s="63"/>
      <c r="U27" s="817" t="str">
        <f>IF('PR_Programmatic Progress_1A'!A27="Select","",'PR_Programmatic Progress_1A'!A27)</f>
        <v>Impact</v>
      </c>
      <c r="V27" s="1844" t="str">
        <f>IF('PR_Programmatic Progress_1A'!B27="","",'PR_Programmatic Progress_1A'!B27)</f>
        <v>TB mortality rate
Number of deaths attributable to TB (all forms) registered in a specified period per 100,000 populations</v>
      </c>
      <c r="W27" s="1844"/>
      <c r="X27" s="1844"/>
      <c r="Y27" s="1844"/>
      <c r="Z27" s="819" t="str">
        <f>IF('PR_Programmatic Progress_1A'!I27="","",'PR_Programmatic Progress_1A'!I27)</f>
        <v>2014</v>
      </c>
      <c r="AA27" s="1060" t="str">
        <f>IF('PR_Programmatic Progress_1A'!J27="","",'PR_Programmatic Progress_1A'!J27)</f>
        <v>4,2 (6,8)</v>
      </c>
      <c r="AB27" s="1060">
        <f>IF('PR_Programmatic Progress_1A'!K27="","",'PR_Programmatic Progress_1A'!K27)</f>
        <v>42050</v>
      </c>
      <c r="AC27" s="879">
        <f>IF('PR_Programmatic Progress_1A'!L27="","",'PR_Programmatic Progress_1A'!L27)</f>
        <v>7</v>
      </c>
      <c r="AD27" s="1845" t="str">
        <f>'PR_Programmatic Progress_1A'!M27</f>
        <v>Specify- WHO Global TB Reports (Country Profiles)</v>
      </c>
      <c r="AE27" s="1846"/>
    </row>
    <row r="28" spans="1:31" s="13" customFormat="1" ht="64.5" customHeight="1">
      <c r="A28" s="817" t="str">
        <f aca="true" t="shared" si="0" ref="A28:A36">U28</f>
        <v>Outcome</v>
      </c>
      <c r="B28" s="1861" t="str">
        <f aca="true" t="shared" si="1" ref="B28:B36">V28</f>
        <v>Case notification rate per 100,000 population- all forms of TB i.e. bacteriologically confirmed + clinically diagnosed*
*Case notification rate indicators include new and relapse cases</v>
      </c>
      <c r="C28" s="1862"/>
      <c r="D28" s="1862"/>
      <c r="E28" s="1863"/>
      <c r="F28" s="1148" t="str">
        <f aca="true" t="shared" si="2" ref="F28:F36">Z28</f>
        <v>2015</v>
      </c>
      <c r="G28" s="1116" t="str">
        <f aca="true" t="shared" si="3" ref="G28:I36">AA28</f>
        <v>87
(2014 notification) </v>
      </c>
      <c r="H28" s="1075">
        <f t="shared" si="3"/>
        <v>42050</v>
      </c>
      <c r="I28" s="1116">
        <f t="shared" si="3"/>
        <v>71</v>
      </c>
      <c r="J28" s="1864" t="str">
        <f aca="true" t="shared" si="4" ref="J28:J36">AD28</f>
        <v>R&amp;R TB system, yearly management report </v>
      </c>
      <c r="K28" s="1865"/>
      <c r="L28" s="1072"/>
      <c r="M28" s="1057"/>
      <c r="N28" s="1489"/>
      <c r="O28" s="1866"/>
      <c r="P28" s="1866"/>
      <c r="Q28" s="1866"/>
      <c r="R28" s="1867"/>
      <c r="S28" s="63"/>
      <c r="T28" s="63"/>
      <c r="U28" s="817" t="str">
        <f>IF('PR_Programmatic Progress_1A'!A28="Select","",'PR_Programmatic Progress_1A'!A28)</f>
        <v>Outcome</v>
      </c>
      <c r="V28" s="1844" t="str">
        <f>IF('PR_Programmatic Progress_1A'!B28="","",'PR_Programmatic Progress_1A'!B28)</f>
        <v>Case notification rate per 100,000 population- all forms of TB i.e. bacteriologically confirmed + clinically diagnosed*
*Case notification rate indicators include new and relapse cases</v>
      </c>
      <c r="W28" s="1844"/>
      <c r="X28" s="1844"/>
      <c r="Y28" s="1844"/>
      <c r="Z28" s="819" t="str">
        <f>IF('PR_Programmatic Progress_1A'!I28="","",'PR_Programmatic Progress_1A'!I28)</f>
        <v>2015</v>
      </c>
      <c r="AA28" s="1060" t="str">
        <f>IF('PR_Programmatic Progress_1A'!J28="","",'PR_Programmatic Progress_1A'!J28)</f>
        <v>87
(2014 notification) </v>
      </c>
      <c r="AB28" s="1060">
        <f>IF('PR_Programmatic Progress_1A'!K28="","",'PR_Programmatic Progress_1A'!K28)</f>
        <v>42050</v>
      </c>
      <c r="AC28" s="879">
        <f>IF('PR_Programmatic Progress_1A'!L28="","",'PR_Programmatic Progress_1A'!L28)</f>
        <v>71</v>
      </c>
      <c r="AD28" s="1845" t="str">
        <f>'PR_Programmatic Progress_1A'!M28</f>
        <v>R&amp;R TB system, yearly management report </v>
      </c>
      <c r="AE28" s="1846"/>
    </row>
    <row r="29" spans="1:31" s="13" customFormat="1" ht="69.75" customHeight="1">
      <c r="A29" s="817" t="str">
        <f t="shared" si="0"/>
        <v>Outcome</v>
      </c>
      <c r="B29" s="1861" t="str">
        <f t="shared" si="1"/>
        <v>Treatment success rate -  bacteriologically confirmed: Percentage of bacteriologically cobfirmed TB cases successfully treated (cured plus treatment completed)</v>
      </c>
      <c r="C29" s="1862"/>
      <c r="D29" s="1862"/>
      <c r="E29" s="1863"/>
      <c r="F29" s="1148" t="str">
        <f t="shared" si="2"/>
        <v>2016</v>
      </c>
      <c r="G29" s="1116" t="str">
        <f t="shared" si="3"/>
        <v>80%
(2013 Cohort)</v>
      </c>
      <c r="H29" s="1075">
        <f t="shared" si="3"/>
        <v>42050</v>
      </c>
      <c r="I29" s="1116">
        <f t="shared" si="3"/>
        <v>76</v>
      </c>
      <c r="J29" s="1864" t="str">
        <f t="shared" si="4"/>
        <v>R&amp;R TB system, yearly management report </v>
      </c>
      <c r="K29" s="1865"/>
      <c r="L29" s="1072"/>
      <c r="M29" s="1057"/>
      <c r="N29" s="1489"/>
      <c r="O29" s="1866"/>
      <c r="P29" s="1866"/>
      <c r="Q29" s="1866"/>
      <c r="R29" s="1867"/>
      <c r="S29" s="63"/>
      <c r="T29" s="63"/>
      <c r="U29" s="817" t="str">
        <f>IF('PR_Programmatic Progress_1A'!A29="Select","",'PR_Programmatic Progress_1A'!A29)</f>
        <v>Outcome</v>
      </c>
      <c r="V29" s="1844" t="str">
        <f>IF('PR_Programmatic Progress_1A'!B29="","",'PR_Programmatic Progress_1A'!B29)</f>
        <v>Treatment success rate -  bacteriologically confirmed: Percentage of bacteriologically cobfirmed TB cases successfully treated (cured plus treatment completed)</v>
      </c>
      <c r="W29" s="1844"/>
      <c r="X29" s="1844"/>
      <c r="Y29" s="1844"/>
      <c r="Z29" s="819" t="str">
        <f>IF('PR_Programmatic Progress_1A'!I29="","",'PR_Programmatic Progress_1A'!I29)</f>
        <v>2016</v>
      </c>
      <c r="AA29" s="1060" t="str">
        <f>IF('PR_Programmatic Progress_1A'!J29="","",'PR_Programmatic Progress_1A'!J29)</f>
        <v>80%
(2013 Cohort)</v>
      </c>
      <c r="AB29" s="1060">
        <f>IF('PR_Programmatic Progress_1A'!K29="","",'PR_Programmatic Progress_1A'!K29)</f>
        <v>42050</v>
      </c>
      <c r="AC29" s="879">
        <f>IF('PR_Programmatic Progress_1A'!L29="","",'PR_Programmatic Progress_1A'!L29)</f>
        <v>76</v>
      </c>
      <c r="AD29" s="1845" t="str">
        <f>'PR_Programmatic Progress_1A'!M29</f>
        <v>R&amp;R TB system, yearly management report </v>
      </c>
      <c r="AE29" s="1846"/>
    </row>
    <row r="30" spans="1:31" s="13" customFormat="1" ht="76.5" customHeight="1">
      <c r="A30" s="817" t="str">
        <f t="shared" si="0"/>
        <v>Outcome</v>
      </c>
      <c r="B30" s="1861" t="str">
        <f t="shared" si="1"/>
        <v>Treatment success rate- laboratory confirmed RR TB and/or MDR-TB:
Percentage of bacteriologically-confirmed RR and/or MDR-TB cases successfully treated (cured plus completed treatment) among those enrolled on second-line anti-TB treatment during the year of assessment </v>
      </c>
      <c r="C30" s="1862"/>
      <c r="D30" s="1862"/>
      <c r="E30" s="1863"/>
      <c r="F30" s="1148" t="str">
        <f t="shared" si="2"/>
        <v>2017</v>
      </c>
      <c r="G30" s="1116" t="str">
        <f t="shared" si="3"/>
        <v>58%
(2012 Cohort)</v>
      </c>
      <c r="H30" s="1075">
        <f t="shared" si="3"/>
        <v>42050</v>
      </c>
      <c r="I30" s="1116">
        <f t="shared" si="3"/>
        <v>0.45</v>
      </c>
      <c r="J30" s="1864" t="str">
        <f t="shared" si="4"/>
        <v>R&amp;R TB system, yearly management report </v>
      </c>
      <c r="K30" s="1865"/>
      <c r="L30" s="1072"/>
      <c r="M30" s="1057"/>
      <c r="N30" s="1489"/>
      <c r="O30" s="1866"/>
      <c r="P30" s="1866"/>
      <c r="Q30" s="1866"/>
      <c r="R30" s="1867"/>
      <c r="S30" s="63"/>
      <c r="T30" s="63"/>
      <c r="U30" s="817" t="str">
        <f>IF('PR_Programmatic Progress_1A'!A30="Select","",'PR_Programmatic Progress_1A'!A30)</f>
        <v>Outcome</v>
      </c>
      <c r="V30" s="1844" t="str">
        <f>IF('PR_Programmatic Progress_1A'!B30="","",'PR_Programmatic Progress_1A'!B30)</f>
        <v>Treatment success rate- laboratory confirmed RR TB and/or MDR-TB:
Percentage of bacteriologically-confirmed RR and/or MDR-TB cases successfully treated (cured plus completed treatment) among those enrolled on second-line anti-TB treatment during the year of assessment </v>
      </c>
      <c r="W30" s="1844"/>
      <c r="X30" s="1844"/>
      <c r="Y30" s="1844"/>
      <c r="Z30" s="819" t="str">
        <f>IF('PR_Programmatic Progress_1A'!I30="","",'PR_Programmatic Progress_1A'!I30)</f>
        <v>2017</v>
      </c>
      <c r="AA30" s="1060" t="str">
        <f>IF('PR_Programmatic Progress_1A'!J30="","",'PR_Programmatic Progress_1A'!J30)</f>
        <v>58%
(2012 Cohort)</v>
      </c>
      <c r="AB30" s="1060">
        <f>IF('PR_Programmatic Progress_1A'!K30="","",'PR_Programmatic Progress_1A'!K30)</f>
        <v>42050</v>
      </c>
      <c r="AC30" s="879">
        <f>IF('PR_Programmatic Progress_1A'!L30="","",'PR_Programmatic Progress_1A'!L30)</f>
        <v>0.45</v>
      </c>
      <c r="AD30" s="1845" t="str">
        <f>'PR_Programmatic Progress_1A'!M30</f>
        <v>R&amp;R TB system, yearly management report </v>
      </c>
      <c r="AE30" s="1846"/>
    </row>
    <row r="31" spans="1:31" s="13" customFormat="1" ht="44.25" customHeight="1">
      <c r="A31" s="817" t="str">
        <f t="shared" si="0"/>
        <v>Outcome</v>
      </c>
      <c r="B31" s="1861" t="str">
        <f t="shared" si="1"/>
        <v>Case notification rate per 100,000 population- bacteriologically confirmed (new and relapse cases)</v>
      </c>
      <c r="C31" s="1862"/>
      <c r="D31" s="1862"/>
      <c r="E31" s="1863"/>
      <c r="F31" s="1148" t="str">
        <f t="shared" si="2"/>
        <v>2018</v>
      </c>
      <c r="G31" s="1116">
        <f t="shared" si="3"/>
        <v>54</v>
      </c>
      <c r="H31" s="1075">
        <f t="shared" si="3"/>
        <v>42050</v>
      </c>
      <c r="I31" s="1116">
        <f t="shared" si="3"/>
        <v>48</v>
      </c>
      <c r="J31" s="1864" t="str">
        <f t="shared" si="4"/>
        <v>R&amp;R TB system, quarterly reports</v>
      </c>
      <c r="K31" s="1865"/>
      <c r="L31" s="1072"/>
      <c r="M31" s="1057"/>
      <c r="N31" s="1489"/>
      <c r="O31" s="1866"/>
      <c r="P31" s="1866"/>
      <c r="Q31" s="1866"/>
      <c r="R31" s="1867"/>
      <c r="S31" s="63"/>
      <c r="T31" s="63"/>
      <c r="U31" s="817" t="str">
        <f>IF('PR_Programmatic Progress_1A'!A31="Select","",'PR_Programmatic Progress_1A'!A31)</f>
        <v>Outcome</v>
      </c>
      <c r="V31" s="1844" t="str">
        <f>IF('PR_Programmatic Progress_1A'!B31="","",'PR_Programmatic Progress_1A'!B31)</f>
        <v>Case notification rate per 100,000 population- bacteriologically confirmed (new and relapse cases)</v>
      </c>
      <c r="W31" s="1844"/>
      <c r="X31" s="1844"/>
      <c r="Y31" s="1844"/>
      <c r="Z31" s="819" t="str">
        <f>IF('PR_Programmatic Progress_1A'!I31="","",'PR_Programmatic Progress_1A'!I31)</f>
        <v>2018</v>
      </c>
      <c r="AA31" s="1060">
        <f>IF('PR_Programmatic Progress_1A'!J31="","",'PR_Programmatic Progress_1A'!J31)</f>
        <v>54</v>
      </c>
      <c r="AB31" s="1060">
        <f>IF('PR_Programmatic Progress_1A'!K31="","",'PR_Programmatic Progress_1A'!K31)</f>
        <v>42050</v>
      </c>
      <c r="AC31" s="879">
        <f>IF('PR_Programmatic Progress_1A'!L31="","",'PR_Programmatic Progress_1A'!L31)</f>
        <v>48</v>
      </c>
      <c r="AD31" s="1845" t="str">
        <f>'PR_Programmatic Progress_1A'!M31</f>
        <v>R&amp;R TB system, quarterly reports</v>
      </c>
      <c r="AE31" s="1846"/>
    </row>
    <row r="32" spans="1:31" s="13" customFormat="1" ht="44.25" customHeight="1">
      <c r="A32" s="817">
        <f t="shared" si="0"/>
      </c>
      <c r="B32" s="1861">
        <f t="shared" si="1"/>
      </c>
      <c r="C32" s="1862"/>
      <c r="D32" s="1862"/>
      <c r="E32" s="1863"/>
      <c r="F32" s="1148" t="str">
        <f t="shared" si="2"/>
        <v>-</v>
      </c>
      <c r="G32" s="1116" t="str">
        <f t="shared" si="3"/>
        <v>-</v>
      </c>
      <c r="H32" s="1075" t="str">
        <f t="shared" si="3"/>
        <v>-</v>
      </c>
      <c r="I32" s="1116" t="str">
        <f t="shared" si="3"/>
        <v>-</v>
      </c>
      <c r="J32" s="1864" t="str">
        <f t="shared" si="4"/>
        <v>Select</v>
      </c>
      <c r="K32" s="1865"/>
      <c r="L32" s="1072"/>
      <c r="M32" s="1057"/>
      <c r="N32" s="1489"/>
      <c r="O32" s="1866"/>
      <c r="P32" s="1866"/>
      <c r="Q32" s="1866"/>
      <c r="R32" s="1867"/>
      <c r="S32" s="63"/>
      <c r="T32" s="63"/>
      <c r="U32" s="817">
        <f>IF('PR_Programmatic Progress_1A'!A32="Select","",'PR_Programmatic Progress_1A'!A32)</f>
      </c>
      <c r="V32" s="1844">
        <f>IF('PR_Programmatic Progress_1A'!B32="","",'PR_Programmatic Progress_1A'!B32)</f>
      </c>
      <c r="W32" s="1844"/>
      <c r="X32" s="1844"/>
      <c r="Y32" s="1844"/>
      <c r="Z32" s="819" t="str">
        <f>IF('PR_Programmatic Progress_1A'!I32="","",'PR_Programmatic Progress_1A'!I32)</f>
        <v>-</v>
      </c>
      <c r="AA32" s="1060" t="str">
        <f>IF('PR_Programmatic Progress_1A'!J32="","",'PR_Programmatic Progress_1A'!J32)</f>
        <v>-</v>
      </c>
      <c r="AB32" s="1060" t="str">
        <f>IF('PR_Programmatic Progress_1A'!K32="","",'PR_Programmatic Progress_1A'!K32)</f>
        <v>-</v>
      </c>
      <c r="AC32" s="879" t="str">
        <f>IF('PR_Programmatic Progress_1A'!L32="","",'PR_Programmatic Progress_1A'!L32)</f>
        <v>-</v>
      </c>
      <c r="AD32" s="1845" t="str">
        <f>'PR_Programmatic Progress_1A'!M32</f>
        <v>Select</v>
      </c>
      <c r="AE32" s="1846"/>
    </row>
    <row r="33" spans="1:31" s="13" customFormat="1" ht="44.25" customHeight="1">
      <c r="A33" s="817">
        <f t="shared" si="0"/>
      </c>
      <c r="B33" s="1861">
        <f t="shared" si="1"/>
      </c>
      <c r="C33" s="1862"/>
      <c r="D33" s="1862"/>
      <c r="E33" s="1863"/>
      <c r="F33" s="1148" t="str">
        <f t="shared" si="2"/>
        <v>-</v>
      </c>
      <c r="G33" s="1116" t="str">
        <f t="shared" si="3"/>
        <v>-</v>
      </c>
      <c r="H33" s="1075" t="str">
        <f t="shared" si="3"/>
        <v>-</v>
      </c>
      <c r="I33" s="1116" t="str">
        <f t="shared" si="3"/>
        <v>-</v>
      </c>
      <c r="J33" s="1864" t="str">
        <f t="shared" si="4"/>
        <v>Select</v>
      </c>
      <c r="K33" s="1865"/>
      <c r="L33" s="1072"/>
      <c r="M33" s="1057"/>
      <c r="N33" s="1489"/>
      <c r="O33" s="1866"/>
      <c r="P33" s="1866"/>
      <c r="Q33" s="1866"/>
      <c r="R33" s="1867"/>
      <c r="S33" s="63"/>
      <c r="T33" s="63"/>
      <c r="U33" s="817">
        <f>IF('PR_Programmatic Progress_1A'!A33="Select","",'PR_Programmatic Progress_1A'!A33)</f>
      </c>
      <c r="V33" s="1844">
        <f>IF('PR_Programmatic Progress_1A'!B33="","",'PR_Programmatic Progress_1A'!B33)</f>
      </c>
      <c r="W33" s="1844"/>
      <c r="X33" s="1844"/>
      <c r="Y33" s="1844"/>
      <c r="Z33" s="819" t="str">
        <f>IF('PR_Programmatic Progress_1A'!I33="","",'PR_Programmatic Progress_1A'!I33)</f>
        <v>-</v>
      </c>
      <c r="AA33" s="1060" t="str">
        <f>IF('PR_Programmatic Progress_1A'!J33="","",'PR_Programmatic Progress_1A'!J33)</f>
        <v>-</v>
      </c>
      <c r="AB33" s="1060" t="str">
        <f>IF('PR_Programmatic Progress_1A'!K33="","",'PR_Programmatic Progress_1A'!K33)</f>
        <v>-</v>
      </c>
      <c r="AC33" s="879" t="str">
        <f>IF('PR_Programmatic Progress_1A'!L33="","",'PR_Programmatic Progress_1A'!L33)</f>
        <v>-</v>
      </c>
      <c r="AD33" s="1845" t="str">
        <f>'PR_Programmatic Progress_1A'!M33</f>
        <v>Select</v>
      </c>
      <c r="AE33" s="1846"/>
    </row>
    <row r="34" spans="1:31" s="13" customFormat="1" ht="44.25" customHeight="1">
      <c r="A34" s="817">
        <f t="shared" si="0"/>
      </c>
      <c r="B34" s="1861">
        <f t="shared" si="1"/>
      </c>
      <c r="C34" s="1862"/>
      <c r="D34" s="1862"/>
      <c r="E34" s="1863"/>
      <c r="F34" s="1148" t="str">
        <f t="shared" si="2"/>
        <v>-</v>
      </c>
      <c r="G34" s="1116" t="str">
        <f t="shared" si="3"/>
        <v>-</v>
      </c>
      <c r="H34" s="1075" t="str">
        <f t="shared" si="3"/>
        <v>-</v>
      </c>
      <c r="I34" s="1116" t="str">
        <f t="shared" si="3"/>
        <v>-</v>
      </c>
      <c r="J34" s="1864" t="str">
        <f t="shared" si="4"/>
        <v>Select</v>
      </c>
      <c r="K34" s="1865"/>
      <c r="L34" s="1072"/>
      <c r="M34" s="1057"/>
      <c r="N34" s="1489"/>
      <c r="O34" s="1866"/>
      <c r="P34" s="1866"/>
      <c r="Q34" s="1866"/>
      <c r="R34" s="1867"/>
      <c r="S34" s="63"/>
      <c r="T34" s="63"/>
      <c r="U34" s="817">
        <f>IF('PR_Programmatic Progress_1A'!A34="Select","",'PR_Programmatic Progress_1A'!A34)</f>
      </c>
      <c r="V34" s="1844">
        <f>IF('PR_Programmatic Progress_1A'!B34="","",'PR_Programmatic Progress_1A'!B34)</f>
      </c>
      <c r="W34" s="1844"/>
      <c r="X34" s="1844"/>
      <c r="Y34" s="1844"/>
      <c r="Z34" s="819" t="str">
        <f>IF('PR_Programmatic Progress_1A'!I34="","",'PR_Programmatic Progress_1A'!I34)</f>
        <v>-</v>
      </c>
      <c r="AA34" s="1060" t="str">
        <f>IF('PR_Programmatic Progress_1A'!J34="","",'PR_Programmatic Progress_1A'!J34)</f>
        <v>-</v>
      </c>
      <c r="AB34" s="1060" t="str">
        <f>IF('PR_Programmatic Progress_1A'!K34="","",'PR_Programmatic Progress_1A'!K34)</f>
        <v>-</v>
      </c>
      <c r="AC34" s="879" t="str">
        <f>IF('PR_Programmatic Progress_1A'!L34="","",'PR_Programmatic Progress_1A'!L34)</f>
        <v>-</v>
      </c>
      <c r="AD34" s="1845" t="str">
        <f>'PR_Programmatic Progress_1A'!M34</f>
        <v>Select</v>
      </c>
      <c r="AE34" s="1846"/>
    </row>
    <row r="35" spans="1:31" s="13" customFormat="1" ht="44.25" customHeight="1">
      <c r="A35" s="817">
        <f t="shared" si="0"/>
      </c>
      <c r="B35" s="1861">
        <f t="shared" si="1"/>
      </c>
      <c r="C35" s="1862"/>
      <c r="D35" s="1862"/>
      <c r="E35" s="1863"/>
      <c r="F35" s="1148" t="str">
        <f t="shared" si="2"/>
        <v>-</v>
      </c>
      <c r="G35" s="1116" t="str">
        <f t="shared" si="3"/>
        <v>-</v>
      </c>
      <c r="H35" s="1075" t="str">
        <f t="shared" si="3"/>
        <v>-</v>
      </c>
      <c r="I35" s="1116" t="str">
        <f t="shared" si="3"/>
        <v>-</v>
      </c>
      <c r="J35" s="1864" t="str">
        <f t="shared" si="4"/>
        <v>Select</v>
      </c>
      <c r="K35" s="1865"/>
      <c r="L35" s="1072"/>
      <c r="M35" s="1057"/>
      <c r="N35" s="1489"/>
      <c r="O35" s="1866"/>
      <c r="P35" s="1866"/>
      <c r="Q35" s="1866"/>
      <c r="R35" s="1867"/>
      <c r="S35" s="63"/>
      <c r="T35" s="63"/>
      <c r="U35" s="817">
        <f>IF('PR_Programmatic Progress_1A'!A35="Select","",'PR_Programmatic Progress_1A'!A35)</f>
      </c>
      <c r="V35" s="1844">
        <f>IF('PR_Programmatic Progress_1A'!B35="","",'PR_Programmatic Progress_1A'!B35)</f>
      </c>
      <c r="W35" s="1844"/>
      <c r="X35" s="1844"/>
      <c r="Y35" s="1844"/>
      <c r="Z35" s="819" t="str">
        <f>IF('PR_Programmatic Progress_1A'!I35="","",'PR_Programmatic Progress_1A'!I35)</f>
        <v>-</v>
      </c>
      <c r="AA35" s="1060" t="str">
        <f>IF('PR_Programmatic Progress_1A'!J35="","",'PR_Programmatic Progress_1A'!J35)</f>
        <v>-</v>
      </c>
      <c r="AB35" s="1060" t="str">
        <f>IF('PR_Programmatic Progress_1A'!K35="","",'PR_Programmatic Progress_1A'!K35)</f>
        <v>-</v>
      </c>
      <c r="AC35" s="879" t="str">
        <f>IF('PR_Programmatic Progress_1A'!L35="","",'PR_Programmatic Progress_1A'!L35)</f>
        <v>-</v>
      </c>
      <c r="AD35" s="1845" t="str">
        <f>'PR_Programmatic Progress_1A'!M35</f>
        <v>Select</v>
      </c>
      <c r="AE35" s="1846"/>
    </row>
    <row r="36" spans="1:31" s="13" customFormat="1" ht="44.25" customHeight="1" thickBot="1">
      <c r="A36" s="1361">
        <f t="shared" si="0"/>
      </c>
      <c r="B36" s="1853">
        <f t="shared" si="1"/>
      </c>
      <c r="C36" s="1854"/>
      <c r="D36" s="1854"/>
      <c r="E36" s="1855"/>
      <c r="F36" s="1362" t="str">
        <f t="shared" si="2"/>
        <v>-</v>
      </c>
      <c r="G36" s="1363" t="str">
        <f t="shared" si="3"/>
        <v>-</v>
      </c>
      <c r="H36" s="1364" t="str">
        <f t="shared" si="3"/>
        <v>-</v>
      </c>
      <c r="I36" s="1363" t="str">
        <f t="shared" si="3"/>
        <v>-</v>
      </c>
      <c r="J36" s="1856" t="str">
        <f t="shared" si="4"/>
        <v>Select</v>
      </c>
      <c r="K36" s="1857"/>
      <c r="L36" s="1354"/>
      <c r="M36" s="1365"/>
      <c r="N36" s="1858"/>
      <c r="O36" s="1859"/>
      <c r="P36" s="1859"/>
      <c r="Q36" s="1859"/>
      <c r="R36" s="1860"/>
      <c r="S36" s="63"/>
      <c r="T36" s="63"/>
      <c r="U36" s="817">
        <f>IF('PR_Programmatic Progress_1A'!A36="Select","",'PR_Programmatic Progress_1A'!A36)</f>
      </c>
      <c r="V36" s="1844">
        <f>IF('PR_Programmatic Progress_1A'!B36="","",'PR_Programmatic Progress_1A'!B36)</f>
      </c>
      <c r="W36" s="1844"/>
      <c r="X36" s="1844"/>
      <c r="Y36" s="1844"/>
      <c r="Z36" s="819" t="str">
        <f>IF('PR_Programmatic Progress_1A'!I36="","",'PR_Programmatic Progress_1A'!I36)</f>
        <v>-</v>
      </c>
      <c r="AA36" s="1060" t="str">
        <f>IF('PR_Programmatic Progress_1A'!J36="","",'PR_Programmatic Progress_1A'!J36)</f>
        <v>-</v>
      </c>
      <c r="AB36" s="1060" t="str">
        <f>IF('PR_Programmatic Progress_1A'!K36="","",'PR_Programmatic Progress_1A'!K36)</f>
        <v>-</v>
      </c>
      <c r="AC36" s="879" t="str">
        <f>IF('PR_Programmatic Progress_1A'!L36="","",'PR_Programmatic Progress_1A'!L36)</f>
        <v>-</v>
      </c>
      <c r="AD36" s="1845" t="str">
        <f>'PR_Programmatic Progress_1A'!M36</f>
        <v>Select</v>
      </c>
      <c r="AE36" s="1846"/>
    </row>
    <row r="37" spans="1:24" s="13" customFormat="1" ht="12.75">
      <c r="A37" s="63"/>
      <c r="B37" s="63"/>
      <c r="C37" s="63"/>
      <c r="D37" s="63"/>
      <c r="E37" s="63"/>
      <c r="F37" s="63"/>
      <c r="G37" s="601"/>
      <c r="H37" s="601"/>
      <c r="I37" s="63"/>
      <c r="J37" s="63"/>
      <c r="K37" s="63"/>
      <c r="L37" s="63"/>
      <c r="M37" s="63"/>
      <c r="N37" s="63"/>
      <c r="O37" s="63"/>
      <c r="P37" s="63"/>
      <c r="Q37" s="63"/>
      <c r="R37" s="63"/>
      <c r="S37" s="63"/>
      <c r="T37" s="63"/>
      <c r="U37" s="63"/>
      <c r="V37" s="63"/>
      <c r="W37" s="63"/>
      <c r="X37" s="63"/>
    </row>
  </sheetData>
  <sheetProtection formatCells="0" formatColumns="0" formatRows="0"/>
  <mergeCells count="86">
    <mergeCell ref="N33:R33"/>
    <mergeCell ref="J33:K33"/>
    <mergeCell ref="J31:K31"/>
    <mergeCell ref="J29:K29"/>
    <mergeCell ref="J32:K32"/>
    <mergeCell ref="N31:R31"/>
    <mergeCell ref="B34:E34"/>
    <mergeCell ref="J34:K34"/>
    <mergeCell ref="N34:R34"/>
    <mergeCell ref="J28:K28"/>
    <mergeCell ref="N32:R32"/>
    <mergeCell ref="B31:E31"/>
    <mergeCell ref="B32:E32"/>
    <mergeCell ref="B33:E33"/>
    <mergeCell ref="J30:K30"/>
    <mergeCell ref="N28:R28"/>
    <mergeCell ref="N24:O24"/>
    <mergeCell ref="N25:R26"/>
    <mergeCell ref="G25:G26"/>
    <mergeCell ref="I25:I26"/>
    <mergeCell ref="L25:L26"/>
    <mergeCell ref="N27:R27"/>
    <mergeCell ref="A7:B7"/>
    <mergeCell ref="C7:F7"/>
    <mergeCell ref="A8:B8"/>
    <mergeCell ref="A25:A26"/>
    <mergeCell ref="F25:F26"/>
    <mergeCell ref="B25:E26"/>
    <mergeCell ref="A20:M20"/>
    <mergeCell ref="A10:B10"/>
    <mergeCell ref="C8:F8"/>
    <mergeCell ref="C10:F10"/>
    <mergeCell ref="A1:K1"/>
    <mergeCell ref="A3:B3"/>
    <mergeCell ref="C3:F3"/>
    <mergeCell ref="A5:B5"/>
    <mergeCell ref="C5:F5"/>
    <mergeCell ref="M25:M26"/>
    <mergeCell ref="J25:K26"/>
    <mergeCell ref="H25:H26"/>
    <mergeCell ref="A6:B6"/>
    <mergeCell ref="C6:F6"/>
    <mergeCell ref="A9:B9"/>
    <mergeCell ref="AC25:AC26"/>
    <mergeCell ref="C9:F9"/>
    <mergeCell ref="C14:F14"/>
    <mergeCell ref="C18:F18"/>
    <mergeCell ref="B35:E35"/>
    <mergeCell ref="J35:K35"/>
    <mergeCell ref="N35:R35"/>
    <mergeCell ref="V27:Y27"/>
    <mergeCell ref="V31:Y31"/>
    <mergeCell ref="B36:E36"/>
    <mergeCell ref="J36:K36"/>
    <mergeCell ref="N36:R36"/>
    <mergeCell ref="B27:E27"/>
    <mergeCell ref="B28:E28"/>
    <mergeCell ref="J27:K27"/>
    <mergeCell ref="B29:E29"/>
    <mergeCell ref="B30:E30"/>
    <mergeCell ref="N29:R29"/>
    <mergeCell ref="N30:R30"/>
    <mergeCell ref="AD27:AE27"/>
    <mergeCell ref="V28:Y28"/>
    <mergeCell ref="AD28:AE28"/>
    <mergeCell ref="AD25:AE26"/>
    <mergeCell ref="U25:U26"/>
    <mergeCell ref="V25:Y26"/>
    <mergeCell ref="Z25:Z26"/>
    <mergeCell ref="AA25:AA26"/>
    <mergeCell ref="AB25:AB26"/>
    <mergeCell ref="AD31:AE31"/>
    <mergeCell ref="V32:Y32"/>
    <mergeCell ref="AD32:AE32"/>
    <mergeCell ref="V29:Y29"/>
    <mergeCell ref="AD29:AE29"/>
    <mergeCell ref="V30:Y30"/>
    <mergeCell ref="AD30:AE30"/>
    <mergeCell ref="V35:Y35"/>
    <mergeCell ref="AD35:AE35"/>
    <mergeCell ref="V36:Y36"/>
    <mergeCell ref="AD36:AE36"/>
    <mergeCell ref="V33:Y33"/>
    <mergeCell ref="AD33:AE33"/>
    <mergeCell ref="V34:Y34"/>
    <mergeCell ref="AD34:AE34"/>
  </mergeCells>
  <conditionalFormatting sqref="A27:K36">
    <cfRule type="cellIs" priority="3" dxfId="0" operator="notEqual">
      <formula>U27</formula>
    </cfRule>
  </conditionalFormatting>
  <conditionalFormatting sqref="L27:L36">
    <cfRule type="cellIs" priority="67" dxfId="0" operator="notEqual">
      <formula>'LFA_Programmatic Progress_1A'!#REF!</formula>
    </cfRule>
  </conditionalFormatting>
  <dataValidations count="6">
    <dataValidation allowBlank="1" showInputMessage="1" showErrorMessage="1" sqref="Z27:AC36 U27:U36 A27:A36"/>
    <dataValidation type="list" allowBlank="1" showInputMessage="1" showErrorMessage="1" sqref="G14:H14 G18:H18">
      <formula1>"Select,N/A,1,2,3,4,5,6,7,8,9,10,11,12,13,14,15,16,17,18,19,20"</formula1>
    </dataValidation>
    <dataValidation type="list" allowBlank="1" showInputMessage="1" showErrorMessage="1" sqref="G6:H6">
      <formula1>"Select,Health Systems Strengthening,HIV/AIDS,HIV/TB,Integrated,Malaria,Tuberculosis"</formula1>
    </dataValidation>
    <dataValidation type="list" allowBlank="1" showInputMessage="1" showErrorMessage="1" sqref="G10:H10">
      <formula1>"Select,USD,EUR"</formula1>
    </dataValidation>
    <dataValidation type="list" allowBlank="1" showInputMessage="1" showErrorMessage="1" sqref="G12:H12 G16:H16">
      <formula1>"Select,1,2,3,4,5,6,7,8,9,10,11,12,13,14,15,16,17,18,19,20"</formula1>
    </dataValidation>
    <dataValidation type="list" allowBlank="1" showInputMessage="1" prompt="If &quot;Other&quot;, please specify" sqref="L27:L36">
      <formula1>"Select,Not Verified,Desk Review,Other ..."</formula1>
    </dataValidation>
  </dataValidations>
  <printOptions horizontalCentered="1"/>
  <pageMargins left="0.7480314960629921" right="0.7480314960629921" top="0.5905511811023623" bottom="0.5905511811023623" header="0.5118110236220472" footer="0.5118110236220472"/>
  <pageSetup cellComments="asDisplayed" fitToHeight="0" horizontalDpi="600" verticalDpi="600" orientation="landscape" paperSize="9" scale="40" r:id="rId1"/>
  <headerFooter alignWithMargins="0">
    <oddFooter>&amp;L&amp;9&amp;F&amp;C&amp;A&amp;R&amp;9Page &amp;P of &amp;N</oddFooter>
  </headerFooter>
  <ignoredErrors>
    <ignoredError sqref="F12:F13 F16:F17 C18 D16:D17 C14 D12:D13 D5:F10 C5:C6 C8:C10" unlockedFormula="1"/>
  </ignoredErrors>
</worksheet>
</file>

<file path=xl/worksheets/sheet14.xml><?xml version="1.0" encoding="utf-8"?>
<worksheet xmlns="http://schemas.openxmlformats.org/spreadsheetml/2006/main" xmlns:r="http://schemas.openxmlformats.org/officeDocument/2006/relationships">
  <sheetPr>
    <tabColor indexed="40"/>
    <pageSetUpPr fitToPage="1"/>
  </sheetPr>
  <dimension ref="A1:AH46"/>
  <sheetViews>
    <sheetView view="pageBreakPreview" zoomScale="70" zoomScaleNormal="40" zoomScaleSheetLayoutView="70" zoomScalePageLayoutView="0" workbookViewId="0" topLeftCell="A1">
      <selection activeCell="O15" sqref="O15"/>
    </sheetView>
  </sheetViews>
  <sheetFormatPr defaultColWidth="9.140625" defaultRowHeight="12.75"/>
  <cols>
    <col min="1" max="2" width="13.421875" style="63" customWidth="1"/>
    <col min="3" max="3" width="19.57421875" style="63" customWidth="1"/>
    <col min="4" max="4" width="22.7109375" style="63" customWidth="1"/>
    <col min="5" max="5" width="14.8515625" style="63" customWidth="1"/>
    <col min="6" max="6" width="24.00390625" style="63" customWidth="1"/>
    <col min="7" max="7" width="16.7109375" style="601" customWidth="1"/>
    <col min="8" max="8" width="12.7109375" style="63" customWidth="1"/>
    <col min="9" max="9" width="19.57421875" style="63" customWidth="1"/>
    <col min="10" max="10" width="18.28125" style="609" customWidth="1"/>
    <col min="11" max="11" width="21.421875" style="63" bestFit="1" customWidth="1"/>
    <col min="12" max="12" width="21.140625" style="63" bestFit="1" customWidth="1"/>
    <col min="13" max="13" width="12.140625" style="63" customWidth="1"/>
    <col min="14" max="14" width="5.7109375" style="63" customWidth="1"/>
    <col min="15" max="15" width="17.00390625" style="63" customWidth="1"/>
    <col min="16" max="16" width="20.140625" style="63" bestFit="1" customWidth="1"/>
    <col min="17" max="17" width="9.140625" style="63" customWidth="1"/>
    <col min="18" max="18" width="29.57421875" style="63" customWidth="1"/>
    <col min="19" max="20" width="9.140625" style="63" customWidth="1"/>
    <col min="21" max="21" width="2.8515625" style="63" customWidth="1"/>
    <col min="22" max="35" width="9.140625" style="63" hidden="1" customWidth="1"/>
    <col min="36" max="243" width="9.140625" style="63" customWidth="1"/>
    <col min="244" max="16384" width="9.140625" style="63" customWidth="1"/>
  </cols>
  <sheetData>
    <row r="1" spans="1:25" s="3" customFormat="1" ht="25.5" customHeight="1">
      <c r="A1" s="1873" t="s">
        <v>279</v>
      </c>
      <c r="B1" s="1873"/>
      <c r="C1" s="1873"/>
      <c r="D1" s="1873"/>
      <c r="E1" s="1873"/>
      <c r="F1" s="1873"/>
      <c r="G1" s="1873"/>
      <c r="H1" s="1873"/>
      <c r="I1" s="1873"/>
      <c r="J1" s="1873"/>
      <c r="K1" s="1873"/>
      <c r="L1" s="69"/>
      <c r="M1" s="69"/>
      <c r="N1" s="72"/>
      <c r="O1" s="72"/>
      <c r="P1" s="72"/>
      <c r="Q1" s="72"/>
      <c r="R1" s="72"/>
      <c r="S1" s="72"/>
      <c r="T1" s="72"/>
      <c r="U1" s="72"/>
      <c r="V1" s="72"/>
      <c r="W1" s="72"/>
      <c r="X1" s="72"/>
      <c r="Y1" s="72"/>
    </row>
    <row r="2" spans="1:25" s="13" customFormat="1" ht="27" customHeight="1" thickBot="1">
      <c r="A2" s="98" t="s">
        <v>154</v>
      </c>
      <c r="B2" s="72"/>
      <c r="C2" s="72"/>
      <c r="D2" s="72"/>
      <c r="E2" s="72"/>
      <c r="F2" s="72"/>
      <c r="G2" s="72"/>
      <c r="H2" s="72"/>
      <c r="I2" s="72"/>
      <c r="J2" s="454"/>
      <c r="K2" s="72"/>
      <c r="L2" s="72"/>
      <c r="M2" s="72"/>
      <c r="N2" s="72"/>
      <c r="O2" s="72"/>
      <c r="P2" s="72"/>
      <c r="Q2" s="72"/>
      <c r="R2" s="72"/>
      <c r="S2" s="72"/>
      <c r="T2" s="72"/>
      <c r="U2" s="72"/>
      <c r="V2" s="72"/>
      <c r="W2" s="72"/>
      <c r="X2" s="72"/>
      <c r="Y2" s="72"/>
    </row>
    <row r="3" spans="1:25" s="4" customFormat="1" ht="25.5" customHeight="1" thickBot="1">
      <c r="A3" s="1443" t="s">
        <v>70</v>
      </c>
      <c r="B3" s="1937"/>
      <c r="C3" s="1938"/>
      <c r="D3" s="498" t="str">
        <f>IF('LFA_Programmatic Progress_1A'!C7="","",'LFA_Programmatic Progress_1A'!C7)</f>
        <v>GEO-T-NCDC</v>
      </c>
      <c r="E3" s="499"/>
      <c r="F3" s="499"/>
      <c r="G3" s="500"/>
      <c r="H3" s="194"/>
      <c r="I3" s="199"/>
      <c r="J3" s="468"/>
      <c r="K3" s="73"/>
      <c r="L3" s="73"/>
      <c r="M3" s="73"/>
      <c r="N3" s="73"/>
      <c r="O3" s="73"/>
      <c r="P3" s="73"/>
      <c r="Q3" s="73"/>
      <c r="R3" s="73"/>
      <c r="S3" s="73"/>
      <c r="T3" s="73"/>
      <c r="U3" s="73"/>
      <c r="V3" s="73"/>
      <c r="W3" s="73"/>
      <c r="X3" s="73"/>
      <c r="Y3" s="73"/>
    </row>
    <row r="4" spans="1:25" s="4" customFormat="1" ht="15" customHeight="1">
      <c r="A4" s="1443" t="s">
        <v>271</v>
      </c>
      <c r="B4" s="1938"/>
      <c r="C4" s="1938"/>
      <c r="D4" s="53" t="s">
        <v>277</v>
      </c>
      <c r="E4" s="505" t="str">
        <f>IF('LFA_Programmatic Progress_1A'!D12="Select","",'LFA_Programmatic Progress_1A'!D12)</f>
        <v>Semester</v>
      </c>
      <c r="F4" s="5" t="s">
        <v>278</v>
      </c>
      <c r="G4" s="47">
        <f>IF('LFA_Programmatic Progress_1A'!F12="Select","",'LFA_Programmatic Progress_1A'!F12)</f>
        <v>2</v>
      </c>
      <c r="H4" s="195"/>
      <c r="I4" s="170"/>
      <c r="K4" s="73"/>
      <c r="L4" s="73"/>
      <c r="M4" s="73"/>
      <c r="N4" s="73"/>
      <c r="O4" s="73"/>
      <c r="P4" s="73"/>
      <c r="Q4" s="73"/>
      <c r="R4" s="73"/>
      <c r="S4" s="73"/>
      <c r="T4" s="73"/>
      <c r="U4" s="73"/>
      <c r="V4" s="73"/>
      <c r="W4" s="73"/>
      <c r="X4" s="73"/>
      <c r="Y4" s="73"/>
    </row>
    <row r="5" spans="1:25" s="4" customFormat="1" ht="15" customHeight="1" thickBot="1">
      <c r="A5" s="1939" t="s">
        <v>272</v>
      </c>
      <c r="B5" s="1938"/>
      <c r="C5" s="1938"/>
      <c r="D5" s="54" t="s">
        <v>240</v>
      </c>
      <c r="E5" s="520">
        <f>IF('LFA_Programmatic Progress_1A'!D13="","",'LFA_Programmatic Progress_1A'!D13)</f>
        <v>41821</v>
      </c>
      <c r="F5" s="5" t="s">
        <v>258</v>
      </c>
      <c r="G5" s="521">
        <f>IF('LFA_Programmatic Progress_1A'!F13="","",'LFA_Programmatic Progress_1A'!F13)</f>
        <v>42004</v>
      </c>
      <c r="H5" s="196"/>
      <c r="I5" s="199"/>
      <c r="J5" s="469"/>
      <c r="K5" s="73"/>
      <c r="L5" s="73"/>
      <c r="M5" s="73"/>
      <c r="N5" s="73"/>
      <c r="O5" s="73"/>
      <c r="P5" s="73"/>
      <c r="Q5" s="73"/>
      <c r="R5" s="73"/>
      <c r="S5" s="73"/>
      <c r="T5" s="73"/>
      <c r="U5" s="73"/>
      <c r="V5" s="73"/>
      <c r="W5" s="73"/>
      <c r="X5" s="73"/>
      <c r="Y5" s="73"/>
    </row>
    <row r="6" spans="1:25" s="4" customFormat="1" ht="15" customHeight="1" thickBot="1">
      <c r="A6" s="1940" t="s">
        <v>273</v>
      </c>
      <c r="B6" s="1941"/>
      <c r="C6" s="1942"/>
      <c r="D6" s="495">
        <f>IF('LFA_Programmatic Progress_1A'!C14="Select","",'LFA_Programmatic Progress_1A'!C14)</f>
        <v>2</v>
      </c>
      <c r="E6" s="495"/>
      <c r="F6" s="495"/>
      <c r="G6" s="496"/>
      <c r="I6" s="198"/>
      <c r="J6" s="470"/>
      <c r="K6" s="73"/>
      <c r="L6" s="73"/>
      <c r="M6" s="73"/>
      <c r="N6" s="73"/>
      <c r="O6" s="73"/>
      <c r="P6" s="73"/>
      <c r="Q6" s="73"/>
      <c r="R6" s="73"/>
      <c r="S6" s="73"/>
      <c r="T6" s="73"/>
      <c r="U6" s="73"/>
      <c r="V6" s="73"/>
      <c r="W6" s="73"/>
      <c r="X6" s="73"/>
      <c r="Y6" s="73"/>
    </row>
    <row r="7" spans="1:13" s="67" customFormat="1" ht="22.5" customHeight="1">
      <c r="A7" s="1944"/>
      <c r="B7" s="1944"/>
      <c r="C7" s="1944"/>
      <c r="D7" s="1944"/>
      <c r="E7" s="1944"/>
      <c r="F7" s="1944"/>
      <c r="G7" s="1944"/>
      <c r="H7" s="1944"/>
      <c r="I7" s="1944"/>
      <c r="J7" s="1944"/>
      <c r="K7" s="1944"/>
      <c r="L7" s="1944"/>
      <c r="M7" s="68"/>
    </row>
    <row r="8" spans="1:20" s="67" customFormat="1" ht="39" customHeight="1" thickBot="1">
      <c r="A8" s="1943" t="s">
        <v>527</v>
      </c>
      <c r="B8" s="1943"/>
      <c r="C8" s="1943"/>
      <c r="D8" s="1943"/>
      <c r="E8" s="1943"/>
      <c r="F8" s="1943"/>
      <c r="G8" s="1943"/>
      <c r="H8" s="1943"/>
      <c r="I8" s="1943"/>
      <c r="J8" s="1943"/>
      <c r="K8" s="1943"/>
      <c r="L8" s="1943"/>
      <c r="M8" s="1943"/>
      <c r="N8" s="1943"/>
      <c r="O8" s="1943"/>
      <c r="P8" s="1943"/>
      <c r="Q8" s="1943"/>
      <c r="R8" s="1943"/>
      <c r="S8" s="1943"/>
      <c r="T8" s="1943"/>
    </row>
    <row r="9" spans="1:34" s="13" customFormat="1" ht="21.75" customHeight="1" thickBot="1">
      <c r="A9" s="1904" t="s">
        <v>521</v>
      </c>
      <c r="B9" s="1905"/>
      <c r="C9" s="1905"/>
      <c r="D9" s="1905"/>
      <c r="E9" s="1905"/>
      <c r="F9" s="1905"/>
      <c r="G9" s="1905"/>
      <c r="H9" s="1905"/>
      <c r="I9" s="1905"/>
      <c r="J9" s="1905"/>
      <c r="K9" s="1905"/>
      <c r="L9" s="1905"/>
      <c r="M9" s="1905"/>
      <c r="N9" s="1905"/>
      <c r="O9" s="1905"/>
      <c r="P9" s="1905"/>
      <c r="Q9" s="1905"/>
      <c r="R9" s="1905"/>
      <c r="S9" s="1905"/>
      <c r="T9" s="1906"/>
      <c r="U9" s="63"/>
      <c r="V9" s="63"/>
      <c r="W9" s="1904" t="s">
        <v>521</v>
      </c>
      <c r="X9" s="1905"/>
      <c r="Y9" s="1905"/>
      <c r="Z9" s="1905"/>
      <c r="AA9" s="1905"/>
      <c r="AB9" s="1905"/>
      <c r="AC9" s="1905"/>
      <c r="AD9" s="1905"/>
      <c r="AE9" s="1905"/>
      <c r="AF9" s="1905"/>
      <c r="AG9" s="1905"/>
      <c r="AH9" s="1906"/>
    </row>
    <row r="10" spans="1:34" s="13" customFormat="1" ht="12.75" customHeight="1">
      <c r="A10" s="1907" t="s">
        <v>135</v>
      </c>
      <c r="B10" s="1914" t="s">
        <v>216</v>
      </c>
      <c r="C10" s="1910" t="s">
        <v>243</v>
      </c>
      <c r="D10" s="1910"/>
      <c r="E10" s="1911"/>
      <c r="F10" s="1911"/>
      <c r="G10" s="1911"/>
      <c r="H10" s="1914" t="s">
        <v>58</v>
      </c>
      <c r="I10" s="1914" t="s">
        <v>520</v>
      </c>
      <c r="J10" s="1914" t="s">
        <v>2</v>
      </c>
      <c r="K10" s="1914" t="s">
        <v>63</v>
      </c>
      <c r="L10" s="1914" t="s">
        <v>443</v>
      </c>
      <c r="M10" s="1914" t="s">
        <v>137</v>
      </c>
      <c r="N10" s="1932"/>
      <c r="O10" s="1914" t="s">
        <v>26</v>
      </c>
      <c r="P10" s="1884" t="s">
        <v>73</v>
      </c>
      <c r="Q10" s="1914" t="s">
        <v>72</v>
      </c>
      <c r="R10" s="1928"/>
      <c r="S10" s="1928"/>
      <c r="T10" s="1929"/>
      <c r="U10" s="63"/>
      <c r="V10" s="63"/>
      <c r="W10" s="1907" t="s">
        <v>135</v>
      </c>
      <c r="X10" s="1908" t="s">
        <v>216</v>
      </c>
      <c r="Y10" s="1910" t="s">
        <v>243</v>
      </c>
      <c r="Z10" s="1910"/>
      <c r="AA10" s="1911"/>
      <c r="AB10" s="1911"/>
      <c r="AC10" s="1911"/>
      <c r="AD10" s="1914" t="s">
        <v>58</v>
      </c>
      <c r="AE10" s="1908" t="s">
        <v>520</v>
      </c>
      <c r="AF10" s="1908" t="s">
        <v>2</v>
      </c>
      <c r="AG10" s="1914" t="s">
        <v>63</v>
      </c>
      <c r="AH10" s="1917" t="s">
        <v>443</v>
      </c>
    </row>
    <row r="11" spans="1:34" s="13" customFormat="1" ht="87.75" customHeight="1" thickBot="1">
      <c r="A11" s="1463"/>
      <c r="B11" s="1924"/>
      <c r="C11" s="1912"/>
      <c r="D11" s="1912"/>
      <c r="E11" s="1913"/>
      <c r="F11" s="1913"/>
      <c r="G11" s="1913"/>
      <c r="H11" s="1915"/>
      <c r="I11" s="1934"/>
      <c r="J11" s="1934"/>
      <c r="K11" s="1915"/>
      <c r="L11" s="1915"/>
      <c r="M11" s="1915"/>
      <c r="N11" s="1915"/>
      <c r="O11" s="1915"/>
      <c r="P11" s="1933"/>
      <c r="Q11" s="1930"/>
      <c r="R11" s="1930"/>
      <c r="S11" s="1930"/>
      <c r="T11" s="1931"/>
      <c r="U11" s="63"/>
      <c r="V11" s="63"/>
      <c r="W11" s="1463"/>
      <c r="X11" s="1909"/>
      <c r="Y11" s="1912"/>
      <c r="Z11" s="1912"/>
      <c r="AA11" s="1913"/>
      <c r="AB11" s="1913"/>
      <c r="AC11" s="1913"/>
      <c r="AD11" s="1915"/>
      <c r="AE11" s="1916"/>
      <c r="AF11" s="1916"/>
      <c r="AG11" s="1915"/>
      <c r="AH11" s="1918"/>
    </row>
    <row r="12" spans="1:34" s="13" customFormat="1" ht="63.75" customHeight="1">
      <c r="A12" s="605">
        <f>W12</f>
        <v>2</v>
      </c>
      <c r="B12" s="606">
        <f>X12</f>
        <v>1</v>
      </c>
      <c r="C12" s="1899" t="str">
        <f>Y12</f>
        <v>Percentage of TB patients who had an HIV test result recorded in the TB register </v>
      </c>
      <c r="D12" s="1899"/>
      <c r="E12" s="1900"/>
      <c r="F12" s="1900"/>
      <c r="G12" s="1900"/>
      <c r="H12" s="1060" t="str">
        <f>AD12</f>
        <v>GF</v>
      </c>
      <c r="I12" s="1060" t="str">
        <f aca="true" t="shared" si="0" ref="I12:L27">AE12</f>
        <v>N-not cumulative</v>
      </c>
      <c r="J12" s="1060" t="str">
        <f t="shared" si="0"/>
        <v>Yes - Top 10</v>
      </c>
      <c r="K12" s="1117" t="str">
        <f t="shared" si="0"/>
        <v>65%
(1611/2479)</v>
      </c>
      <c r="L12" s="1118" t="str">
        <f t="shared" si="0"/>
        <v>63%
(1165/1855)</v>
      </c>
      <c r="M12" s="1935"/>
      <c r="N12" s="1936"/>
      <c r="O12" s="1058"/>
      <c r="P12" s="1125"/>
      <c r="Q12" s="1925"/>
      <c r="R12" s="1926"/>
      <c r="S12" s="1926"/>
      <c r="T12" s="1927"/>
      <c r="U12" s="63"/>
      <c r="V12" s="63"/>
      <c r="W12" s="605">
        <f>IF('PR_Programmatic Progress_1B'!A12="","",'PR_Programmatic Progress_1B'!A12)</f>
        <v>2</v>
      </c>
      <c r="X12" s="606">
        <f>IF('PR_Programmatic Progress_1B'!B12="","",'PR_Programmatic Progress_1B'!B12)</f>
        <v>1</v>
      </c>
      <c r="Y12" s="1899" t="str">
        <f>IF('PR_Programmatic Progress_1B'!C12="","",'PR_Programmatic Progress_1B'!C12)</f>
        <v>Percentage of TB patients who had an HIV test result recorded in the TB register </v>
      </c>
      <c r="Z12" s="1899"/>
      <c r="AA12" s="1900"/>
      <c r="AB12" s="1900"/>
      <c r="AC12" s="1900"/>
      <c r="AD12" s="1060" t="str">
        <f>IF('PR_Programmatic Progress_1B'!G12="","",'PR_Programmatic Progress_1B'!G12)</f>
        <v>GF</v>
      </c>
      <c r="AE12" s="1060" t="str">
        <f>IF('PR_Programmatic Progress_1B'!H12="","",'PR_Programmatic Progress_1B'!H12)</f>
        <v>N-not cumulative</v>
      </c>
      <c r="AF12" s="1060" t="str">
        <f>IF('PR_Programmatic Progress_1B'!I12="","",'PR_Programmatic Progress_1B'!I12)</f>
        <v>Yes - Top 10</v>
      </c>
      <c r="AG12" s="1060" t="str">
        <f>IF('PR_Programmatic Progress_1B'!L12="","",'PR_Programmatic Progress_1B'!L12)</f>
        <v>65%
(1611/2479)</v>
      </c>
      <c r="AH12" s="1080" t="str">
        <f>IF('PR_Programmatic Progress_1B'!M12="","",'PR_Programmatic Progress_1B'!M12)</f>
        <v>63%
(1165/1855)</v>
      </c>
    </row>
    <row r="13" spans="1:34" s="13" customFormat="1" ht="63.75" customHeight="1">
      <c r="A13" s="607">
        <f aca="true" t="shared" si="1" ref="A13:A37">W13</f>
        <v>2</v>
      </c>
      <c r="B13" s="608">
        <f aca="true" t="shared" si="2" ref="B13:B37">X13</f>
        <v>2</v>
      </c>
      <c r="C13" s="1896" t="str">
        <f aca="true" t="shared" si="3" ref="C13:C37">Y13</f>
        <v>Number of notified cases of bacteriologically confirmed TB, (new and relapse)</v>
      </c>
      <c r="D13" s="1897"/>
      <c r="E13" s="1897"/>
      <c r="F13" s="1897"/>
      <c r="G13" s="1898"/>
      <c r="H13" s="1060" t="str">
        <f aca="true" t="shared" si="4" ref="H13:J37">AD13</f>
        <v>National Program</v>
      </c>
      <c r="I13" s="1060" t="str">
        <f t="shared" si="0"/>
        <v>Y-cumulative annually</v>
      </c>
      <c r="J13" s="1060" t="str">
        <f t="shared" si="0"/>
        <v>Yes - Top 10</v>
      </c>
      <c r="K13" s="1117">
        <f t="shared" si="0"/>
        <v>2646</v>
      </c>
      <c r="L13" s="1119">
        <f aca="true" t="shared" si="5" ref="L13:L37">AH13</f>
        <v>2153</v>
      </c>
      <c r="M13" s="1919"/>
      <c r="N13" s="1920"/>
      <c r="O13" s="1059"/>
      <c r="P13" s="1126"/>
      <c r="Q13" s="1921"/>
      <c r="R13" s="1922"/>
      <c r="S13" s="1922"/>
      <c r="T13" s="1923"/>
      <c r="U13" s="63"/>
      <c r="V13" s="63"/>
      <c r="W13" s="607">
        <f>IF('PR_Programmatic Progress_1B'!A13="","",'PR_Programmatic Progress_1B'!A13)</f>
        <v>2</v>
      </c>
      <c r="X13" s="608">
        <f>IF('PR_Programmatic Progress_1B'!B13="","",'PR_Programmatic Progress_1B'!B13)</f>
        <v>2</v>
      </c>
      <c r="Y13" s="1896" t="str">
        <f>IF('PR_Programmatic Progress_1B'!C13="","",'PR_Programmatic Progress_1B'!C13)</f>
        <v>Number of notified cases of bacteriologically confirmed TB, (new and relapse)</v>
      </c>
      <c r="Z13" s="1897"/>
      <c r="AA13" s="1897"/>
      <c r="AB13" s="1897"/>
      <c r="AC13" s="1898"/>
      <c r="AD13" s="1060" t="str">
        <f>IF('PR_Programmatic Progress_1B'!G13="","",'PR_Programmatic Progress_1B'!G13)</f>
        <v>National Program</v>
      </c>
      <c r="AE13" s="1060" t="str">
        <f>IF('PR_Programmatic Progress_1B'!H13="","",'PR_Programmatic Progress_1B'!H13)</f>
        <v>Y-cumulative annually</v>
      </c>
      <c r="AF13" s="1060" t="str">
        <f>IF('PR_Programmatic Progress_1B'!I13="","",'PR_Programmatic Progress_1B'!I13)</f>
        <v>Yes - Top 10</v>
      </c>
      <c r="AG13" s="1060">
        <f>IF('PR_Programmatic Progress_1B'!L13="","",'PR_Programmatic Progress_1B'!L13)</f>
        <v>2646</v>
      </c>
      <c r="AH13" s="1081">
        <f>IF('PR_Programmatic Progress_1B'!M13="","",'PR_Programmatic Progress_1B'!M13)</f>
        <v>2153</v>
      </c>
    </row>
    <row r="14" spans="1:34" s="13" customFormat="1" ht="63.75" customHeight="1">
      <c r="A14" s="607">
        <f t="shared" si="1"/>
        <v>2</v>
      </c>
      <c r="B14" s="608">
        <f t="shared" si="2"/>
        <v>3</v>
      </c>
      <c r="C14" s="1896" t="str">
        <f t="shared" si="3"/>
        <v>Percentage of laboratories showing adequate performance in external quality assurance for smear microscopy among the total number of laboratories that undertake smear microscopy during the reporting period </v>
      </c>
      <c r="D14" s="1897"/>
      <c r="E14" s="1897"/>
      <c r="F14" s="1897"/>
      <c r="G14" s="1898"/>
      <c r="H14" s="1060" t="str">
        <f t="shared" si="4"/>
        <v>National Program</v>
      </c>
      <c r="I14" s="1060" t="str">
        <f t="shared" si="0"/>
        <v>N-not cumulative</v>
      </c>
      <c r="J14" s="1060" t="str">
        <f t="shared" si="0"/>
        <v>Yes - Top 10</v>
      </c>
      <c r="K14" s="1117" t="str">
        <f t="shared" si="0"/>
        <v>91%
(10 out of 11)</v>
      </c>
      <c r="L14" s="1119" t="str">
        <f t="shared" si="5"/>
        <v>81%
(9 out of 11)</v>
      </c>
      <c r="M14" s="1919"/>
      <c r="N14" s="1920"/>
      <c r="O14" s="1057"/>
      <c r="P14" s="1127"/>
      <c r="Q14" s="1901"/>
      <c r="R14" s="1902"/>
      <c r="S14" s="1902"/>
      <c r="T14" s="1903"/>
      <c r="U14" s="63"/>
      <c r="V14" s="63"/>
      <c r="W14" s="607">
        <f>IF('PR_Programmatic Progress_1B'!A14="","",'PR_Programmatic Progress_1B'!A14)</f>
        <v>2</v>
      </c>
      <c r="X14" s="608">
        <f>IF('PR_Programmatic Progress_1B'!B14="","",'PR_Programmatic Progress_1B'!B14)</f>
        <v>3</v>
      </c>
      <c r="Y14" s="1896" t="str">
        <f>IF('PR_Programmatic Progress_1B'!C14="","",'PR_Programmatic Progress_1B'!C14)</f>
        <v>Percentage of laboratories showing adequate performance in external quality assurance for smear microscopy among the total number of laboratories that undertake smear microscopy during the reporting period </v>
      </c>
      <c r="Z14" s="1897"/>
      <c r="AA14" s="1897"/>
      <c r="AB14" s="1897"/>
      <c r="AC14" s="1898"/>
      <c r="AD14" s="1060" t="str">
        <f>IF('PR_Programmatic Progress_1B'!G14="","",'PR_Programmatic Progress_1B'!G14)</f>
        <v>National Program</v>
      </c>
      <c r="AE14" s="1060" t="str">
        <f>IF('PR_Programmatic Progress_1B'!H14="","",'PR_Programmatic Progress_1B'!H14)</f>
        <v>N-not cumulative</v>
      </c>
      <c r="AF14" s="1060" t="str">
        <f>IF('PR_Programmatic Progress_1B'!I14="","",'PR_Programmatic Progress_1B'!I14)</f>
        <v>Yes - Top 10</v>
      </c>
      <c r="AG14" s="1060" t="str">
        <f>IF('PR_Programmatic Progress_1B'!L14="","",'PR_Programmatic Progress_1B'!L14)</f>
        <v>91%
(10 out of 11)</v>
      </c>
      <c r="AH14" s="1081" t="str">
        <f>IF('PR_Programmatic Progress_1B'!M14="","",'PR_Programmatic Progress_1B'!M14)</f>
        <v>81%
(9 out of 11)</v>
      </c>
    </row>
    <row r="15" spans="1:34" s="13" customFormat="1" ht="63.75" customHeight="1">
      <c r="A15" s="607">
        <f t="shared" si="1"/>
        <v>3</v>
      </c>
      <c r="B15" s="608">
        <f t="shared" si="2"/>
        <v>1</v>
      </c>
      <c r="C15" s="1896" t="str">
        <f t="shared" si="3"/>
        <v>
Number of notified cases of all forms of TB - (i.e. bacteriologically confirmed +clinically diagnosed) (new and relapse)</v>
      </c>
      <c r="D15" s="1897"/>
      <c r="E15" s="1897"/>
      <c r="F15" s="1897"/>
      <c r="G15" s="1898"/>
      <c r="H15" s="1060" t="str">
        <f t="shared" si="4"/>
        <v>National Program</v>
      </c>
      <c r="I15" s="1060" t="str">
        <f t="shared" si="0"/>
        <v>Y-cumulative annually</v>
      </c>
      <c r="J15" s="1060" t="str">
        <f t="shared" si="0"/>
        <v>Yes - Top 10</v>
      </c>
      <c r="K15" s="1117">
        <f t="shared" si="0"/>
        <v>4070</v>
      </c>
      <c r="L15" s="1119">
        <f t="shared" si="5"/>
        <v>3164</v>
      </c>
      <c r="M15" s="1919"/>
      <c r="N15" s="1920"/>
      <c r="O15" s="1057"/>
      <c r="P15" s="1127"/>
      <c r="Q15" s="1901"/>
      <c r="R15" s="1902"/>
      <c r="S15" s="1902"/>
      <c r="T15" s="1903"/>
      <c r="U15" s="63"/>
      <c r="V15" s="63"/>
      <c r="W15" s="607">
        <f>IF('PR_Programmatic Progress_1B'!A15="","",'PR_Programmatic Progress_1B'!A15)</f>
        <v>3</v>
      </c>
      <c r="X15" s="608">
        <f>IF('PR_Programmatic Progress_1B'!B15="","",'PR_Programmatic Progress_1B'!B15)</f>
        <v>1</v>
      </c>
      <c r="Y15" s="1896" t="str">
        <f>IF('PR_Programmatic Progress_1B'!C15="","",'PR_Programmatic Progress_1B'!C15)</f>
        <v>
Number of notified cases of all forms of TB - (i.e. bacteriologically confirmed +clinically diagnosed) (new and relapse)</v>
      </c>
      <c r="Z15" s="1897"/>
      <c r="AA15" s="1897"/>
      <c r="AB15" s="1897"/>
      <c r="AC15" s="1898"/>
      <c r="AD15" s="1060" t="str">
        <f>IF('PR_Programmatic Progress_1B'!G15="","",'PR_Programmatic Progress_1B'!G15)</f>
        <v>National Program</v>
      </c>
      <c r="AE15" s="1060" t="str">
        <f>IF('PR_Programmatic Progress_1B'!H15="","",'PR_Programmatic Progress_1B'!H15)</f>
        <v>Y-cumulative annually</v>
      </c>
      <c r="AF15" s="1060" t="str">
        <f>IF('PR_Programmatic Progress_1B'!I15="","",'PR_Programmatic Progress_1B'!I15)</f>
        <v>Yes - Top 10</v>
      </c>
      <c r="AG15" s="1060">
        <f>IF('PR_Programmatic Progress_1B'!L15="","",'PR_Programmatic Progress_1B'!L15)</f>
        <v>4070</v>
      </c>
      <c r="AH15" s="1081">
        <f>IF('PR_Programmatic Progress_1B'!M15="","",'PR_Programmatic Progress_1B'!M15)</f>
        <v>3164</v>
      </c>
    </row>
    <row r="16" spans="1:34" s="13" customFormat="1" ht="63.75" customHeight="1">
      <c r="A16" s="607">
        <f t="shared" si="1"/>
        <v>3</v>
      </c>
      <c r="B16" s="608">
        <f t="shared" si="2"/>
        <v>2</v>
      </c>
      <c r="C16" s="1896" t="str">
        <f t="shared" si="3"/>
        <v>Number of bacteriologically confirmed  TB cases in a specified period who subsequently were successfully treated (sum of WHO outcome categories "cured” plus "treatment completed”)</v>
      </c>
      <c r="D16" s="1897"/>
      <c r="E16" s="1897"/>
      <c r="F16" s="1897"/>
      <c r="G16" s="1898"/>
      <c r="H16" s="1060" t="str">
        <f t="shared" si="4"/>
        <v>National Program</v>
      </c>
      <c r="I16" s="1060" t="str">
        <f t="shared" si="0"/>
        <v>Y-cumulative annually</v>
      </c>
      <c r="J16" s="1060" t="str">
        <f t="shared" si="0"/>
        <v>Yes - Top 10</v>
      </c>
      <c r="K16" s="1117">
        <f t="shared" si="0"/>
        <v>2116</v>
      </c>
      <c r="L16" s="1119">
        <f t="shared" si="5"/>
        <v>1737</v>
      </c>
      <c r="M16" s="1919"/>
      <c r="N16" s="1920"/>
      <c r="O16" s="1057"/>
      <c r="P16" s="1127"/>
      <c r="Q16" s="1901"/>
      <c r="R16" s="1902"/>
      <c r="S16" s="1902"/>
      <c r="T16" s="1903"/>
      <c r="U16" s="63"/>
      <c r="V16" s="63"/>
      <c r="W16" s="607">
        <f>IF('PR_Programmatic Progress_1B'!A16="","",'PR_Programmatic Progress_1B'!A16)</f>
        <v>3</v>
      </c>
      <c r="X16" s="608">
        <f>IF('PR_Programmatic Progress_1B'!B16="","",'PR_Programmatic Progress_1B'!B16)</f>
        <v>2</v>
      </c>
      <c r="Y16" s="1896" t="str">
        <f>IF('PR_Programmatic Progress_1B'!C16="","",'PR_Programmatic Progress_1B'!C16)</f>
        <v>Number of bacteriologically confirmed  TB cases in a specified period who subsequently were successfully treated (sum of WHO outcome categories "cured” plus "treatment completed”)</v>
      </c>
      <c r="Z16" s="1897"/>
      <c r="AA16" s="1897"/>
      <c r="AB16" s="1897"/>
      <c r="AC16" s="1898"/>
      <c r="AD16" s="1060" t="str">
        <f>IF('PR_Programmatic Progress_1B'!G16="","",'PR_Programmatic Progress_1B'!G16)</f>
        <v>National Program</v>
      </c>
      <c r="AE16" s="1060" t="str">
        <f>IF('PR_Programmatic Progress_1B'!H16="","",'PR_Programmatic Progress_1B'!H16)</f>
        <v>Y-cumulative annually</v>
      </c>
      <c r="AF16" s="1060" t="str">
        <f>IF('PR_Programmatic Progress_1B'!I16="","",'PR_Programmatic Progress_1B'!I16)</f>
        <v>Yes - Top 10</v>
      </c>
      <c r="AG16" s="1060">
        <f>IF('PR_Programmatic Progress_1B'!L16="","",'PR_Programmatic Progress_1B'!L16)</f>
        <v>2116</v>
      </c>
      <c r="AH16" s="1081">
        <f>IF('PR_Programmatic Progress_1B'!M16="","",'PR_Programmatic Progress_1B'!M16)</f>
        <v>1737</v>
      </c>
    </row>
    <row r="17" spans="1:34" s="13" customFormat="1" ht="63.75" customHeight="1">
      <c r="A17" s="607">
        <f t="shared" si="1"/>
        <v>3</v>
      </c>
      <c r="B17" s="608">
        <f t="shared" si="2"/>
        <v>3</v>
      </c>
      <c r="C17" s="1896" t="str">
        <f t="shared" si="3"/>
        <v>Number of TB patients enrolled on standardized 1st line treatment in the specified calendar year</v>
      </c>
      <c r="D17" s="1897"/>
      <c r="E17" s="1897"/>
      <c r="F17" s="1897"/>
      <c r="G17" s="1898"/>
      <c r="H17" s="1060" t="str">
        <f t="shared" si="4"/>
        <v>National Program</v>
      </c>
      <c r="I17" s="1060" t="str">
        <f t="shared" si="0"/>
        <v>Y-cumulative annually</v>
      </c>
      <c r="J17" s="1060" t="str">
        <f t="shared" si="0"/>
        <v>Yes - Top 10</v>
      </c>
      <c r="K17" s="1117">
        <f aca="true" t="shared" si="6" ref="K17:K37">AG17</f>
        <v>4437</v>
      </c>
      <c r="L17" s="1119">
        <f t="shared" si="5"/>
        <v>3572</v>
      </c>
      <c r="M17" s="1919"/>
      <c r="N17" s="1920"/>
      <c r="O17" s="1057"/>
      <c r="P17" s="1127"/>
      <c r="Q17" s="1901"/>
      <c r="R17" s="1902"/>
      <c r="S17" s="1902"/>
      <c r="T17" s="1903"/>
      <c r="U17" s="63"/>
      <c r="V17" s="63"/>
      <c r="W17" s="607">
        <f>IF('PR_Programmatic Progress_1B'!A17="","",'PR_Programmatic Progress_1B'!A17)</f>
        <v>3</v>
      </c>
      <c r="X17" s="608">
        <f>IF('PR_Programmatic Progress_1B'!B17="","",'PR_Programmatic Progress_1B'!B17)</f>
        <v>3</v>
      </c>
      <c r="Y17" s="1896" t="str">
        <f>IF('PR_Programmatic Progress_1B'!C17="","",'PR_Programmatic Progress_1B'!C17)</f>
        <v>Number of TB patients enrolled on standardized 1st line treatment in the specified calendar year</v>
      </c>
      <c r="Z17" s="1897"/>
      <c r="AA17" s="1897"/>
      <c r="AB17" s="1897"/>
      <c r="AC17" s="1898"/>
      <c r="AD17" s="1060" t="str">
        <f>IF('PR_Programmatic Progress_1B'!G17="","",'PR_Programmatic Progress_1B'!G17)</f>
        <v>National Program</v>
      </c>
      <c r="AE17" s="1060" t="str">
        <f>IF('PR_Programmatic Progress_1B'!H17="","",'PR_Programmatic Progress_1B'!H17)</f>
        <v>Y-cumulative annually</v>
      </c>
      <c r="AF17" s="1060" t="str">
        <f>IF('PR_Programmatic Progress_1B'!I17="","",'PR_Programmatic Progress_1B'!I17)</f>
        <v>Yes - Top 10</v>
      </c>
      <c r="AG17" s="1060">
        <f>IF('PR_Programmatic Progress_1B'!L17="","",'PR_Programmatic Progress_1B'!L17)</f>
        <v>4437</v>
      </c>
      <c r="AH17" s="1081">
        <f>IF('PR_Programmatic Progress_1B'!M17="","",'PR_Programmatic Progress_1B'!M17)</f>
        <v>3572</v>
      </c>
    </row>
    <row r="18" spans="1:34" s="13" customFormat="1" ht="63.75" customHeight="1">
      <c r="A18" s="607">
        <f t="shared" si="1"/>
        <v>3</v>
      </c>
      <c r="B18" s="608">
        <f t="shared" si="2"/>
        <v>4</v>
      </c>
      <c r="C18" s="1896" t="str">
        <f t="shared" si="3"/>
        <v>Laboratory-confirmed X/MDR-TB patients enrolled on second line anti-TB treatment in the specified calendar year</v>
      </c>
      <c r="D18" s="1897"/>
      <c r="E18" s="1897"/>
      <c r="F18" s="1897"/>
      <c r="G18" s="1898"/>
      <c r="H18" s="1060" t="str">
        <f t="shared" si="4"/>
        <v>National Program</v>
      </c>
      <c r="I18" s="1060" t="str">
        <f t="shared" si="0"/>
        <v>Y-cumulative annually</v>
      </c>
      <c r="J18" s="1060" t="str">
        <f t="shared" si="0"/>
        <v>Yes - Top 10</v>
      </c>
      <c r="K18" s="1117">
        <f t="shared" si="6"/>
        <v>521</v>
      </c>
      <c r="L18" s="1119">
        <f t="shared" si="5"/>
        <v>509</v>
      </c>
      <c r="M18" s="1919"/>
      <c r="N18" s="1920"/>
      <c r="O18" s="1057"/>
      <c r="P18" s="1127"/>
      <c r="Q18" s="1901"/>
      <c r="R18" s="1902"/>
      <c r="S18" s="1902"/>
      <c r="T18" s="1903"/>
      <c r="U18" s="63"/>
      <c r="V18" s="63"/>
      <c r="W18" s="607">
        <f>IF('PR_Programmatic Progress_1B'!A18="","",'PR_Programmatic Progress_1B'!A18)</f>
        <v>3</v>
      </c>
      <c r="X18" s="608">
        <f>IF('PR_Programmatic Progress_1B'!B18="","",'PR_Programmatic Progress_1B'!B18)</f>
        <v>4</v>
      </c>
      <c r="Y18" s="1896" t="str">
        <f>IF('PR_Programmatic Progress_1B'!C18="","",'PR_Programmatic Progress_1B'!C18)</f>
        <v>Laboratory-confirmed X/MDR-TB patients enrolled on second line anti-TB treatment in the specified calendar year</v>
      </c>
      <c r="Z18" s="1897"/>
      <c r="AA18" s="1897"/>
      <c r="AB18" s="1897"/>
      <c r="AC18" s="1898"/>
      <c r="AD18" s="1060" t="str">
        <f>IF('PR_Programmatic Progress_1B'!G18="","",'PR_Programmatic Progress_1B'!G18)</f>
        <v>National Program</v>
      </c>
      <c r="AE18" s="1060" t="str">
        <f>IF('PR_Programmatic Progress_1B'!H18="","",'PR_Programmatic Progress_1B'!H18)</f>
        <v>Y-cumulative annually</v>
      </c>
      <c r="AF18" s="1060" t="str">
        <f>IF('PR_Programmatic Progress_1B'!I18="","",'PR_Programmatic Progress_1B'!I18)</f>
        <v>Yes - Top 10</v>
      </c>
      <c r="AG18" s="1060">
        <f>IF('PR_Programmatic Progress_1B'!L18="","",'PR_Programmatic Progress_1B'!L18)</f>
        <v>521</v>
      </c>
      <c r="AH18" s="1081">
        <f>IF('PR_Programmatic Progress_1B'!M18="","",'PR_Programmatic Progress_1B'!M18)</f>
        <v>509</v>
      </c>
    </row>
    <row r="19" spans="1:34" s="13" customFormat="1" ht="63.75" customHeight="1">
      <c r="A19" s="607">
        <f t="shared" si="1"/>
        <v>3</v>
      </c>
      <c r="B19" s="608">
        <f t="shared" si="2"/>
        <v>5</v>
      </c>
      <c r="C19" s="1896" t="str">
        <f t="shared" si="3"/>
        <v>Percentage of previously treated TB patients receiving DST</v>
      </c>
      <c r="D19" s="1897"/>
      <c r="E19" s="1897"/>
      <c r="F19" s="1897"/>
      <c r="G19" s="1898"/>
      <c r="H19" s="1060" t="str">
        <f t="shared" si="4"/>
        <v>National Program</v>
      </c>
      <c r="I19" s="1060" t="str">
        <f t="shared" si="0"/>
        <v>N-not cumulative</v>
      </c>
      <c r="J19" s="1060" t="str">
        <f t="shared" si="0"/>
        <v>Yes - Top 10</v>
      </c>
      <c r="K19" s="1117" t="str">
        <f t="shared" si="6"/>
        <v>95%
(578/611)</v>
      </c>
      <c r="L19" s="1119" t="str">
        <f t="shared" si="5"/>
        <v>88%
(515/585)</v>
      </c>
      <c r="M19" s="1919"/>
      <c r="N19" s="1920"/>
      <c r="O19" s="1057"/>
      <c r="P19" s="1127"/>
      <c r="Q19" s="1901"/>
      <c r="R19" s="1902"/>
      <c r="S19" s="1902"/>
      <c r="T19" s="1903"/>
      <c r="U19" s="63"/>
      <c r="V19" s="63"/>
      <c r="W19" s="607">
        <f>IF('PR_Programmatic Progress_1B'!A19="","",'PR_Programmatic Progress_1B'!A19)</f>
        <v>3</v>
      </c>
      <c r="X19" s="608">
        <f>IF('PR_Programmatic Progress_1B'!B19="","",'PR_Programmatic Progress_1B'!B19)</f>
        <v>5</v>
      </c>
      <c r="Y19" s="1896" t="str">
        <f>IF('PR_Programmatic Progress_1B'!C19="","",'PR_Programmatic Progress_1B'!C19)</f>
        <v>Percentage of previously treated TB patients receiving DST</v>
      </c>
      <c r="Z19" s="1897"/>
      <c r="AA19" s="1897"/>
      <c r="AB19" s="1897"/>
      <c r="AC19" s="1898"/>
      <c r="AD19" s="1060" t="str">
        <f>IF('PR_Programmatic Progress_1B'!G19="","",'PR_Programmatic Progress_1B'!G19)</f>
        <v>National Program</v>
      </c>
      <c r="AE19" s="1060" t="str">
        <f>IF('PR_Programmatic Progress_1B'!H19="","",'PR_Programmatic Progress_1B'!H19)</f>
        <v>N-not cumulative</v>
      </c>
      <c r="AF19" s="1060" t="str">
        <f>IF('PR_Programmatic Progress_1B'!I19="","",'PR_Programmatic Progress_1B'!I19)</f>
        <v>Yes - Top 10</v>
      </c>
      <c r="AG19" s="1060" t="str">
        <f>IF('PR_Programmatic Progress_1B'!L19="","",'PR_Programmatic Progress_1B'!L19)</f>
        <v>95%
(578/611)</v>
      </c>
      <c r="AH19" s="1081" t="str">
        <f>IF('PR_Programmatic Progress_1B'!M19="","",'PR_Programmatic Progress_1B'!M19)</f>
        <v>88%
(515/585)</v>
      </c>
    </row>
    <row r="20" spans="1:34" s="13" customFormat="1" ht="63.75" customHeight="1">
      <c r="A20" s="607">
        <f t="shared" si="1"/>
        <v>3</v>
      </c>
      <c r="B20" s="608">
        <f t="shared" si="2"/>
        <v>6</v>
      </c>
      <c r="C20" s="1896" t="str">
        <f t="shared" si="3"/>
        <v>Percentage of cases with drug resistant TB (RR-TB and/or MDR-TB) started on treatment for MDR-TB who were lost to follow up during the first six months of treatment</v>
      </c>
      <c r="D20" s="1897"/>
      <c r="E20" s="1897"/>
      <c r="F20" s="1897"/>
      <c r="G20" s="1898"/>
      <c r="H20" s="1060" t="str">
        <f t="shared" si="4"/>
        <v>National Program</v>
      </c>
      <c r="I20" s="1060" t="str">
        <f t="shared" si="0"/>
        <v>N-not cumulative</v>
      </c>
      <c r="J20" s="1060" t="str">
        <f t="shared" si="0"/>
        <v>Yes - Top 10</v>
      </c>
      <c r="K20" s="1117" t="str">
        <f t="shared" si="6"/>
        <v>11%
(29/261)</v>
      </c>
      <c r="L20" s="1119" t="str">
        <f t="shared" si="5"/>
        <v>9%
(21/240)</v>
      </c>
      <c r="M20" s="1919"/>
      <c r="N20" s="1920"/>
      <c r="O20" s="1057"/>
      <c r="P20" s="1127"/>
      <c r="Q20" s="1901"/>
      <c r="R20" s="1902"/>
      <c r="S20" s="1902"/>
      <c r="T20" s="1903"/>
      <c r="U20" s="63"/>
      <c r="V20" s="63"/>
      <c r="W20" s="607">
        <f>IF('PR_Programmatic Progress_1B'!A20="","",'PR_Programmatic Progress_1B'!A20)</f>
        <v>3</v>
      </c>
      <c r="X20" s="608">
        <f>IF('PR_Programmatic Progress_1B'!B20="","",'PR_Programmatic Progress_1B'!B20)</f>
        <v>6</v>
      </c>
      <c r="Y20" s="1896" t="str">
        <f>IF('PR_Programmatic Progress_1B'!C20="","",'PR_Programmatic Progress_1B'!C20)</f>
        <v>Percentage of cases with drug resistant TB (RR-TB and/or MDR-TB) started on treatment for MDR-TB who were lost to follow up during the first six months of treatment</v>
      </c>
      <c r="Z20" s="1897"/>
      <c r="AA20" s="1897"/>
      <c r="AB20" s="1897"/>
      <c r="AC20" s="1898"/>
      <c r="AD20" s="1060" t="str">
        <f>IF('PR_Programmatic Progress_1B'!G20="","",'PR_Programmatic Progress_1B'!G20)</f>
        <v>National Program</v>
      </c>
      <c r="AE20" s="1060" t="str">
        <f>IF('PR_Programmatic Progress_1B'!H20="","",'PR_Programmatic Progress_1B'!H20)</f>
        <v>N-not cumulative</v>
      </c>
      <c r="AF20" s="1060" t="str">
        <f>IF('PR_Programmatic Progress_1B'!I20="","",'PR_Programmatic Progress_1B'!I20)</f>
        <v>Yes - Top 10</v>
      </c>
      <c r="AG20" s="1060" t="str">
        <f>IF('PR_Programmatic Progress_1B'!L20="","",'PR_Programmatic Progress_1B'!L20)</f>
        <v>11%
(29/261)</v>
      </c>
      <c r="AH20" s="1081" t="str">
        <f>IF('PR_Programmatic Progress_1B'!M20="","",'PR_Programmatic Progress_1B'!M20)</f>
        <v>9%
(21/240)</v>
      </c>
    </row>
    <row r="21" spans="1:34" s="13" customFormat="1" ht="63.75" customHeight="1">
      <c r="A21" s="607">
        <f t="shared" si="1"/>
        <v>4</v>
      </c>
      <c r="B21" s="608">
        <f t="shared" si="2"/>
        <v>1</v>
      </c>
      <c r="C21" s="1896" t="str">
        <f t="shared" si="3"/>
        <v>Number of and percentage of TB patients on 1st line treatment receiving cash incentives for better adherence to treatment </v>
      </c>
      <c r="D21" s="1897"/>
      <c r="E21" s="1897"/>
      <c r="F21" s="1897"/>
      <c r="G21" s="1898"/>
      <c r="H21" s="1060" t="str">
        <f t="shared" si="4"/>
        <v>GF</v>
      </c>
      <c r="I21" s="1060" t="str">
        <f t="shared" si="0"/>
        <v>Y-cumulative annually</v>
      </c>
      <c r="J21" s="1060" t="str">
        <f t="shared" si="0"/>
        <v>Yes - Top 10</v>
      </c>
      <c r="K21" s="1117">
        <f t="shared" si="6"/>
        <v>0.7</v>
      </c>
      <c r="L21" s="1119" t="str">
        <f t="shared" si="5"/>
        <v>69%
(1459/2115)</v>
      </c>
      <c r="M21" s="1919"/>
      <c r="N21" s="1920"/>
      <c r="O21" s="1057"/>
      <c r="P21" s="1127"/>
      <c r="Q21" s="1901"/>
      <c r="R21" s="1902"/>
      <c r="S21" s="1902"/>
      <c r="T21" s="1903"/>
      <c r="U21" s="63"/>
      <c r="V21" s="63"/>
      <c r="W21" s="607">
        <f>IF('PR_Programmatic Progress_1B'!A21="","",'PR_Programmatic Progress_1B'!A21)</f>
        <v>4</v>
      </c>
      <c r="X21" s="608">
        <f>IF('PR_Programmatic Progress_1B'!B21="","",'PR_Programmatic Progress_1B'!B21)</f>
        <v>1</v>
      </c>
      <c r="Y21" s="1896" t="str">
        <f>IF('PR_Programmatic Progress_1B'!C21="","",'PR_Programmatic Progress_1B'!C21)</f>
        <v>Number of and percentage of TB patients on 1st line treatment receiving cash incentives for better adherence to treatment </v>
      </c>
      <c r="Z21" s="1897"/>
      <c r="AA21" s="1897"/>
      <c r="AB21" s="1897"/>
      <c r="AC21" s="1898"/>
      <c r="AD21" s="1060" t="str">
        <f>IF('PR_Programmatic Progress_1B'!G21="","",'PR_Programmatic Progress_1B'!G21)</f>
        <v>GF</v>
      </c>
      <c r="AE21" s="1060" t="str">
        <f>IF('PR_Programmatic Progress_1B'!H21="","",'PR_Programmatic Progress_1B'!H21)</f>
        <v>Y-cumulative annually</v>
      </c>
      <c r="AF21" s="1060" t="str">
        <f>IF('PR_Programmatic Progress_1B'!I21="","",'PR_Programmatic Progress_1B'!I21)</f>
        <v>Yes - Top 10</v>
      </c>
      <c r="AG21" s="1060">
        <f>IF('PR_Programmatic Progress_1B'!L21="","",'PR_Programmatic Progress_1B'!L21)</f>
        <v>0.7</v>
      </c>
      <c r="AH21" s="1081" t="str">
        <f>IF('PR_Programmatic Progress_1B'!M21="","",'PR_Programmatic Progress_1B'!M21)</f>
        <v>69%
(1459/2115)</v>
      </c>
    </row>
    <row r="22" spans="1:34" s="13" customFormat="1" ht="63.75" customHeight="1">
      <c r="A22" s="607">
        <f t="shared" si="1"/>
        <v>4</v>
      </c>
      <c r="B22" s="608">
        <f t="shared" si="2"/>
        <v>2</v>
      </c>
      <c r="C22" s="1896" t="str">
        <f t="shared" si="3"/>
        <v>Number and percentage of M/XDR-TB patients on treatment receiving cash incentives for better adherence to treatment during out-patient phase</v>
      </c>
      <c r="D22" s="1897"/>
      <c r="E22" s="1897"/>
      <c r="F22" s="1897"/>
      <c r="G22" s="1898"/>
      <c r="H22" s="1060" t="str">
        <f t="shared" si="4"/>
        <v>GF</v>
      </c>
      <c r="I22" s="1060" t="str">
        <f t="shared" si="0"/>
        <v>Y-cumulative annually</v>
      </c>
      <c r="J22" s="1060" t="str">
        <f t="shared" si="0"/>
        <v>Yes - Top 10</v>
      </c>
      <c r="K22" s="1117">
        <f t="shared" si="6"/>
        <v>0.75</v>
      </c>
      <c r="L22" s="1119" t="str">
        <f t="shared" si="5"/>
        <v>77.1%
(498/646)
</v>
      </c>
      <c r="M22" s="1919"/>
      <c r="N22" s="1920"/>
      <c r="O22" s="1057"/>
      <c r="P22" s="1127"/>
      <c r="Q22" s="1901"/>
      <c r="R22" s="1902"/>
      <c r="S22" s="1902"/>
      <c r="T22" s="1903"/>
      <c r="U22" s="63"/>
      <c r="V22" s="63"/>
      <c r="W22" s="607">
        <f>IF('PR_Programmatic Progress_1B'!A22="","",'PR_Programmatic Progress_1B'!A22)</f>
        <v>4</v>
      </c>
      <c r="X22" s="608">
        <f>IF('PR_Programmatic Progress_1B'!B22="","",'PR_Programmatic Progress_1B'!B22)</f>
        <v>2</v>
      </c>
      <c r="Y22" s="1896" t="str">
        <f>IF('PR_Programmatic Progress_1B'!C22="","",'PR_Programmatic Progress_1B'!C22)</f>
        <v>Number and percentage of M/XDR-TB patients on treatment receiving cash incentives for better adherence to treatment during out-patient phase</v>
      </c>
      <c r="Z22" s="1897"/>
      <c r="AA22" s="1897"/>
      <c r="AB22" s="1897"/>
      <c r="AC22" s="1898"/>
      <c r="AD22" s="1060" t="str">
        <f>IF('PR_Programmatic Progress_1B'!G22="","",'PR_Programmatic Progress_1B'!G22)</f>
        <v>GF</v>
      </c>
      <c r="AE22" s="1060" t="str">
        <f>IF('PR_Programmatic Progress_1B'!H22="","",'PR_Programmatic Progress_1B'!H22)</f>
        <v>Y-cumulative annually</v>
      </c>
      <c r="AF22" s="1060" t="str">
        <f>IF('PR_Programmatic Progress_1B'!I22="","",'PR_Programmatic Progress_1B'!I22)</f>
        <v>Yes - Top 10</v>
      </c>
      <c r="AG22" s="1060">
        <f>IF('PR_Programmatic Progress_1B'!L22="","",'PR_Programmatic Progress_1B'!L22)</f>
        <v>0.75</v>
      </c>
      <c r="AH22" s="1081" t="str">
        <f>IF('PR_Programmatic Progress_1B'!M22="","",'PR_Programmatic Progress_1B'!M22)</f>
        <v>77.1%
(498/646)
</v>
      </c>
    </row>
    <row r="23" spans="1:34" s="13" customFormat="1" ht="63.75" customHeight="1">
      <c r="A23" s="607">
        <f t="shared" si="1"/>
      </c>
      <c r="B23" s="608">
        <f t="shared" si="2"/>
      </c>
      <c r="C23" s="1896">
        <f t="shared" si="3"/>
      </c>
      <c r="D23" s="1897"/>
      <c r="E23" s="1897"/>
      <c r="F23" s="1897"/>
      <c r="G23" s="1898"/>
      <c r="H23" s="1060" t="str">
        <f t="shared" si="4"/>
        <v>Select</v>
      </c>
      <c r="I23" s="1060" t="str">
        <f t="shared" si="0"/>
        <v>Select</v>
      </c>
      <c r="J23" s="1060" t="str">
        <f t="shared" si="0"/>
        <v>Select</v>
      </c>
      <c r="K23" s="1117" t="str">
        <f t="shared" si="6"/>
        <v>-</v>
      </c>
      <c r="L23" s="1119" t="str">
        <f t="shared" si="5"/>
        <v>-</v>
      </c>
      <c r="M23" s="1919"/>
      <c r="N23" s="1920"/>
      <c r="O23" s="1057"/>
      <c r="P23" s="1127"/>
      <c r="Q23" s="1901"/>
      <c r="R23" s="1902"/>
      <c r="S23" s="1902"/>
      <c r="T23" s="1903"/>
      <c r="U23" s="63"/>
      <c r="V23" s="63"/>
      <c r="W23" s="607">
        <f>IF('PR_Programmatic Progress_1B'!A23="","",'PR_Programmatic Progress_1B'!A23)</f>
      </c>
      <c r="X23" s="608">
        <f>IF('PR_Programmatic Progress_1B'!B23="","",'PR_Programmatic Progress_1B'!B23)</f>
      </c>
      <c r="Y23" s="1896">
        <f>IF('PR_Programmatic Progress_1B'!C23="","",'PR_Programmatic Progress_1B'!C23)</f>
      </c>
      <c r="Z23" s="1897"/>
      <c r="AA23" s="1897"/>
      <c r="AB23" s="1897"/>
      <c r="AC23" s="1898"/>
      <c r="AD23" s="1060" t="str">
        <f>IF('PR_Programmatic Progress_1B'!G23="","",'PR_Programmatic Progress_1B'!G23)</f>
        <v>Select</v>
      </c>
      <c r="AE23" s="1060" t="str">
        <f>IF('PR_Programmatic Progress_1B'!H23="","",'PR_Programmatic Progress_1B'!H23)</f>
        <v>Select</v>
      </c>
      <c r="AF23" s="1060" t="str">
        <f>IF('PR_Programmatic Progress_1B'!I23="","",'PR_Programmatic Progress_1B'!I23)</f>
        <v>Select</v>
      </c>
      <c r="AG23" s="1060" t="str">
        <f>IF('PR_Programmatic Progress_1B'!L23="","",'PR_Programmatic Progress_1B'!L23)</f>
        <v>-</v>
      </c>
      <c r="AH23" s="1081" t="str">
        <f>IF('PR_Programmatic Progress_1B'!M23="","",'PR_Programmatic Progress_1B'!M23)</f>
        <v>-</v>
      </c>
    </row>
    <row r="24" spans="1:34" s="13" customFormat="1" ht="63.75" customHeight="1">
      <c r="A24" s="607">
        <f t="shared" si="1"/>
      </c>
      <c r="B24" s="608">
        <f t="shared" si="2"/>
      </c>
      <c r="C24" s="1896">
        <f t="shared" si="3"/>
      </c>
      <c r="D24" s="1897"/>
      <c r="E24" s="1897"/>
      <c r="F24" s="1897"/>
      <c r="G24" s="1898"/>
      <c r="H24" s="1060" t="str">
        <f t="shared" si="4"/>
        <v>Select</v>
      </c>
      <c r="I24" s="1060" t="str">
        <f t="shared" si="0"/>
        <v>Select</v>
      </c>
      <c r="J24" s="1060" t="str">
        <f t="shared" si="0"/>
        <v>Select</v>
      </c>
      <c r="K24" s="1117" t="str">
        <f t="shared" si="6"/>
        <v>-</v>
      </c>
      <c r="L24" s="1119" t="str">
        <f t="shared" si="5"/>
        <v>-</v>
      </c>
      <c r="M24" s="1919"/>
      <c r="N24" s="1920"/>
      <c r="O24" s="1057"/>
      <c r="P24" s="1127"/>
      <c r="Q24" s="1901"/>
      <c r="R24" s="1902"/>
      <c r="S24" s="1902"/>
      <c r="T24" s="1903"/>
      <c r="U24" s="63"/>
      <c r="V24" s="63"/>
      <c r="W24" s="607">
        <f>IF('PR_Programmatic Progress_1B'!A24="","",'PR_Programmatic Progress_1B'!A24)</f>
      </c>
      <c r="X24" s="608">
        <f>IF('PR_Programmatic Progress_1B'!B24="","",'PR_Programmatic Progress_1B'!B24)</f>
      </c>
      <c r="Y24" s="1896">
        <f>IF('PR_Programmatic Progress_1B'!C24="","",'PR_Programmatic Progress_1B'!C24)</f>
      </c>
      <c r="Z24" s="1897"/>
      <c r="AA24" s="1897"/>
      <c r="AB24" s="1897"/>
      <c r="AC24" s="1898"/>
      <c r="AD24" s="1060" t="str">
        <f>IF('PR_Programmatic Progress_1B'!G24="","",'PR_Programmatic Progress_1B'!G24)</f>
        <v>Select</v>
      </c>
      <c r="AE24" s="1060" t="str">
        <f>IF('PR_Programmatic Progress_1B'!H24="","",'PR_Programmatic Progress_1B'!H24)</f>
        <v>Select</v>
      </c>
      <c r="AF24" s="1060" t="str">
        <f>IF('PR_Programmatic Progress_1B'!I24="","",'PR_Programmatic Progress_1B'!I24)</f>
        <v>Select</v>
      </c>
      <c r="AG24" s="1060" t="str">
        <f>IF('PR_Programmatic Progress_1B'!L24="","",'PR_Programmatic Progress_1B'!L24)</f>
        <v>-</v>
      </c>
      <c r="AH24" s="1081" t="str">
        <f>IF('PR_Programmatic Progress_1B'!M24="","",'PR_Programmatic Progress_1B'!M24)</f>
        <v>-</v>
      </c>
    </row>
    <row r="25" spans="1:34" s="13" customFormat="1" ht="63.75" customHeight="1">
      <c r="A25" s="607">
        <f t="shared" si="1"/>
      </c>
      <c r="B25" s="608">
        <f t="shared" si="2"/>
      </c>
      <c r="C25" s="1896">
        <f t="shared" si="3"/>
      </c>
      <c r="D25" s="1897"/>
      <c r="E25" s="1897"/>
      <c r="F25" s="1897"/>
      <c r="G25" s="1898"/>
      <c r="H25" s="1060" t="str">
        <f t="shared" si="4"/>
        <v>Select</v>
      </c>
      <c r="I25" s="1060" t="str">
        <f t="shared" si="0"/>
        <v>Select</v>
      </c>
      <c r="J25" s="1060" t="str">
        <f t="shared" si="0"/>
        <v>Select</v>
      </c>
      <c r="K25" s="1117" t="str">
        <f t="shared" si="6"/>
        <v>-</v>
      </c>
      <c r="L25" s="1119" t="str">
        <f t="shared" si="5"/>
        <v>-</v>
      </c>
      <c r="M25" s="1919"/>
      <c r="N25" s="1920"/>
      <c r="O25" s="1057"/>
      <c r="P25" s="1127"/>
      <c r="Q25" s="1901"/>
      <c r="R25" s="1902"/>
      <c r="S25" s="1902"/>
      <c r="T25" s="1903"/>
      <c r="U25" s="63"/>
      <c r="V25" s="63"/>
      <c r="W25" s="607">
        <f>IF('PR_Programmatic Progress_1B'!A25="","",'PR_Programmatic Progress_1B'!A25)</f>
      </c>
      <c r="X25" s="608">
        <f>IF('PR_Programmatic Progress_1B'!B25="","",'PR_Programmatic Progress_1B'!B25)</f>
      </c>
      <c r="Y25" s="1896">
        <f>IF('PR_Programmatic Progress_1B'!C25="","",'PR_Programmatic Progress_1B'!C25)</f>
      </c>
      <c r="Z25" s="1897"/>
      <c r="AA25" s="1897"/>
      <c r="AB25" s="1897"/>
      <c r="AC25" s="1898"/>
      <c r="AD25" s="1060" t="str">
        <f>IF('PR_Programmatic Progress_1B'!G25="","",'PR_Programmatic Progress_1B'!G25)</f>
        <v>Select</v>
      </c>
      <c r="AE25" s="1060" t="str">
        <f>IF('PR_Programmatic Progress_1B'!H25="","",'PR_Programmatic Progress_1B'!H25)</f>
        <v>Select</v>
      </c>
      <c r="AF25" s="1060" t="str">
        <f>IF('PR_Programmatic Progress_1B'!I25="","",'PR_Programmatic Progress_1B'!I25)</f>
        <v>Select</v>
      </c>
      <c r="AG25" s="1060" t="str">
        <f>IF('PR_Programmatic Progress_1B'!L25="","",'PR_Programmatic Progress_1B'!L25)</f>
        <v>-</v>
      </c>
      <c r="AH25" s="1081" t="str">
        <f>IF('PR_Programmatic Progress_1B'!M25="","",'PR_Programmatic Progress_1B'!M25)</f>
        <v>-</v>
      </c>
    </row>
    <row r="26" spans="1:34" s="13" customFormat="1" ht="63.75" customHeight="1">
      <c r="A26" s="607">
        <f t="shared" si="1"/>
      </c>
      <c r="B26" s="608">
        <f t="shared" si="2"/>
      </c>
      <c r="C26" s="1896">
        <f t="shared" si="3"/>
      </c>
      <c r="D26" s="1897"/>
      <c r="E26" s="1897"/>
      <c r="F26" s="1897"/>
      <c r="G26" s="1898"/>
      <c r="H26" s="1060" t="str">
        <f t="shared" si="4"/>
        <v>Select</v>
      </c>
      <c r="I26" s="1060" t="str">
        <f t="shared" si="0"/>
        <v>Select</v>
      </c>
      <c r="J26" s="1060" t="str">
        <f t="shared" si="0"/>
        <v>Select</v>
      </c>
      <c r="K26" s="1117" t="str">
        <f t="shared" si="6"/>
        <v>-</v>
      </c>
      <c r="L26" s="1119" t="str">
        <f t="shared" si="5"/>
        <v>-</v>
      </c>
      <c r="M26" s="1919"/>
      <c r="N26" s="1920"/>
      <c r="O26" s="1057"/>
      <c r="P26" s="1127"/>
      <c r="Q26" s="1901"/>
      <c r="R26" s="1902"/>
      <c r="S26" s="1902"/>
      <c r="T26" s="1903"/>
      <c r="U26" s="63"/>
      <c r="V26" s="63"/>
      <c r="W26" s="607">
        <f>IF('PR_Programmatic Progress_1B'!A26="","",'PR_Programmatic Progress_1B'!A26)</f>
      </c>
      <c r="X26" s="608">
        <f>IF('PR_Programmatic Progress_1B'!B26="","",'PR_Programmatic Progress_1B'!B26)</f>
      </c>
      <c r="Y26" s="1896">
        <f>IF('PR_Programmatic Progress_1B'!C26="","",'PR_Programmatic Progress_1B'!C26)</f>
      </c>
      <c r="Z26" s="1897"/>
      <c r="AA26" s="1897"/>
      <c r="AB26" s="1897"/>
      <c r="AC26" s="1898"/>
      <c r="AD26" s="1060" t="str">
        <f>IF('PR_Programmatic Progress_1B'!G26="","",'PR_Programmatic Progress_1B'!G26)</f>
        <v>Select</v>
      </c>
      <c r="AE26" s="1060" t="str">
        <f>IF('PR_Programmatic Progress_1B'!H26="","",'PR_Programmatic Progress_1B'!H26)</f>
        <v>Select</v>
      </c>
      <c r="AF26" s="1060" t="str">
        <f>IF('PR_Programmatic Progress_1B'!I26="","",'PR_Programmatic Progress_1B'!I26)</f>
        <v>Select</v>
      </c>
      <c r="AG26" s="1060" t="str">
        <f>IF('PR_Programmatic Progress_1B'!L26="","",'PR_Programmatic Progress_1B'!L26)</f>
        <v>-</v>
      </c>
      <c r="AH26" s="1081" t="str">
        <f>IF('PR_Programmatic Progress_1B'!M26="","",'PR_Programmatic Progress_1B'!M26)</f>
        <v>-</v>
      </c>
    </row>
    <row r="27" spans="1:34" s="13" customFormat="1" ht="69" customHeight="1">
      <c r="A27" s="607">
        <f t="shared" si="1"/>
      </c>
      <c r="B27" s="608">
        <f t="shared" si="2"/>
      </c>
      <c r="C27" s="1896">
        <f t="shared" si="3"/>
      </c>
      <c r="D27" s="1897"/>
      <c r="E27" s="1897"/>
      <c r="F27" s="1897"/>
      <c r="G27" s="1898"/>
      <c r="H27" s="1060" t="str">
        <f t="shared" si="4"/>
        <v>Select</v>
      </c>
      <c r="I27" s="1060" t="str">
        <f t="shared" si="0"/>
        <v>Select</v>
      </c>
      <c r="J27" s="1060" t="str">
        <f t="shared" si="0"/>
        <v>Select</v>
      </c>
      <c r="K27" s="1117" t="str">
        <f t="shared" si="6"/>
        <v>-</v>
      </c>
      <c r="L27" s="1119" t="str">
        <f t="shared" si="5"/>
        <v>-</v>
      </c>
      <c r="M27" s="1919"/>
      <c r="N27" s="1920"/>
      <c r="O27" s="1057"/>
      <c r="P27" s="1127"/>
      <c r="Q27" s="1901"/>
      <c r="R27" s="1902"/>
      <c r="S27" s="1902"/>
      <c r="T27" s="1903"/>
      <c r="U27" s="63"/>
      <c r="V27" s="63"/>
      <c r="W27" s="607">
        <f>IF('PR_Programmatic Progress_1B'!A27="","",'PR_Programmatic Progress_1B'!A27)</f>
      </c>
      <c r="X27" s="608">
        <f>IF('PR_Programmatic Progress_1B'!B27="","",'PR_Programmatic Progress_1B'!B27)</f>
      </c>
      <c r="Y27" s="1896">
        <f>IF('PR_Programmatic Progress_1B'!C27="","",'PR_Programmatic Progress_1B'!C27)</f>
      </c>
      <c r="Z27" s="1897"/>
      <c r="AA27" s="1897"/>
      <c r="AB27" s="1897"/>
      <c r="AC27" s="1898"/>
      <c r="AD27" s="1060" t="str">
        <f>IF('PR_Programmatic Progress_1B'!G27="","",'PR_Programmatic Progress_1B'!G27)</f>
        <v>Select</v>
      </c>
      <c r="AE27" s="1060" t="str">
        <f>IF('PR_Programmatic Progress_1B'!H27="","",'PR_Programmatic Progress_1B'!H27)</f>
        <v>Select</v>
      </c>
      <c r="AF27" s="1060" t="str">
        <f>IF('PR_Programmatic Progress_1B'!I27="","",'PR_Programmatic Progress_1B'!I27)</f>
        <v>Select</v>
      </c>
      <c r="AG27" s="1060" t="str">
        <f>IF('PR_Programmatic Progress_1B'!L27="","",'PR_Programmatic Progress_1B'!L27)</f>
        <v>-</v>
      </c>
      <c r="AH27" s="1081" t="str">
        <f>IF('PR_Programmatic Progress_1B'!M27="","",'PR_Programmatic Progress_1B'!M27)</f>
        <v>-</v>
      </c>
    </row>
    <row r="28" spans="1:34" s="13" customFormat="1" ht="69" customHeight="1">
      <c r="A28" s="607">
        <f t="shared" si="1"/>
      </c>
      <c r="B28" s="608">
        <f t="shared" si="2"/>
      </c>
      <c r="C28" s="1896">
        <f t="shared" si="3"/>
      </c>
      <c r="D28" s="1897"/>
      <c r="E28" s="1897"/>
      <c r="F28" s="1897"/>
      <c r="G28" s="1898"/>
      <c r="H28" s="1060" t="str">
        <f t="shared" si="4"/>
        <v>Select</v>
      </c>
      <c r="I28" s="1060" t="str">
        <f t="shared" si="4"/>
        <v>Select</v>
      </c>
      <c r="J28" s="1060" t="str">
        <f t="shared" si="4"/>
        <v>Select</v>
      </c>
      <c r="K28" s="1117" t="str">
        <f t="shared" si="6"/>
        <v>-</v>
      </c>
      <c r="L28" s="1119" t="str">
        <f t="shared" si="5"/>
        <v>-</v>
      </c>
      <c r="M28" s="1919"/>
      <c r="N28" s="1920"/>
      <c r="O28" s="1057"/>
      <c r="P28" s="1127"/>
      <c r="Q28" s="1901"/>
      <c r="R28" s="1902"/>
      <c r="S28" s="1902"/>
      <c r="T28" s="1903"/>
      <c r="U28" s="63"/>
      <c r="V28" s="63"/>
      <c r="W28" s="607">
        <f>IF('PR_Programmatic Progress_1B'!A28="","",'PR_Programmatic Progress_1B'!A28)</f>
      </c>
      <c r="X28" s="608">
        <f>IF('PR_Programmatic Progress_1B'!B28="","",'PR_Programmatic Progress_1B'!B28)</f>
      </c>
      <c r="Y28" s="1896">
        <f>IF('PR_Programmatic Progress_1B'!C28="","",'PR_Programmatic Progress_1B'!C28)</f>
      </c>
      <c r="Z28" s="1897"/>
      <c r="AA28" s="1897"/>
      <c r="AB28" s="1897"/>
      <c r="AC28" s="1898"/>
      <c r="AD28" s="1060" t="str">
        <f>IF('PR_Programmatic Progress_1B'!G28="","",'PR_Programmatic Progress_1B'!G28)</f>
        <v>Select</v>
      </c>
      <c r="AE28" s="1060" t="str">
        <f>IF('PR_Programmatic Progress_1B'!H28="","",'PR_Programmatic Progress_1B'!H28)</f>
        <v>Select</v>
      </c>
      <c r="AF28" s="1060" t="str">
        <f>IF('PR_Programmatic Progress_1B'!I28="","",'PR_Programmatic Progress_1B'!I28)</f>
        <v>Select</v>
      </c>
      <c r="AG28" s="1060" t="str">
        <f>IF('PR_Programmatic Progress_1B'!L28="","",'PR_Programmatic Progress_1B'!L28)</f>
        <v>-</v>
      </c>
      <c r="AH28" s="1081" t="str">
        <f>IF('PR_Programmatic Progress_1B'!M28="","",'PR_Programmatic Progress_1B'!M28)</f>
        <v>-</v>
      </c>
    </row>
    <row r="29" spans="1:34" s="13" customFormat="1" ht="69" customHeight="1">
      <c r="A29" s="607">
        <f t="shared" si="1"/>
      </c>
      <c r="B29" s="608">
        <f t="shared" si="2"/>
      </c>
      <c r="C29" s="1896">
        <f t="shared" si="3"/>
      </c>
      <c r="D29" s="1897"/>
      <c r="E29" s="1897"/>
      <c r="F29" s="1897"/>
      <c r="G29" s="1898"/>
      <c r="H29" s="1060" t="str">
        <f t="shared" si="4"/>
        <v>Select</v>
      </c>
      <c r="I29" s="1060" t="str">
        <f t="shared" si="4"/>
        <v>Select</v>
      </c>
      <c r="J29" s="1060" t="str">
        <f t="shared" si="4"/>
        <v>Select</v>
      </c>
      <c r="K29" s="1117" t="str">
        <f t="shared" si="6"/>
        <v>-</v>
      </c>
      <c r="L29" s="1119" t="str">
        <f t="shared" si="5"/>
        <v>-</v>
      </c>
      <c r="M29" s="1919"/>
      <c r="N29" s="1920"/>
      <c r="O29" s="1057"/>
      <c r="P29" s="1127"/>
      <c r="Q29" s="1901"/>
      <c r="R29" s="1902"/>
      <c r="S29" s="1902"/>
      <c r="T29" s="1903"/>
      <c r="U29" s="63"/>
      <c r="V29" s="63"/>
      <c r="W29" s="607">
        <f>IF('PR_Programmatic Progress_1B'!A29="","",'PR_Programmatic Progress_1B'!A29)</f>
      </c>
      <c r="X29" s="608">
        <f>IF('PR_Programmatic Progress_1B'!B29="","",'PR_Programmatic Progress_1B'!B29)</f>
      </c>
      <c r="Y29" s="1896">
        <f>IF('PR_Programmatic Progress_1B'!C29="","",'PR_Programmatic Progress_1B'!C29)</f>
      </c>
      <c r="Z29" s="1897"/>
      <c r="AA29" s="1897"/>
      <c r="AB29" s="1897"/>
      <c r="AC29" s="1898"/>
      <c r="AD29" s="1060" t="str">
        <f>IF('PR_Programmatic Progress_1B'!G29="","",'PR_Programmatic Progress_1B'!G29)</f>
        <v>Select</v>
      </c>
      <c r="AE29" s="1060" t="str">
        <f>IF('PR_Programmatic Progress_1B'!H29="","",'PR_Programmatic Progress_1B'!H29)</f>
        <v>Select</v>
      </c>
      <c r="AF29" s="1060" t="str">
        <f>IF('PR_Programmatic Progress_1B'!I29="","",'PR_Programmatic Progress_1B'!I29)</f>
        <v>Select</v>
      </c>
      <c r="AG29" s="1060" t="str">
        <f>IF('PR_Programmatic Progress_1B'!L29="","",'PR_Programmatic Progress_1B'!L29)</f>
        <v>-</v>
      </c>
      <c r="AH29" s="1081" t="str">
        <f>IF('PR_Programmatic Progress_1B'!M29="","",'PR_Programmatic Progress_1B'!M29)</f>
        <v>-</v>
      </c>
    </row>
    <row r="30" spans="1:34" s="13" customFormat="1" ht="69" customHeight="1">
      <c r="A30" s="607">
        <f t="shared" si="1"/>
      </c>
      <c r="B30" s="608">
        <f t="shared" si="2"/>
      </c>
      <c r="C30" s="1896">
        <f t="shared" si="3"/>
      </c>
      <c r="D30" s="1897"/>
      <c r="E30" s="1897"/>
      <c r="F30" s="1897"/>
      <c r="G30" s="1898"/>
      <c r="H30" s="1060" t="str">
        <f t="shared" si="4"/>
        <v>Select</v>
      </c>
      <c r="I30" s="1060" t="str">
        <f t="shared" si="4"/>
        <v>Select</v>
      </c>
      <c r="J30" s="1060" t="str">
        <f t="shared" si="4"/>
        <v>Select</v>
      </c>
      <c r="K30" s="1117" t="str">
        <f t="shared" si="6"/>
        <v>-</v>
      </c>
      <c r="L30" s="1120" t="str">
        <f t="shared" si="5"/>
        <v>-</v>
      </c>
      <c r="M30" s="1919"/>
      <c r="N30" s="1920"/>
      <c r="O30" s="1057"/>
      <c r="P30" s="1127"/>
      <c r="Q30" s="1901"/>
      <c r="R30" s="1902"/>
      <c r="S30" s="1902"/>
      <c r="T30" s="1903"/>
      <c r="U30" s="63"/>
      <c r="V30" s="63"/>
      <c r="W30" s="607">
        <f>IF('PR_Programmatic Progress_1B'!A30="","",'PR_Programmatic Progress_1B'!A30)</f>
      </c>
      <c r="X30" s="608">
        <f>IF('PR_Programmatic Progress_1B'!B30="","",'PR_Programmatic Progress_1B'!B30)</f>
      </c>
      <c r="Y30" s="1896">
        <f>IF('PR_Programmatic Progress_1B'!C30="","",'PR_Programmatic Progress_1B'!C30)</f>
      </c>
      <c r="Z30" s="1897"/>
      <c r="AA30" s="1897"/>
      <c r="AB30" s="1897"/>
      <c r="AC30" s="1898"/>
      <c r="AD30" s="1060" t="str">
        <f>IF('PR_Programmatic Progress_1B'!G30="","",'PR_Programmatic Progress_1B'!G30)</f>
        <v>Select</v>
      </c>
      <c r="AE30" s="1060" t="str">
        <f>IF('PR_Programmatic Progress_1B'!H30="","",'PR_Programmatic Progress_1B'!H30)</f>
        <v>Select</v>
      </c>
      <c r="AF30" s="1060" t="str">
        <f>IF('PR_Programmatic Progress_1B'!I30="","",'PR_Programmatic Progress_1B'!I30)</f>
        <v>Select</v>
      </c>
      <c r="AG30" s="1060" t="str">
        <f>IF('PR_Programmatic Progress_1B'!L30="","",'PR_Programmatic Progress_1B'!L30)</f>
        <v>-</v>
      </c>
      <c r="AH30" s="1082" t="str">
        <f>IF('PR_Programmatic Progress_1B'!M30="","",'PR_Programmatic Progress_1B'!M30)</f>
        <v>-</v>
      </c>
    </row>
    <row r="31" spans="1:34" s="13" customFormat="1" ht="69" customHeight="1">
      <c r="A31" s="607">
        <f t="shared" si="1"/>
      </c>
      <c r="B31" s="608">
        <f t="shared" si="2"/>
      </c>
      <c r="C31" s="1896">
        <f t="shared" si="3"/>
      </c>
      <c r="D31" s="1897"/>
      <c r="E31" s="1897"/>
      <c r="F31" s="1897"/>
      <c r="G31" s="1898"/>
      <c r="H31" s="1060" t="str">
        <f t="shared" si="4"/>
        <v>Select</v>
      </c>
      <c r="I31" s="1060" t="str">
        <f t="shared" si="4"/>
        <v>Select</v>
      </c>
      <c r="J31" s="1060" t="str">
        <f t="shared" si="4"/>
        <v>Select</v>
      </c>
      <c r="K31" s="1117" t="str">
        <f t="shared" si="6"/>
        <v>-</v>
      </c>
      <c r="L31" s="1119" t="str">
        <f t="shared" si="5"/>
        <v>-</v>
      </c>
      <c r="M31" s="1919"/>
      <c r="N31" s="1920"/>
      <c r="O31" s="1057"/>
      <c r="P31" s="1127"/>
      <c r="Q31" s="1901"/>
      <c r="R31" s="1902"/>
      <c r="S31" s="1902"/>
      <c r="T31" s="1903"/>
      <c r="U31" s="63"/>
      <c r="V31" s="63"/>
      <c r="W31" s="607">
        <f>IF('PR_Programmatic Progress_1B'!A31="","",'PR_Programmatic Progress_1B'!A31)</f>
      </c>
      <c r="X31" s="608">
        <f>IF('PR_Programmatic Progress_1B'!B31="","",'PR_Programmatic Progress_1B'!B31)</f>
      </c>
      <c r="Y31" s="1896">
        <f>IF('PR_Programmatic Progress_1B'!C31="","",'PR_Programmatic Progress_1B'!C31)</f>
      </c>
      <c r="Z31" s="1897"/>
      <c r="AA31" s="1897"/>
      <c r="AB31" s="1897"/>
      <c r="AC31" s="1898"/>
      <c r="AD31" s="1060" t="str">
        <f>IF('PR_Programmatic Progress_1B'!G31="","",'PR_Programmatic Progress_1B'!G31)</f>
        <v>Select</v>
      </c>
      <c r="AE31" s="1060" t="str">
        <f>IF('PR_Programmatic Progress_1B'!H31="","",'PR_Programmatic Progress_1B'!H31)</f>
        <v>Select</v>
      </c>
      <c r="AF31" s="1060" t="str">
        <f>IF('PR_Programmatic Progress_1B'!I31="","",'PR_Programmatic Progress_1B'!I31)</f>
        <v>Select</v>
      </c>
      <c r="AG31" s="1060" t="str">
        <f>IF('PR_Programmatic Progress_1B'!L31="","",'PR_Programmatic Progress_1B'!L31)</f>
        <v>-</v>
      </c>
      <c r="AH31" s="1081" t="str">
        <f>IF('PR_Programmatic Progress_1B'!M31="","",'PR_Programmatic Progress_1B'!M31)</f>
        <v>-</v>
      </c>
    </row>
    <row r="32" spans="1:34" s="13" customFormat="1" ht="14.25" customHeight="1">
      <c r="A32" s="1956"/>
      <c r="B32" s="1957"/>
      <c r="C32" s="1957"/>
      <c r="D32" s="1957"/>
      <c r="E32" s="1957"/>
      <c r="F32" s="1957"/>
      <c r="G32" s="1957"/>
      <c r="H32" s="1957"/>
      <c r="I32" s="1957"/>
      <c r="J32" s="1957"/>
      <c r="K32" s="1957"/>
      <c r="L32" s="1957"/>
      <c r="M32" s="1957"/>
      <c r="N32" s="1957"/>
      <c r="O32" s="1957"/>
      <c r="P32" s="1957"/>
      <c r="Q32" s="1957"/>
      <c r="R32" s="1957"/>
      <c r="S32" s="1957"/>
      <c r="T32" s="1958"/>
      <c r="U32" s="63"/>
      <c r="V32" s="63"/>
      <c r="W32" s="607"/>
      <c r="X32" s="608"/>
      <c r="Y32" s="1135"/>
      <c r="Z32" s="1136"/>
      <c r="AA32" s="1136"/>
      <c r="AB32" s="1136"/>
      <c r="AC32" s="1137"/>
      <c r="AD32" s="1060"/>
      <c r="AE32" s="1060"/>
      <c r="AF32" s="1060"/>
      <c r="AG32" s="1060"/>
      <c r="AH32" s="1081"/>
    </row>
    <row r="33" spans="1:34" s="13" customFormat="1" ht="69" customHeight="1">
      <c r="A33" s="607">
        <f t="shared" si="1"/>
      </c>
      <c r="B33" s="608">
        <f t="shared" si="2"/>
      </c>
      <c r="C33" s="1896">
        <f t="shared" si="3"/>
      </c>
      <c r="D33" s="1897"/>
      <c r="E33" s="1897"/>
      <c r="F33" s="1897"/>
      <c r="G33" s="1898"/>
      <c r="H33" s="1060" t="str">
        <f t="shared" si="4"/>
        <v>Select</v>
      </c>
      <c r="I33" s="1060" t="str">
        <f t="shared" si="4"/>
        <v>Select</v>
      </c>
      <c r="J33" s="1060" t="str">
        <f t="shared" si="4"/>
        <v>Select</v>
      </c>
      <c r="K33" s="1117" t="str">
        <f t="shared" si="6"/>
        <v>-</v>
      </c>
      <c r="L33" s="1119" t="str">
        <f t="shared" si="5"/>
        <v>-</v>
      </c>
      <c r="M33" s="1919"/>
      <c r="N33" s="1920"/>
      <c r="O33" s="1057"/>
      <c r="P33" s="1127"/>
      <c r="Q33" s="1901"/>
      <c r="R33" s="1902"/>
      <c r="S33" s="1902"/>
      <c r="T33" s="1903"/>
      <c r="U33" s="63"/>
      <c r="V33" s="63"/>
      <c r="W33" s="607">
        <f>IF('PR_Programmatic Progress_1B'!A33="","",'PR_Programmatic Progress_1B'!A33)</f>
      </c>
      <c r="X33" s="608">
        <f>IF('PR_Programmatic Progress_1B'!B33="","",'PR_Programmatic Progress_1B'!B33)</f>
      </c>
      <c r="Y33" s="1896">
        <f>IF('PR_Programmatic Progress_1B'!C33="","",'PR_Programmatic Progress_1B'!C33)</f>
      </c>
      <c r="Z33" s="1897"/>
      <c r="AA33" s="1897"/>
      <c r="AB33" s="1897"/>
      <c r="AC33" s="1898"/>
      <c r="AD33" s="1060" t="str">
        <f>IF('PR_Programmatic Progress_1B'!G33="","",'PR_Programmatic Progress_1B'!G33)</f>
        <v>Select</v>
      </c>
      <c r="AE33" s="1060" t="str">
        <f>IF('PR_Programmatic Progress_1B'!H33="","",'PR_Programmatic Progress_1B'!H33)</f>
        <v>Select</v>
      </c>
      <c r="AF33" s="1060" t="str">
        <f>IF('PR_Programmatic Progress_1B'!I33="","",'PR_Programmatic Progress_1B'!I33)</f>
        <v>Select</v>
      </c>
      <c r="AG33" s="1060" t="str">
        <f>IF('PR_Programmatic Progress_1B'!L33="","",'PR_Programmatic Progress_1B'!L33)</f>
        <v>-</v>
      </c>
      <c r="AH33" s="1081" t="str">
        <f>IF('PR_Programmatic Progress_1B'!M33="","",'PR_Programmatic Progress_1B'!M33)</f>
        <v>-</v>
      </c>
    </row>
    <row r="34" spans="1:34" s="13" customFormat="1" ht="69" customHeight="1">
      <c r="A34" s="607">
        <f t="shared" si="1"/>
      </c>
      <c r="B34" s="608">
        <f t="shared" si="2"/>
      </c>
      <c r="C34" s="1896">
        <f t="shared" si="3"/>
      </c>
      <c r="D34" s="1897"/>
      <c r="E34" s="1897"/>
      <c r="F34" s="1897"/>
      <c r="G34" s="1898"/>
      <c r="H34" s="1060" t="str">
        <f t="shared" si="4"/>
        <v>Select</v>
      </c>
      <c r="I34" s="1060" t="str">
        <f t="shared" si="4"/>
        <v>Select</v>
      </c>
      <c r="J34" s="1060" t="str">
        <f t="shared" si="4"/>
        <v>Select</v>
      </c>
      <c r="K34" s="1117" t="str">
        <f t="shared" si="6"/>
        <v>-</v>
      </c>
      <c r="L34" s="1119" t="str">
        <f t="shared" si="5"/>
        <v>-</v>
      </c>
      <c r="M34" s="1919"/>
      <c r="N34" s="1920"/>
      <c r="O34" s="1057"/>
      <c r="P34" s="1127"/>
      <c r="Q34" s="1901"/>
      <c r="R34" s="1902"/>
      <c r="S34" s="1902"/>
      <c r="T34" s="1903"/>
      <c r="U34" s="63"/>
      <c r="V34" s="63"/>
      <c r="W34" s="607">
        <f>IF('PR_Programmatic Progress_1B'!A34="","",'PR_Programmatic Progress_1B'!A34)</f>
      </c>
      <c r="X34" s="608">
        <f>IF('PR_Programmatic Progress_1B'!B34="","",'PR_Programmatic Progress_1B'!B34)</f>
      </c>
      <c r="Y34" s="1896">
        <f>IF('PR_Programmatic Progress_1B'!C34="","",'PR_Programmatic Progress_1B'!C34)</f>
      </c>
      <c r="Z34" s="1897"/>
      <c r="AA34" s="1897"/>
      <c r="AB34" s="1897"/>
      <c r="AC34" s="1898"/>
      <c r="AD34" s="1060" t="str">
        <f>IF('PR_Programmatic Progress_1B'!G34="","",'PR_Programmatic Progress_1B'!G34)</f>
        <v>Select</v>
      </c>
      <c r="AE34" s="1060" t="str">
        <f>IF('PR_Programmatic Progress_1B'!H34="","",'PR_Programmatic Progress_1B'!H34)</f>
        <v>Select</v>
      </c>
      <c r="AF34" s="1060" t="str">
        <f>IF('PR_Programmatic Progress_1B'!I34="","",'PR_Programmatic Progress_1B'!I34)</f>
        <v>Select</v>
      </c>
      <c r="AG34" s="1060" t="str">
        <f>IF('PR_Programmatic Progress_1B'!L34="","",'PR_Programmatic Progress_1B'!L34)</f>
        <v>-</v>
      </c>
      <c r="AH34" s="1081" t="str">
        <f>IF('PR_Programmatic Progress_1B'!M34="","",'PR_Programmatic Progress_1B'!M34)</f>
        <v>-</v>
      </c>
    </row>
    <row r="35" spans="1:34" s="13" customFormat="1" ht="69" customHeight="1">
      <c r="A35" s="607">
        <f t="shared" si="1"/>
      </c>
      <c r="B35" s="608">
        <f t="shared" si="2"/>
      </c>
      <c r="C35" s="1896">
        <f t="shared" si="3"/>
      </c>
      <c r="D35" s="1897"/>
      <c r="E35" s="1897"/>
      <c r="F35" s="1897"/>
      <c r="G35" s="1898"/>
      <c r="H35" s="1060" t="str">
        <f t="shared" si="4"/>
        <v>Select</v>
      </c>
      <c r="I35" s="1060" t="str">
        <f t="shared" si="4"/>
        <v>Select</v>
      </c>
      <c r="J35" s="1060" t="str">
        <f t="shared" si="4"/>
        <v>Select</v>
      </c>
      <c r="K35" s="1117" t="str">
        <f t="shared" si="6"/>
        <v>-</v>
      </c>
      <c r="L35" s="1119" t="str">
        <f t="shared" si="5"/>
        <v>-</v>
      </c>
      <c r="M35" s="1919"/>
      <c r="N35" s="1920"/>
      <c r="O35" s="1057"/>
      <c r="P35" s="1127"/>
      <c r="Q35" s="1901"/>
      <c r="R35" s="1902"/>
      <c r="S35" s="1902"/>
      <c r="T35" s="1903"/>
      <c r="U35" s="63"/>
      <c r="V35" s="63"/>
      <c r="W35" s="607">
        <f>IF('PR_Programmatic Progress_1B'!A35="","",'PR_Programmatic Progress_1B'!A35)</f>
      </c>
      <c r="X35" s="608">
        <f>IF('PR_Programmatic Progress_1B'!B35="","",'PR_Programmatic Progress_1B'!B35)</f>
      </c>
      <c r="Y35" s="1896">
        <f>IF('PR_Programmatic Progress_1B'!C35="","",'PR_Programmatic Progress_1B'!C35)</f>
      </c>
      <c r="Z35" s="1897"/>
      <c r="AA35" s="1897"/>
      <c r="AB35" s="1897"/>
      <c r="AC35" s="1898"/>
      <c r="AD35" s="1060" t="str">
        <f>IF('PR_Programmatic Progress_1B'!G35="","",'PR_Programmatic Progress_1B'!G35)</f>
        <v>Select</v>
      </c>
      <c r="AE35" s="1060" t="str">
        <f>IF('PR_Programmatic Progress_1B'!H35="","",'PR_Programmatic Progress_1B'!H35)</f>
        <v>Select</v>
      </c>
      <c r="AF35" s="1060" t="str">
        <f>IF('PR_Programmatic Progress_1B'!I35="","",'PR_Programmatic Progress_1B'!I35)</f>
        <v>Select</v>
      </c>
      <c r="AG35" s="1060" t="str">
        <f>IF('PR_Programmatic Progress_1B'!L35="","",'PR_Programmatic Progress_1B'!L35)</f>
        <v>-</v>
      </c>
      <c r="AH35" s="1081" t="str">
        <f>IF('PR_Programmatic Progress_1B'!M35="","",'PR_Programmatic Progress_1B'!M35)</f>
        <v>-</v>
      </c>
    </row>
    <row r="36" spans="1:34" s="13" customFormat="1" ht="69" customHeight="1">
      <c r="A36" s="607">
        <f t="shared" si="1"/>
      </c>
      <c r="B36" s="608">
        <f t="shared" si="2"/>
      </c>
      <c r="C36" s="1896">
        <f t="shared" si="3"/>
      </c>
      <c r="D36" s="1897"/>
      <c r="E36" s="1897"/>
      <c r="F36" s="1897"/>
      <c r="G36" s="1898"/>
      <c r="H36" s="1060" t="str">
        <f t="shared" si="4"/>
        <v>Select</v>
      </c>
      <c r="I36" s="1060" t="str">
        <f t="shared" si="4"/>
        <v>Select</v>
      </c>
      <c r="J36" s="1060" t="str">
        <f t="shared" si="4"/>
        <v>Select</v>
      </c>
      <c r="K36" s="1117" t="str">
        <f t="shared" si="6"/>
        <v>-</v>
      </c>
      <c r="L36" s="1119" t="str">
        <f t="shared" si="5"/>
        <v>-</v>
      </c>
      <c r="M36" s="1919"/>
      <c r="N36" s="1920"/>
      <c r="O36" s="1057"/>
      <c r="P36" s="1127"/>
      <c r="Q36" s="1901"/>
      <c r="R36" s="1902"/>
      <c r="S36" s="1902"/>
      <c r="T36" s="1903"/>
      <c r="U36" s="63"/>
      <c r="V36" s="63"/>
      <c r="W36" s="607">
        <f>IF('PR_Programmatic Progress_1B'!A36="","",'PR_Programmatic Progress_1B'!A36)</f>
      </c>
      <c r="X36" s="608">
        <f>IF('PR_Programmatic Progress_1B'!B36="","",'PR_Programmatic Progress_1B'!B36)</f>
      </c>
      <c r="Y36" s="1896">
        <f>IF('PR_Programmatic Progress_1B'!C36="","",'PR_Programmatic Progress_1B'!C36)</f>
      </c>
      <c r="Z36" s="1897"/>
      <c r="AA36" s="1897"/>
      <c r="AB36" s="1897"/>
      <c r="AC36" s="1898"/>
      <c r="AD36" s="1060" t="str">
        <f>IF('PR_Programmatic Progress_1B'!G36="","",'PR_Programmatic Progress_1B'!G36)</f>
        <v>Select</v>
      </c>
      <c r="AE36" s="1060" t="str">
        <f>IF('PR_Programmatic Progress_1B'!H36="","",'PR_Programmatic Progress_1B'!H36)</f>
        <v>Select</v>
      </c>
      <c r="AF36" s="1060" t="str">
        <f>IF('PR_Programmatic Progress_1B'!I36="","",'PR_Programmatic Progress_1B'!I36)</f>
        <v>Select</v>
      </c>
      <c r="AG36" s="1060" t="str">
        <f>IF('PR_Programmatic Progress_1B'!L36="","",'PR_Programmatic Progress_1B'!L36)</f>
        <v>-</v>
      </c>
      <c r="AH36" s="1081" t="str">
        <f>IF('PR_Programmatic Progress_1B'!M36="","",'PR_Programmatic Progress_1B'!M36)</f>
        <v>-</v>
      </c>
    </row>
    <row r="37" spans="1:34" s="13" customFormat="1" ht="69" customHeight="1">
      <c r="A37" s="607">
        <f t="shared" si="1"/>
      </c>
      <c r="B37" s="608">
        <f t="shared" si="2"/>
      </c>
      <c r="C37" s="1896">
        <f t="shared" si="3"/>
      </c>
      <c r="D37" s="1897"/>
      <c r="E37" s="1897"/>
      <c r="F37" s="1897"/>
      <c r="G37" s="1898"/>
      <c r="H37" s="1060" t="str">
        <f t="shared" si="4"/>
        <v>Select</v>
      </c>
      <c r="I37" s="1060" t="str">
        <f t="shared" si="4"/>
        <v>Select</v>
      </c>
      <c r="J37" s="1060" t="str">
        <f t="shared" si="4"/>
        <v>Select</v>
      </c>
      <c r="K37" s="1117" t="str">
        <f t="shared" si="6"/>
        <v>-</v>
      </c>
      <c r="L37" s="1119" t="str">
        <f t="shared" si="5"/>
        <v>-</v>
      </c>
      <c r="M37" s="1919"/>
      <c r="N37" s="1920"/>
      <c r="O37" s="1057"/>
      <c r="P37" s="1127"/>
      <c r="Q37" s="1901"/>
      <c r="R37" s="1902"/>
      <c r="S37" s="1902"/>
      <c r="T37" s="1903"/>
      <c r="U37" s="63"/>
      <c r="V37" s="63"/>
      <c r="W37" s="607">
        <f>IF('PR_Programmatic Progress_1B'!A37="","",'PR_Programmatic Progress_1B'!A37)</f>
      </c>
      <c r="X37" s="608">
        <f>IF('PR_Programmatic Progress_1B'!B37="","",'PR_Programmatic Progress_1B'!B37)</f>
      </c>
      <c r="Y37" s="1896">
        <f>IF('PR_Programmatic Progress_1B'!C37="","",'PR_Programmatic Progress_1B'!C37)</f>
      </c>
      <c r="Z37" s="1897"/>
      <c r="AA37" s="1897"/>
      <c r="AB37" s="1897"/>
      <c r="AC37" s="1898"/>
      <c r="AD37" s="1060" t="str">
        <f>IF('PR_Programmatic Progress_1B'!G37="","",'PR_Programmatic Progress_1B'!G37)</f>
        <v>Select</v>
      </c>
      <c r="AE37" s="1060" t="str">
        <f>IF('PR_Programmatic Progress_1B'!H37="","",'PR_Programmatic Progress_1B'!H37)</f>
        <v>Select</v>
      </c>
      <c r="AF37" s="1060" t="str">
        <f>IF('PR_Programmatic Progress_1B'!I37="","",'PR_Programmatic Progress_1B'!I37)</f>
        <v>Select</v>
      </c>
      <c r="AG37" s="1060" t="str">
        <f>IF('PR_Programmatic Progress_1B'!L37="","",'PR_Programmatic Progress_1B'!L37)</f>
        <v>-</v>
      </c>
      <c r="AH37" s="1081" t="str">
        <f>IF('PR_Programmatic Progress_1B'!M37="","",'PR_Programmatic Progress_1B'!M37)</f>
        <v>-</v>
      </c>
    </row>
    <row r="38" ht="12.75">
      <c r="I38" s="609"/>
    </row>
    <row r="39" spans="1:20" ht="52.5" customHeight="1" thickBot="1">
      <c r="A39" s="1954" t="s">
        <v>74</v>
      </c>
      <c r="B39" s="1955"/>
      <c r="C39" s="1955"/>
      <c r="D39" s="1955"/>
      <c r="E39" s="1955"/>
      <c r="F39" s="1955"/>
      <c r="G39" s="1955"/>
      <c r="H39" s="1955"/>
      <c r="I39" s="1955"/>
      <c r="J39" s="1955"/>
      <c r="K39" s="1955"/>
      <c r="L39" s="1955"/>
      <c r="M39" s="1955"/>
      <c r="N39" s="1955"/>
      <c r="O39" s="1955"/>
      <c r="P39" s="1955"/>
      <c r="Q39" s="1955"/>
      <c r="R39" s="1955"/>
      <c r="S39" s="1955"/>
      <c r="T39" s="1955"/>
    </row>
    <row r="40" spans="1:20" ht="12.75">
      <c r="A40" s="1945"/>
      <c r="B40" s="1946"/>
      <c r="C40" s="1946"/>
      <c r="D40" s="1946"/>
      <c r="E40" s="1946"/>
      <c r="F40" s="1946"/>
      <c r="G40" s="1946"/>
      <c r="H40" s="1946"/>
      <c r="I40" s="1946"/>
      <c r="J40" s="1946"/>
      <c r="K40" s="1946"/>
      <c r="L40" s="1946"/>
      <c r="M40" s="1946"/>
      <c r="N40" s="1946"/>
      <c r="O40" s="1946"/>
      <c r="P40" s="1946"/>
      <c r="Q40" s="1946"/>
      <c r="R40" s="1946"/>
      <c r="S40" s="1946"/>
      <c r="T40" s="1947"/>
    </row>
    <row r="41" spans="1:20" ht="12.75">
      <c r="A41" s="1948"/>
      <c r="B41" s="1949"/>
      <c r="C41" s="1949"/>
      <c r="D41" s="1949"/>
      <c r="E41" s="1949"/>
      <c r="F41" s="1949"/>
      <c r="G41" s="1949"/>
      <c r="H41" s="1949"/>
      <c r="I41" s="1949"/>
      <c r="J41" s="1949"/>
      <c r="K41" s="1949"/>
      <c r="L41" s="1949"/>
      <c r="M41" s="1949"/>
      <c r="N41" s="1949"/>
      <c r="O41" s="1949"/>
      <c r="P41" s="1949"/>
      <c r="Q41" s="1949"/>
      <c r="R41" s="1949"/>
      <c r="S41" s="1949"/>
      <c r="T41" s="1950"/>
    </row>
    <row r="42" spans="1:20" ht="20.25" customHeight="1">
      <c r="A42" s="1948"/>
      <c r="B42" s="1949"/>
      <c r="C42" s="1949"/>
      <c r="D42" s="1949"/>
      <c r="E42" s="1949"/>
      <c r="F42" s="1949"/>
      <c r="G42" s="1949"/>
      <c r="H42" s="1949"/>
      <c r="I42" s="1949"/>
      <c r="J42" s="1949"/>
      <c r="K42" s="1949"/>
      <c r="L42" s="1949"/>
      <c r="M42" s="1949"/>
      <c r="N42" s="1949"/>
      <c r="O42" s="1949"/>
      <c r="P42" s="1949"/>
      <c r="Q42" s="1949"/>
      <c r="R42" s="1949"/>
      <c r="S42" s="1949"/>
      <c r="T42" s="1950"/>
    </row>
    <row r="43" spans="1:20" ht="12.75">
      <c r="A43" s="1948"/>
      <c r="B43" s="1949"/>
      <c r="C43" s="1949"/>
      <c r="D43" s="1949"/>
      <c r="E43" s="1949"/>
      <c r="F43" s="1949"/>
      <c r="G43" s="1949"/>
      <c r="H43" s="1949"/>
      <c r="I43" s="1949"/>
      <c r="J43" s="1949"/>
      <c r="K43" s="1949"/>
      <c r="L43" s="1949"/>
      <c r="M43" s="1949"/>
      <c r="N43" s="1949"/>
      <c r="O43" s="1949"/>
      <c r="P43" s="1949"/>
      <c r="Q43" s="1949"/>
      <c r="R43" s="1949"/>
      <c r="S43" s="1949"/>
      <c r="T43" s="1950"/>
    </row>
    <row r="44" spans="1:20" ht="12.75">
      <c r="A44" s="1948"/>
      <c r="B44" s="1949"/>
      <c r="C44" s="1949"/>
      <c r="D44" s="1949"/>
      <c r="E44" s="1949"/>
      <c r="F44" s="1949"/>
      <c r="G44" s="1949"/>
      <c r="H44" s="1949"/>
      <c r="I44" s="1949"/>
      <c r="J44" s="1949"/>
      <c r="K44" s="1949"/>
      <c r="L44" s="1949"/>
      <c r="M44" s="1949"/>
      <c r="N44" s="1949"/>
      <c r="O44" s="1949"/>
      <c r="P44" s="1949"/>
      <c r="Q44" s="1949"/>
      <c r="R44" s="1949"/>
      <c r="S44" s="1949"/>
      <c r="T44" s="1950"/>
    </row>
    <row r="45" spans="1:20" ht="12.75">
      <c r="A45" s="1948"/>
      <c r="B45" s="1949"/>
      <c r="C45" s="1949"/>
      <c r="D45" s="1949"/>
      <c r="E45" s="1949"/>
      <c r="F45" s="1949"/>
      <c r="G45" s="1949"/>
      <c r="H45" s="1949"/>
      <c r="I45" s="1949"/>
      <c r="J45" s="1949"/>
      <c r="K45" s="1949"/>
      <c r="L45" s="1949"/>
      <c r="M45" s="1949"/>
      <c r="N45" s="1949"/>
      <c r="O45" s="1949"/>
      <c r="P45" s="1949"/>
      <c r="Q45" s="1949"/>
      <c r="R45" s="1949"/>
      <c r="S45" s="1949"/>
      <c r="T45" s="1950"/>
    </row>
    <row r="46" spans="1:20" ht="21" customHeight="1" thickBot="1">
      <c r="A46" s="1951"/>
      <c r="B46" s="1952"/>
      <c r="C46" s="1952"/>
      <c r="D46" s="1952"/>
      <c r="E46" s="1952"/>
      <c r="F46" s="1952"/>
      <c r="G46" s="1952"/>
      <c r="H46" s="1952"/>
      <c r="I46" s="1952"/>
      <c r="J46" s="1952"/>
      <c r="K46" s="1952"/>
      <c r="L46" s="1952"/>
      <c r="M46" s="1952"/>
      <c r="N46" s="1952"/>
      <c r="O46" s="1952"/>
      <c r="P46" s="1952"/>
      <c r="Q46" s="1952"/>
      <c r="R46" s="1952"/>
      <c r="S46" s="1952"/>
      <c r="T46" s="1953"/>
    </row>
  </sheetData>
  <sheetProtection formatCells="0" formatColumns="0" formatRows="0"/>
  <mergeCells count="132">
    <mergeCell ref="C28:G28"/>
    <mergeCell ref="Q28:T28"/>
    <mergeCell ref="C30:G30"/>
    <mergeCell ref="C29:G29"/>
    <mergeCell ref="M30:N30"/>
    <mergeCell ref="Q30:T30"/>
    <mergeCell ref="M28:N28"/>
    <mergeCell ref="M29:N29"/>
    <mergeCell ref="Q29:T29"/>
    <mergeCell ref="C33:G33"/>
    <mergeCell ref="A39:T39"/>
    <mergeCell ref="M31:N31"/>
    <mergeCell ref="M33:N33"/>
    <mergeCell ref="Q33:T33"/>
    <mergeCell ref="C34:G34"/>
    <mergeCell ref="M34:N34"/>
    <mergeCell ref="Q34:T34"/>
    <mergeCell ref="C35:G35"/>
    <mergeCell ref="A32:T32"/>
    <mergeCell ref="Q24:T24"/>
    <mergeCell ref="C23:G23"/>
    <mergeCell ref="C27:G27"/>
    <mergeCell ref="C26:G26"/>
    <mergeCell ref="C25:G25"/>
    <mergeCell ref="A40:T46"/>
    <mergeCell ref="C31:G31"/>
    <mergeCell ref="Q31:T31"/>
    <mergeCell ref="C24:G24"/>
    <mergeCell ref="M26:N26"/>
    <mergeCell ref="A8:T8"/>
    <mergeCell ref="A7:L7"/>
    <mergeCell ref="A9:T9"/>
    <mergeCell ref="M27:N27"/>
    <mergeCell ref="Q27:T27"/>
    <mergeCell ref="Q25:T25"/>
    <mergeCell ref="Q26:T26"/>
    <mergeCell ref="M21:N21"/>
    <mergeCell ref="M22:N22"/>
    <mergeCell ref="M24:N24"/>
    <mergeCell ref="I10:I11"/>
    <mergeCell ref="M12:N12"/>
    <mergeCell ref="C12:G12"/>
    <mergeCell ref="K10:K11"/>
    <mergeCell ref="L10:L11"/>
    <mergeCell ref="A1:K1"/>
    <mergeCell ref="A3:C3"/>
    <mergeCell ref="A4:C4"/>
    <mergeCell ref="A5:C5"/>
    <mergeCell ref="A6:C6"/>
    <mergeCell ref="A10:A11"/>
    <mergeCell ref="B10:B11"/>
    <mergeCell ref="Q12:T12"/>
    <mergeCell ref="H10:H11"/>
    <mergeCell ref="Q10:T11"/>
    <mergeCell ref="O10:O11"/>
    <mergeCell ref="C10:G11"/>
    <mergeCell ref="M10:N11"/>
    <mergeCell ref="P10:P11"/>
    <mergeCell ref="J10:J11"/>
    <mergeCell ref="C13:G13"/>
    <mergeCell ref="M13:N13"/>
    <mergeCell ref="M19:N19"/>
    <mergeCell ref="M25:N25"/>
    <mergeCell ref="C19:G19"/>
    <mergeCell ref="C21:G21"/>
    <mergeCell ref="C22:G22"/>
    <mergeCell ref="C14:G14"/>
    <mergeCell ref="C20:G20"/>
    <mergeCell ref="M17:N17"/>
    <mergeCell ref="M14:N14"/>
    <mergeCell ref="M18:N18"/>
    <mergeCell ref="M20:N20"/>
    <mergeCell ref="M23:N23"/>
    <mergeCell ref="Q15:T15"/>
    <mergeCell ref="Q19:T19"/>
    <mergeCell ref="Q22:T22"/>
    <mergeCell ref="Q23:T23"/>
    <mergeCell ref="Q20:T20"/>
    <mergeCell ref="Q14:T14"/>
    <mergeCell ref="Q18:T18"/>
    <mergeCell ref="Q13:T13"/>
    <mergeCell ref="Q16:T16"/>
    <mergeCell ref="C18:G18"/>
    <mergeCell ref="C15:G15"/>
    <mergeCell ref="C17:G17"/>
    <mergeCell ref="M16:N16"/>
    <mergeCell ref="C16:G16"/>
    <mergeCell ref="M15:N15"/>
    <mergeCell ref="Q17:T17"/>
    <mergeCell ref="Q35:T35"/>
    <mergeCell ref="C36:G36"/>
    <mergeCell ref="M36:N36"/>
    <mergeCell ref="Q36:T36"/>
    <mergeCell ref="C37:G37"/>
    <mergeCell ref="M37:N37"/>
    <mergeCell ref="Q37:T37"/>
    <mergeCell ref="M35:N35"/>
    <mergeCell ref="Q21:T21"/>
    <mergeCell ref="W9:AH9"/>
    <mergeCell ref="W10:W11"/>
    <mergeCell ref="X10:X11"/>
    <mergeCell ref="Y10:AC11"/>
    <mergeCell ref="AD10:AD11"/>
    <mergeCell ref="AE10:AE11"/>
    <mergeCell ref="AF10:AF11"/>
    <mergeCell ref="AG10:AG11"/>
    <mergeCell ref="AH10:AH11"/>
    <mergeCell ref="Y16:AC16"/>
    <mergeCell ref="Y17:AC17"/>
    <mergeCell ref="Y14:AC14"/>
    <mergeCell ref="Y15:AC15"/>
    <mergeCell ref="Y12:AC12"/>
    <mergeCell ref="Y13:AC13"/>
    <mergeCell ref="Y22:AC22"/>
    <mergeCell ref="Y23:AC23"/>
    <mergeCell ref="Y20:AC20"/>
    <mergeCell ref="Y21:AC21"/>
    <mergeCell ref="Y18:AC18"/>
    <mergeCell ref="Y19:AC19"/>
    <mergeCell ref="Y28:AC28"/>
    <mergeCell ref="Y29:AC29"/>
    <mergeCell ref="Y26:AC26"/>
    <mergeCell ref="Y27:AC27"/>
    <mergeCell ref="Y24:AC24"/>
    <mergeCell ref="Y25:AC25"/>
    <mergeCell ref="Y37:AC37"/>
    <mergeCell ref="Y35:AC35"/>
    <mergeCell ref="Y36:AC36"/>
    <mergeCell ref="Y33:AC33"/>
    <mergeCell ref="Y34:AC34"/>
    <mergeCell ref="Y30:AC30"/>
    <mergeCell ref="Y31:AC31"/>
  </mergeCells>
  <conditionalFormatting sqref="A12:L31 A32 A33:L37">
    <cfRule type="cellIs" priority="1" dxfId="0" operator="notEqual">
      <formula>W12</formula>
    </cfRule>
  </conditionalFormatting>
  <dataValidations count="5">
    <dataValidation type="list" allowBlank="1" showInputMessage="1" showErrorMessage="1" sqref="M12:M31 M33:M37">
      <formula1>"Select,Not Verified,Desk Review,PR On-site Visit,SR On-site Visit,Other ..."</formula1>
    </dataValidation>
    <dataValidation type="list" allowBlank="1" showInputMessage="1" showErrorMessage="1" sqref="AE12:AE37">
      <formula1>"Select, Y-over program term, Y-cumulative annually, N-not cumulative"</formula1>
    </dataValidation>
    <dataValidation type="list" allowBlank="1" showInputMessage="1" showErrorMessage="1" sqref="AF12:AF37 J12:J31 J33:J37">
      <formula1>"Select, Yes - Top 10, Top 10 equivalent, No"</formula1>
    </dataValidation>
    <dataValidation type="list" allowBlank="1" showInputMessage="1" showErrorMessage="1" sqref="AD12:AD37 H12:H31 H33:H37">
      <formula1>"Select, National Program, Current grant, GF, GF and other donors"</formula1>
    </dataValidation>
    <dataValidation type="list" allowBlank="1" showInputMessage="1" showErrorMessage="1" sqref="I12:I31 I33:I37">
      <formula1>"Select, Y-over program term, Y-cumulative annually, N-not cumulative, Y-over RCC term"</formula1>
    </dataValidation>
  </dataValidations>
  <printOptions horizontalCentered="1"/>
  <pageMargins left="0.5511811023622047" right="0.5511811023622047" top="0.3937007874015748" bottom="0.5905511811023623" header="0.5118110236220472" footer="0.5118110236220472"/>
  <pageSetup cellComments="asDisplayed" fitToHeight="0" fitToWidth="1" horizontalDpi="600" verticalDpi="600" orientation="landscape" paperSize="9" scale="41" r:id="rId1"/>
  <headerFooter alignWithMargins="0">
    <oddFooter>&amp;L&amp;9&amp;F&amp;C&amp;A&amp;R&amp;9Page &amp;P of &amp;N</oddFooter>
  </headerFooter>
  <rowBreaks count="1" manualBreakCount="1">
    <brk id="26" max="20" man="1"/>
  </rowBreaks>
</worksheet>
</file>

<file path=xl/worksheets/sheet15.xml><?xml version="1.0" encoding="utf-8"?>
<worksheet xmlns="http://schemas.openxmlformats.org/spreadsheetml/2006/main" xmlns:r="http://schemas.openxmlformats.org/officeDocument/2006/relationships">
  <sheetPr>
    <tabColor indexed="40"/>
    <pageSetUpPr fitToPage="1"/>
  </sheetPr>
  <dimension ref="A1:W77"/>
  <sheetViews>
    <sheetView view="pageBreakPreview" zoomScale="70" zoomScaleNormal="65" zoomScaleSheetLayoutView="70" zoomScalePageLayoutView="0" workbookViewId="0" topLeftCell="A4">
      <selection activeCell="D38" sqref="D38:L38"/>
    </sheetView>
  </sheetViews>
  <sheetFormatPr defaultColWidth="0" defaultRowHeight="12.75"/>
  <cols>
    <col min="1" max="1" width="15.421875" style="69" customWidth="1"/>
    <col min="2" max="2" width="33.28125" style="69" customWidth="1"/>
    <col min="3" max="3" width="18.7109375" style="69" customWidth="1"/>
    <col min="4" max="4" width="20.7109375" style="69" customWidth="1"/>
    <col min="5" max="5" width="19.28125" style="69" customWidth="1"/>
    <col min="6" max="6" width="20.00390625" style="69" customWidth="1"/>
    <col min="7" max="7" width="0.5625" style="69" hidden="1" customWidth="1"/>
    <col min="8" max="8" width="6.57421875" style="69" hidden="1" customWidth="1"/>
    <col min="9" max="9" width="0.9921875" style="69" customWidth="1"/>
    <col min="10" max="10" width="18.140625" style="83" customWidth="1"/>
    <col min="11" max="11" width="21.7109375" style="69" customWidth="1"/>
    <col min="12" max="12" width="83.00390625" style="69" customWidth="1"/>
    <col min="13" max="23" width="9.140625" style="69" customWidth="1"/>
    <col min="24" max="24" width="0" style="69" hidden="1" customWidth="1"/>
    <col min="25" max="25" width="9.8515625" style="69" hidden="1" customWidth="1"/>
    <col min="26" max="28" width="0" style="69" hidden="1" customWidth="1"/>
    <col min="29" max="29" width="9.8515625" style="69" hidden="1" customWidth="1"/>
    <col min="30" max="251" width="0" style="69" hidden="1" customWidth="1"/>
    <col min="252" max="252" width="9.8515625" style="69" hidden="1" customWidth="1"/>
    <col min="253" max="255" width="0" style="69" hidden="1" customWidth="1"/>
    <col min="256" max="16384" width="9.8515625" style="69" hidden="1" customWidth="1"/>
  </cols>
  <sheetData>
    <row r="1" spans="1:23" s="3" customFormat="1" ht="25.5" customHeight="1">
      <c r="A1" s="1873" t="s">
        <v>279</v>
      </c>
      <c r="B1" s="1873"/>
      <c r="C1" s="1873"/>
      <c r="D1" s="1873"/>
      <c r="E1" s="1873"/>
      <c r="F1" s="1873"/>
      <c r="G1" s="1873"/>
      <c r="H1" s="1873"/>
      <c r="I1" s="1873"/>
      <c r="J1" s="1873"/>
      <c r="K1" s="69"/>
      <c r="L1" s="69"/>
      <c r="M1" s="69"/>
      <c r="N1" s="69"/>
      <c r="O1" s="69"/>
      <c r="P1" s="69"/>
      <c r="Q1" s="69"/>
      <c r="R1" s="69"/>
      <c r="S1" s="69"/>
      <c r="T1" s="69"/>
      <c r="U1" s="69"/>
      <c r="V1" s="69"/>
      <c r="W1" s="69"/>
    </row>
    <row r="2" spans="1:23" s="13" customFormat="1" ht="27" customHeight="1" thickBot="1">
      <c r="A2" s="98" t="s">
        <v>154</v>
      </c>
      <c r="B2" s="72"/>
      <c r="C2" s="72"/>
      <c r="D2" s="72"/>
      <c r="E2" s="72"/>
      <c r="F2" s="72"/>
      <c r="G2" s="72"/>
      <c r="H2" s="72"/>
      <c r="I2" s="72"/>
      <c r="J2" s="72"/>
      <c r="K2" s="72"/>
      <c r="L2" s="72"/>
      <c r="M2" s="69"/>
      <c r="N2" s="69"/>
      <c r="O2" s="69"/>
      <c r="P2" s="69"/>
      <c r="Q2" s="69"/>
      <c r="R2" s="69"/>
      <c r="S2" s="69"/>
      <c r="T2" s="69"/>
      <c r="U2" s="69"/>
      <c r="V2" s="69"/>
      <c r="W2" s="69"/>
    </row>
    <row r="3" spans="1:23" s="4" customFormat="1" ht="27.75" customHeight="1" thickBot="1">
      <c r="A3" s="1481" t="s">
        <v>70</v>
      </c>
      <c r="B3" s="1482"/>
      <c r="C3" s="1509" t="str">
        <f>IF('LFA_Programmatic Progress_1A'!C7="","",'LFA_Programmatic Progress_1A'!C7)</f>
        <v>GEO-T-NCDC</v>
      </c>
      <c r="D3" s="1510"/>
      <c r="E3" s="1510"/>
      <c r="F3" s="1511"/>
      <c r="G3" s="73"/>
      <c r="H3" s="73"/>
      <c r="I3" s="73"/>
      <c r="J3" s="73"/>
      <c r="K3" s="73"/>
      <c r="L3" s="73"/>
      <c r="M3" s="220"/>
      <c r="N3" s="220"/>
      <c r="O3" s="220"/>
      <c r="P3" s="220"/>
      <c r="Q3" s="220"/>
      <c r="R3" s="220"/>
      <c r="S3" s="220"/>
      <c r="T3" s="220"/>
      <c r="U3" s="220"/>
      <c r="V3" s="220"/>
      <c r="W3" s="220"/>
    </row>
    <row r="4" spans="1:23" s="4" customFormat="1" ht="15" customHeight="1">
      <c r="A4" s="493" t="s">
        <v>271</v>
      </c>
      <c r="B4" s="513"/>
      <c r="C4" s="53" t="s">
        <v>277</v>
      </c>
      <c r="D4" s="505" t="str">
        <f>IF('LFA_Programmatic Progress_1A'!D12="Select","",'LFA_Programmatic Progress_1A'!D12)</f>
        <v>Semester</v>
      </c>
      <c r="E4" s="5" t="s">
        <v>278</v>
      </c>
      <c r="F4" s="47">
        <f>IF('LFA_Programmatic Progress_1A'!F12="Select","",'LFA_Programmatic Progress_1A'!F12)</f>
        <v>2</v>
      </c>
      <c r="G4" s="73"/>
      <c r="H4" s="73"/>
      <c r="I4" s="73"/>
      <c r="J4" s="73"/>
      <c r="K4" s="73"/>
      <c r="L4" s="73"/>
      <c r="M4" s="220"/>
      <c r="N4" s="220"/>
      <c r="O4" s="220"/>
      <c r="P4" s="220"/>
      <c r="Q4" s="220"/>
      <c r="R4" s="220"/>
      <c r="S4" s="220"/>
      <c r="T4" s="220"/>
      <c r="U4" s="220"/>
      <c r="V4" s="220"/>
      <c r="W4" s="220"/>
    </row>
    <row r="5" spans="1:23" s="4" customFormat="1" ht="15" customHeight="1">
      <c r="A5" s="514" t="s">
        <v>272</v>
      </c>
      <c r="B5" s="40"/>
      <c r="C5" s="54" t="s">
        <v>240</v>
      </c>
      <c r="D5" s="520">
        <f>IF('LFA_Programmatic Progress_1A'!D13="","",'LFA_Programmatic Progress_1A'!D13)</f>
        <v>41821</v>
      </c>
      <c r="E5" s="5" t="s">
        <v>258</v>
      </c>
      <c r="F5" s="521">
        <f>IF('LFA_Programmatic Progress_1A'!F13="","",'LFA_Programmatic Progress_1A'!F13)</f>
        <v>42004</v>
      </c>
      <c r="G5" s="73"/>
      <c r="H5" s="73"/>
      <c r="I5" s="73"/>
      <c r="J5" s="73"/>
      <c r="K5" s="73"/>
      <c r="L5" s="73"/>
      <c r="M5" s="220"/>
      <c r="N5" s="220"/>
      <c r="O5" s="220"/>
      <c r="P5" s="220"/>
      <c r="Q5" s="220"/>
      <c r="R5" s="220"/>
      <c r="S5" s="220"/>
      <c r="T5" s="220"/>
      <c r="U5" s="220"/>
      <c r="V5" s="220"/>
      <c r="W5" s="220"/>
    </row>
    <row r="6" spans="1:23" s="4" customFormat="1" ht="15" customHeight="1" thickBot="1">
      <c r="A6" s="55" t="s">
        <v>273</v>
      </c>
      <c r="B6" s="41"/>
      <c r="C6" s="1522">
        <f>IF('LFA_Programmatic Progress_1A'!C14="Select","",'LFA_Programmatic Progress_1A'!C14)</f>
        <v>2</v>
      </c>
      <c r="D6" s="1523"/>
      <c r="E6" s="1523"/>
      <c r="F6" s="1524"/>
      <c r="G6" s="73"/>
      <c r="H6" s="73"/>
      <c r="I6" s="73"/>
      <c r="J6" s="73"/>
      <c r="K6" s="73"/>
      <c r="L6" s="73"/>
      <c r="M6" s="220"/>
      <c r="N6" s="220"/>
      <c r="O6" s="220"/>
      <c r="P6" s="220"/>
      <c r="Q6" s="220"/>
      <c r="R6" s="220"/>
      <c r="S6" s="220"/>
      <c r="T6" s="220"/>
      <c r="U6" s="220"/>
      <c r="V6" s="220"/>
      <c r="W6" s="220"/>
    </row>
    <row r="7" spans="1:23" s="4" customFormat="1" ht="9" customHeight="1">
      <c r="A7" s="201"/>
      <c r="B7" s="202"/>
      <c r="C7" s="52"/>
      <c r="D7" s="207"/>
      <c r="E7" s="208"/>
      <c r="F7" s="52"/>
      <c r="G7" s="170"/>
      <c r="H7" s="170"/>
      <c r="I7" s="210"/>
      <c r="J7" s="210"/>
      <c r="K7" s="73"/>
      <c r="L7" s="73"/>
      <c r="M7" s="220"/>
      <c r="N7" s="220"/>
      <c r="O7" s="220"/>
      <c r="P7" s="220"/>
      <c r="Q7" s="220"/>
      <c r="R7" s="220"/>
      <c r="S7" s="220"/>
      <c r="T7" s="220"/>
      <c r="U7" s="220"/>
      <c r="V7" s="220"/>
      <c r="W7" s="220"/>
    </row>
    <row r="8" spans="1:23" s="4" customFormat="1" ht="19.5" customHeight="1">
      <c r="A8" s="200" t="s">
        <v>223</v>
      </c>
      <c r="B8" s="203"/>
      <c r="C8" s="206"/>
      <c r="D8" s="206"/>
      <c r="E8" s="209"/>
      <c r="F8" s="204"/>
      <c r="G8" s="205"/>
      <c r="H8" s="205"/>
      <c r="I8" s="211"/>
      <c r="J8" s="212"/>
      <c r="K8" s="73"/>
      <c r="L8" s="73"/>
      <c r="M8" s="220"/>
      <c r="N8" s="220"/>
      <c r="O8" s="220"/>
      <c r="P8" s="220"/>
      <c r="Q8" s="220"/>
      <c r="R8" s="220"/>
      <c r="S8" s="220"/>
      <c r="T8" s="220"/>
      <c r="U8" s="220"/>
      <c r="V8" s="220"/>
      <c r="W8" s="220"/>
    </row>
    <row r="9" spans="1:23" s="536" customFormat="1" ht="5.25" customHeight="1">
      <c r="A9" s="213"/>
      <c r="B9" s="610"/>
      <c r="C9" s="611"/>
      <c r="D9" s="611"/>
      <c r="E9" s="611"/>
      <c r="F9" s="611"/>
      <c r="I9" s="611"/>
      <c r="J9" s="610"/>
      <c r="L9" s="1013"/>
      <c r="M9" s="974"/>
      <c r="N9" s="974"/>
      <c r="O9" s="974"/>
      <c r="P9" s="974"/>
      <c r="Q9" s="974"/>
      <c r="R9" s="974"/>
      <c r="S9" s="974"/>
      <c r="T9" s="974"/>
      <c r="U9" s="974"/>
      <c r="V9" s="974"/>
      <c r="W9" s="974"/>
    </row>
    <row r="10" spans="1:23" s="17" customFormat="1" ht="24.75" customHeight="1">
      <c r="A10" s="1567" t="s">
        <v>498</v>
      </c>
      <c r="B10" s="1568"/>
      <c r="C10" s="1568"/>
      <c r="D10" s="1568"/>
      <c r="E10" s="1568"/>
      <c r="F10" s="1568"/>
      <c r="G10" s="1568"/>
      <c r="H10" s="1568"/>
      <c r="I10" s="1568"/>
      <c r="J10" s="1568"/>
      <c r="K10" s="1568"/>
      <c r="L10" s="1568"/>
      <c r="M10" s="1014"/>
      <c r="N10" s="1014"/>
      <c r="O10" s="1014"/>
      <c r="P10" s="1014"/>
      <c r="Q10" s="1014"/>
      <c r="R10" s="1014"/>
      <c r="S10" s="1014"/>
      <c r="T10" s="1014"/>
      <c r="U10" s="1014"/>
      <c r="V10" s="1014"/>
      <c r="W10" s="1014"/>
    </row>
    <row r="11" spans="1:23" s="17" customFormat="1" ht="27" customHeight="1">
      <c r="A11" s="2006" t="s">
        <v>564</v>
      </c>
      <c r="B11" s="2010"/>
      <c r="C11" s="2010"/>
      <c r="D11" s="2010"/>
      <c r="E11" s="2010"/>
      <c r="F11" s="2010"/>
      <c r="G11" s="2010"/>
      <c r="H11" s="2010"/>
      <c r="I11" s="2010"/>
      <c r="J11" s="2010"/>
      <c r="K11" s="2010"/>
      <c r="L11" s="2010"/>
      <c r="M11" s="1014"/>
      <c r="N11" s="1014"/>
      <c r="O11" s="1014"/>
      <c r="P11" s="1014"/>
      <c r="Q11" s="1014"/>
      <c r="R11" s="1014"/>
      <c r="S11" s="1014"/>
      <c r="T11" s="1014"/>
      <c r="U11" s="1014"/>
      <c r="V11" s="1014"/>
      <c r="W11" s="1014"/>
    </row>
    <row r="12" spans="1:23" s="892" customFormat="1" ht="41.25" customHeight="1">
      <c r="A12" s="2006" t="s">
        <v>565</v>
      </c>
      <c r="B12" s="2007"/>
      <c r="C12" s="2007"/>
      <c r="D12" s="2007"/>
      <c r="E12" s="2007"/>
      <c r="F12" s="2007"/>
      <c r="G12" s="2007"/>
      <c r="H12" s="2007"/>
      <c r="I12" s="2007"/>
      <c r="J12" s="2007"/>
      <c r="K12" s="2007"/>
      <c r="L12" s="2008"/>
      <c r="M12" s="1015"/>
      <c r="N12" s="1015"/>
      <c r="O12" s="1015"/>
      <c r="P12" s="1015"/>
      <c r="Q12" s="1015"/>
      <c r="R12" s="1015"/>
      <c r="S12" s="1015"/>
      <c r="T12" s="1015"/>
      <c r="U12" s="1015"/>
      <c r="V12" s="1015"/>
      <c r="W12" s="1015"/>
    </row>
    <row r="13" spans="1:23" s="892" customFormat="1" ht="31.5" customHeight="1" thickBot="1">
      <c r="A13" s="2009" t="s">
        <v>607</v>
      </c>
      <c r="B13" s="2009"/>
      <c r="C13" s="2009"/>
      <c r="D13" s="2009"/>
      <c r="E13" s="2009"/>
      <c r="F13" s="2009"/>
      <c r="G13" s="2009"/>
      <c r="H13" s="2009"/>
      <c r="I13" s="2009"/>
      <c r="J13" s="2009"/>
      <c r="K13" s="2009"/>
      <c r="L13" s="2009"/>
      <c r="M13" s="1015"/>
      <c r="N13" s="1015"/>
      <c r="O13" s="1015"/>
      <c r="P13" s="1015"/>
      <c r="Q13" s="1015"/>
      <c r="R13" s="1015"/>
      <c r="S13" s="1015"/>
      <c r="T13" s="1015"/>
      <c r="U13" s="1015"/>
      <c r="V13" s="1015"/>
      <c r="W13" s="1015"/>
    </row>
    <row r="14" spans="1:23" s="184" customFormat="1" ht="23.25" customHeight="1" thickBot="1">
      <c r="A14" s="214"/>
      <c r="B14" s="215"/>
      <c r="C14" s="216"/>
      <c r="D14" s="382" t="s">
        <v>429</v>
      </c>
      <c r="E14" s="2018" t="s">
        <v>430</v>
      </c>
      <c r="F14" s="2019"/>
      <c r="G14" s="2019"/>
      <c r="H14" s="2019"/>
      <c r="I14" s="2019"/>
      <c r="J14" s="2019"/>
      <c r="K14" s="2020"/>
      <c r="L14" s="2021"/>
      <c r="M14" s="1016"/>
      <c r="N14" s="1016"/>
      <c r="O14" s="1016"/>
      <c r="P14" s="1016"/>
      <c r="Q14" s="1016"/>
      <c r="R14" s="1016"/>
      <c r="S14" s="1016"/>
      <c r="T14" s="1016"/>
      <c r="U14" s="1016"/>
      <c r="V14" s="1016"/>
      <c r="W14" s="1016"/>
    </row>
    <row r="15" spans="1:23" s="13" customFormat="1" ht="47.25" customHeight="1" thickBot="1">
      <c r="A15" s="2003" t="s">
        <v>244</v>
      </c>
      <c r="B15" s="2004"/>
      <c r="C15" s="2005"/>
      <c r="D15" s="473" t="s">
        <v>6</v>
      </c>
      <c r="E15" s="473" t="s">
        <v>6</v>
      </c>
      <c r="F15" s="2000" t="s">
        <v>414</v>
      </c>
      <c r="G15" s="2001"/>
      <c r="H15" s="2001"/>
      <c r="I15" s="2001"/>
      <c r="J15" s="2001"/>
      <c r="K15" s="2001"/>
      <c r="L15" s="2002"/>
      <c r="M15" s="14"/>
      <c r="N15" s="14"/>
      <c r="O15" s="14"/>
      <c r="P15" s="14"/>
      <c r="Q15" s="14"/>
      <c r="R15" s="14"/>
      <c r="S15" s="14"/>
      <c r="T15" s="14"/>
      <c r="U15" s="14"/>
      <c r="V15" s="14"/>
      <c r="W15" s="14"/>
    </row>
    <row r="16" spans="1:23" s="3" customFormat="1" ht="41.25" customHeight="1">
      <c r="A16" s="2015" t="str">
        <f>IF('PR_Grant Management_2'!A14="","",'PR_Grant Management_2'!A14)</f>
        <v>Conditions Precedent and/or other special conditions
</v>
      </c>
      <c r="B16" s="2016"/>
      <c r="C16" s="2017"/>
      <c r="D16" s="741" t="str">
        <f>IF('PR_Grant Management_2'!F14="","",'PR_Grant Management_2'!F14)</f>
        <v>Status</v>
      </c>
      <c r="E16" s="742"/>
      <c r="F16" s="2012"/>
      <c r="G16" s="2013"/>
      <c r="H16" s="2013"/>
      <c r="I16" s="2013"/>
      <c r="J16" s="2013"/>
      <c r="K16" s="2013"/>
      <c r="L16" s="2014"/>
      <c r="M16" s="69"/>
      <c r="N16" s="69"/>
      <c r="O16" s="69"/>
      <c r="P16" s="69"/>
      <c r="Q16" s="69"/>
      <c r="R16" s="69"/>
      <c r="S16" s="69"/>
      <c r="T16" s="69"/>
      <c r="U16" s="69"/>
      <c r="V16" s="69"/>
      <c r="W16" s="69"/>
    </row>
    <row r="17" spans="1:23" s="3" customFormat="1" ht="41.25" customHeight="1">
      <c r="A17" s="1993" t="str">
        <f>IF('PR_Grant Management_2'!A15="","",'PR_Grant Management_2'!A15)</f>
        <v>Conditions Precedent to the First Disbursement (Terminal Date as stated in block 7A of the Face Sheet)
The first disbursement of Grant funds by the Global Fund to the Principal Recipient is subject to the delivery by the Principal Recipient to the Global Fund of the following, in form and substance satisfactory to the Global Fund:
a. A letter signed by the Authorized Representative of the Principal Recipient setting forth the name, title and authenticated specimen signature of each person authorized to sign disbursement requests under Article 10 of the Standard Terms and Conditions of this Agreement and, in the event a disbursement request may be signed by more than one person, the conditions under which each may sign.</v>
      </c>
      <c r="B17" s="1994"/>
      <c r="C17" s="1995"/>
      <c r="D17" s="393" t="str">
        <f>IF('PR_Grant Management_2'!F15="","",'PR_Grant Management_2'!F15)</f>
        <v>Met</v>
      </c>
      <c r="E17" s="474"/>
      <c r="F17" s="2011"/>
      <c r="G17" s="1902"/>
      <c r="H17" s="1902"/>
      <c r="I17" s="1902"/>
      <c r="J17" s="1902"/>
      <c r="K17" s="1902"/>
      <c r="L17" s="1903"/>
      <c r="M17" s="69"/>
      <c r="N17" s="69"/>
      <c r="O17" s="69"/>
      <c r="P17" s="69"/>
      <c r="Q17" s="69"/>
      <c r="R17" s="69"/>
      <c r="S17" s="69"/>
      <c r="T17" s="69"/>
      <c r="U17" s="69"/>
      <c r="V17" s="69"/>
      <c r="W17" s="69"/>
    </row>
    <row r="18" spans="1:23" s="3" customFormat="1" ht="41.25" customHeight="1">
      <c r="A18" s="1993" t="str">
        <f>IF('PR_Grant Management_2'!A16="","",'PR_Grant Management_2'!A16)</f>
        <v>Condition Precedent to the Disbursement by the Global Fund to the Principal Recipient of Grant Funds or Use of Grant Funds by the Principal Recipient for procurement of health products and pharmaceuticals (Terminal Date as stated in block 7B of the Face Sheet) 
a) The disbursement of Grant funds by the Global Fund to the Principal Recipient is subject to the delivery the Principal Recipient to the Global Fund of the following items, each in form and substance satisfactory to the Global Fund:
1. A revised Performance Framework with updated targets taking into consideration latest verified data;
2. A revised health product quantifications and Work Plan and Budget updated accordingly to align with the revised Performance Framework targets; and
3. A plan for procurement, use and supply management of Health Products for the next implementation period (the “PSM Plan”).
b) The use of Grant funds by the Principal Recipient for procurement of health and non-health products  is subject to the delivery by the Principal Recipient to the Global Fund, each in form and substance satisfactory to the Global Fund, of an Operations Manual (OM) which shall include procedures in respect of Procurement and Supply Management and shall address weaknesses identified by the Principal Recipient assessment and regular progress updates, including but not limited to the following:
1. Standard Operating Procedures (SOPs) for procurement of health and non-health products; and
2. SOPs for supply chain management (including management information systems, forecasting and quantification, storage and distribution) of pharmaceuticals and health products on a National level (from central level to patient level).
Notwithstanding the foregoing set forth in this Section B(2)(b), prior to the satisfaction of this condition precedent, the Principal Recipient may use Grant funds, with the prior written approval of the Global Fund, for procurement of non-health products.</v>
      </c>
      <c r="B18" s="1994"/>
      <c r="C18" s="1995"/>
      <c r="D18" s="393" t="str">
        <f>IF('PR_Grant Management_2'!F16="","",'PR_Grant Management_2'!F16)</f>
        <v>Met</v>
      </c>
      <c r="E18" s="474"/>
      <c r="F18" s="1991"/>
      <c r="G18" s="1991"/>
      <c r="H18" s="1991"/>
      <c r="I18" s="1991"/>
      <c r="J18" s="1991"/>
      <c r="K18" s="1991"/>
      <c r="L18" s="1992"/>
      <c r="M18" s="69"/>
      <c r="N18" s="69"/>
      <c r="O18" s="69"/>
      <c r="P18" s="69"/>
      <c r="Q18" s="69"/>
      <c r="R18" s="69"/>
      <c r="S18" s="69"/>
      <c r="T18" s="69"/>
      <c r="U18" s="69"/>
      <c r="V18" s="69"/>
      <c r="W18" s="69"/>
    </row>
    <row r="19" spans="1:23" s="3" customFormat="1" ht="41.25" customHeight="1">
      <c r="A19" s="1993" t="str">
        <f>IF('PR_Grant Management_2'!A17="","",'PR_Grant Management_2'!A17)</f>
        <v>Condition Precedent to Use of Funds for procurement of Second-Line Anti-Tuberculosis Drugs
Prior to the use of Grant funds by the Principal Recipient to finance the procurement of second-line anti-tuberculosis drugs, the Principal Recipient shall deliver to the Global Fund the following items, each in form and substance satisfactory to the Global Fund: 
a. A current detailed MDR-TB expansion plan (including the number of MDR-TB patients to be treated and the list and quantifications of the medicines to be procured for the MDR-TB program reflecting the Principal Recipient’s finalized forecast for the Grant implementation period covered by this Agreement); and
b. The national guidelines for programmatic management of MDR-TB, both of which have been developed in collaboration with a technical partner acceptable to the Global Fund.</v>
      </c>
      <c r="B19" s="1994"/>
      <c r="C19" s="1995"/>
      <c r="D19" s="393" t="str">
        <f>IF('PR_Grant Management_2'!F17="","",'PR_Grant Management_2'!F17)</f>
        <v>Met</v>
      </c>
      <c r="E19" s="474"/>
      <c r="F19" s="1991"/>
      <c r="G19" s="1991"/>
      <c r="H19" s="1991"/>
      <c r="I19" s="1991"/>
      <c r="J19" s="1991"/>
      <c r="K19" s="1991"/>
      <c r="L19" s="1992"/>
      <c r="M19" s="69"/>
      <c r="N19" s="69"/>
      <c r="O19" s="69"/>
      <c r="P19" s="69"/>
      <c r="Q19" s="69"/>
      <c r="R19" s="69"/>
      <c r="S19" s="69"/>
      <c r="T19" s="69"/>
      <c r="U19" s="69"/>
      <c r="V19" s="69"/>
      <c r="W19" s="69"/>
    </row>
    <row r="20" spans="1:23" s="3" customFormat="1" ht="41.25" customHeight="1">
      <c r="A20" s="1993" t="str">
        <f>IF('PR_Grant Management_2'!A18="","",'PR_Grant Management_2'!A18)</f>
        <v>Condition Precedent to Use of Grant Funds for Cash Incentives for tuberculosis and MDR-TB patients
Prior to the use of Grant funds by the Principal Recipient for cash incentives, the Principal Recipient shall deliver to the Global Fund, in form and substance satisfactory to the Global Fund, a cash incentive scheme  for TB and MDR-TB patients.</v>
      </c>
      <c r="B20" s="1994"/>
      <c r="C20" s="1995"/>
      <c r="D20" s="393" t="str">
        <f>IF('PR_Grant Management_2'!F18="","",'PR_Grant Management_2'!F18)</f>
        <v>Met</v>
      </c>
      <c r="E20" s="474"/>
      <c r="F20" s="1991"/>
      <c r="G20" s="1991"/>
      <c r="H20" s="1991"/>
      <c r="I20" s="1991"/>
      <c r="J20" s="1991"/>
      <c r="K20" s="1991"/>
      <c r="L20" s="1992"/>
      <c r="M20" s="69"/>
      <c r="N20" s="69"/>
      <c r="O20" s="69"/>
      <c r="P20" s="69"/>
      <c r="Q20" s="69"/>
      <c r="R20" s="69"/>
      <c r="S20" s="69"/>
      <c r="T20" s="69"/>
      <c r="U20" s="69"/>
      <c r="V20" s="69"/>
      <c r="W20" s="69"/>
    </row>
    <row r="21" spans="1:23" s="3" customFormat="1" ht="41.25" customHeight="1">
      <c r="A21" s="1993" t="str">
        <f>IF('PR_Grant Management_2'!A19="","",'PR_Grant Management_2'!A19)</f>
        <v>No later than 30 June 2014, the CCM shall, or the Principal Recipient shall cause the CCM to, submit a Budgeted Sustainability Plan for governmental take-over of financing for the first line TB medicines during the second year of the implementation, and gradual take-over of financing for the NTP by the end of the second implementation period, which at a minimum shall include the financing of second-line anti-tuberculosis medicines and patient support.</v>
      </c>
      <c r="B21" s="1994"/>
      <c r="C21" s="1995"/>
      <c r="D21" s="393" t="str">
        <f>IF('PR_Grant Management_2'!F19="","",'PR_Grant Management_2'!F19)</f>
        <v>Met</v>
      </c>
      <c r="E21" s="474"/>
      <c r="F21" s="1991"/>
      <c r="G21" s="1991"/>
      <c r="H21" s="1991"/>
      <c r="I21" s="1991"/>
      <c r="J21" s="1991"/>
      <c r="K21" s="1991"/>
      <c r="L21" s="1992"/>
      <c r="M21" s="69"/>
      <c r="N21" s="69"/>
      <c r="O21" s="69"/>
      <c r="P21" s="69"/>
      <c r="Q21" s="69"/>
      <c r="R21" s="69"/>
      <c r="S21" s="69"/>
      <c r="T21" s="69"/>
      <c r="U21" s="69"/>
      <c r="V21" s="69"/>
      <c r="W21" s="69"/>
    </row>
    <row r="22" spans="1:23" s="3" customFormat="1" ht="41.25" customHeight="1">
      <c r="A22" s="1993" t="str">
        <f>IF('PR_Grant Management_2'!A20="","",'PR_Grant Management_2'!A20)</f>
        <v>No later than 30 days prior to a scheduled cash transfer that includes funds for the procurement of MDR-TB medicines, the Principal Recipient shall deliver to the Global Fund a pro forma invoice issued by the designated Procurement Agent of the Global Drug Facility, as delegated by the Green Light Committee Initiative.</v>
      </c>
      <c r="B22" s="1994"/>
      <c r="C22" s="1995"/>
      <c r="D22" s="393" t="str">
        <f>IF('PR_Grant Management_2'!F20="","",'PR_Grant Management_2'!F20)</f>
        <v>Met</v>
      </c>
      <c r="E22" s="474"/>
      <c r="F22" s="1991"/>
      <c r="G22" s="1991"/>
      <c r="H22" s="1991"/>
      <c r="I22" s="1991"/>
      <c r="J22" s="1991"/>
      <c r="K22" s="1991"/>
      <c r="L22" s="1992"/>
      <c r="M22" s="69"/>
      <c r="N22" s="69"/>
      <c r="O22" s="69"/>
      <c r="P22" s="69"/>
      <c r="Q22" s="69"/>
      <c r="R22" s="69"/>
      <c r="S22" s="69"/>
      <c r="T22" s="69"/>
      <c r="U22" s="69"/>
      <c r="V22" s="69"/>
      <c r="W22" s="69"/>
    </row>
    <row r="23" spans="1:23" s="3" customFormat="1" ht="41.25" customHeight="1">
      <c r="A23" s="1993" t="str">
        <f>IF('PR_Grant Management_2'!A21="","",'PR_Grant Management_2'!A21)</f>
        <v>The Principal Recipient shall cooperate with the Green Light Committee (the “GLC”) in GLC’s efforts to provide technical support and assistance to the Principal Recipient with respect to monitoring and the scaling-up of MDR-TB-related services provided in Georgia.  Accordingly, the Principal Recipient shall budget and authorize the Global Fund to disburse up to a maximum of US$ 50,000, or such lower amount as may be agreed between the GLC and the Global Fund, each year to pay for the GLC services.   </v>
      </c>
      <c r="B23" s="1994"/>
      <c r="C23" s="1995"/>
      <c r="D23" s="393" t="str">
        <f>IF('PR_Grant Management_2'!F21="","",'PR_Grant Management_2'!F21)</f>
        <v>Met</v>
      </c>
      <c r="E23" s="474"/>
      <c r="F23" s="1991"/>
      <c r="G23" s="1991"/>
      <c r="H23" s="1991"/>
      <c r="I23" s="1991"/>
      <c r="J23" s="1991"/>
      <c r="K23" s="1991"/>
      <c r="L23" s="1992"/>
      <c r="M23" s="69"/>
      <c r="N23" s="69"/>
      <c r="O23" s="69"/>
      <c r="P23" s="69"/>
      <c r="Q23" s="69"/>
      <c r="R23" s="69"/>
      <c r="S23" s="69"/>
      <c r="T23" s="69"/>
      <c r="U23" s="69"/>
      <c r="V23" s="69"/>
      <c r="W23" s="69"/>
    </row>
    <row r="24" spans="1:23" s="3" customFormat="1" ht="41.25" customHeight="1">
      <c r="A24" s="1993" t="str">
        <f>IF('PR_Grant Management_2'!A22="","",'PR_Grant Management_2'!A22)</f>
        <v>No later than 2 months after signing this Agreement, the Government of Georgia shall, or the Principal Recipient shall cause the Government of Georgia to, prepare and provide a formal document describing the tuberculosis program coordination mechanisms, with clear segregation of the roles and responsibilities among the implementing entities in Georgia.</v>
      </c>
      <c r="B24" s="1994"/>
      <c r="C24" s="1995"/>
      <c r="D24" s="393" t="str">
        <f>IF('PR_Grant Management_2'!F22="","",'PR_Grant Management_2'!F22)</f>
        <v>Met</v>
      </c>
      <c r="E24" s="474"/>
      <c r="F24" s="1991"/>
      <c r="G24" s="1991"/>
      <c r="H24" s="1991"/>
      <c r="I24" s="1991"/>
      <c r="J24" s="1991"/>
      <c r="K24" s="1991"/>
      <c r="L24" s="1992"/>
      <c r="M24" s="69"/>
      <c r="N24" s="69"/>
      <c r="O24" s="69"/>
      <c r="P24" s="69"/>
      <c r="Q24" s="69"/>
      <c r="R24" s="69"/>
      <c r="S24" s="69"/>
      <c r="T24" s="69"/>
      <c r="U24" s="69"/>
      <c r="V24" s="69"/>
      <c r="W24" s="69"/>
    </row>
    <row r="25" spans="1:23" s="3" customFormat="1" ht="41.25" customHeight="1">
      <c r="A25" s="1993" t="str">
        <f>IF('PR_Grant Management_2'!A23="","",'PR_Grant Management_2'!A23)</f>
        <v>No later than 30 June 2014, the CCM shall, or the Principal Recipient shall cause the CCM to, deliver the National Tuberculosis Strategy, approved by the relevant government bodies, which shall clearly specify and describe the full organizational structure, including a central body responsible for TB services in Georgia.</v>
      </c>
      <c r="B25" s="1994"/>
      <c r="C25" s="1995"/>
      <c r="D25" s="393" t="str">
        <f>IF('PR_Grant Management_2'!F23="","",'PR_Grant Management_2'!F23)</f>
        <v>Unmet - In Progress</v>
      </c>
      <c r="E25" s="474"/>
      <c r="F25" s="1991"/>
      <c r="G25" s="1991"/>
      <c r="H25" s="1991"/>
      <c r="I25" s="1991"/>
      <c r="J25" s="1991"/>
      <c r="K25" s="1991"/>
      <c r="L25" s="1992"/>
      <c r="M25" s="69"/>
      <c r="N25" s="69"/>
      <c r="O25" s="69"/>
      <c r="P25" s="69"/>
      <c r="Q25" s="69"/>
      <c r="R25" s="69"/>
      <c r="S25" s="69"/>
      <c r="T25" s="69"/>
      <c r="U25" s="69"/>
      <c r="V25" s="69"/>
      <c r="W25" s="69"/>
    </row>
    <row r="26" spans="1:23" s="3" customFormat="1" ht="41.25" customHeight="1">
      <c r="A26" s="1993" t="str">
        <f>IF('PR_Grant Management_2'!A24="","",'PR_Grant Management_2'!A24)</f>
        <v>Notwithstanding the delivery of the OM pursuant to Section B(3) of this Agreement, no later than 31 August 2014, the Principal Recipient shall deliver to the Global Fund, in form and substance satisfactory to the Global Fund, the revised OM which shall include procedures in respect of Financial management, Sub-recipient management, and shall address any weaknesses identified by the Principal Recipient assessment and regular progress updates, including but not limited to the following:
a. Selection and contracting of Sub-recipients, reporting requirements, procedures for verification of Sub-recipients’ financial and programmatic data, frequency and scope of monitoring visits, Sub-recipients’ audit arrangements;
b. SOPs for budgeting, budget management, variance reporting, bookkeeping, administrative procurement and treasury management of the Principal Recipient; and
c. Details of the accounting and finance organizational structure of NCDC, all adequate policies and procedures to guide activities in financial management and accounting and ensure staff accountability for the Global Fund grants. The OM shall contain SOPs for financial management and accounting procedures. The OM shall further contain the requirements for financial management of the grants, including but not limited to the new Global Fund requirements mandated by the revised structure and funding process, and composition of financial management function of NCDC. The OM may incorporate by reference the Public Financial Management legislation, rules and regulations of Georgia which are presently followed by the Principal Recipient.
In addition, the Principal Recipient shall confirm (as verified by the LFA) that each Sub-recipient contract complies with Articles 14, 18 (d) and 20 (a) of the Standard Terms and Conditions of this Agreement.</v>
      </c>
      <c r="B26" s="1994"/>
      <c r="C26" s="1995"/>
      <c r="D26" s="393" t="str">
        <f>IF('PR_Grant Management_2'!F24="","",'PR_Grant Management_2'!F24)</f>
        <v>Met</v>
      </c>
      <c r="E26" s="474"/>
      <c r="F26" s="1991"/>
      <c r="G26" s="1991"/>
      <c r="H26" s="1991"/>
      <c r="I26" s="1991"/>
      <c r="J26" s="1991"/>
      <c r="K26" s="1991"/>
      <c r="L26" s="1992"/>
      <c r="M26" s="69"/>
      <c r="N26" s="69"/>
      <c r="O26" s="69"/>
      <c r="P26" s="69"/>
      <c r="Q26" s="69"/>
      <c r="R26" s="69"/>
      <c r="S26" s="69"/>
      <c r="T26" s="69"/>
      <c r="U26" s="69"/>
      <c r="V26" s="69"/>
      <c r="W26" s="69"/>
    </row>
    <row r="27" spans="1:23" s="3" customFormat="1" ht="13.5" customHeight="1">
      <c r="A27" s="2022">
        <f>IF('PR_Grant Management_2'!A25="","",'PR_Grant Management_2'!A25)</f>
      </c>
      <c r="B27" s="2023"/>
      <c r="C27" s="2023"/>
      <c r="D27" s="2023"/>
      <c r="E27" s="2023"/>
      <c r="F27" s="2023"/>
      <c r="G27" s="2023"/>
      <c r="H27" s="2023"/>
      <c r="I27" s="2023"/>
      <c r="J27" s="2023"/>
      <c r="K27" s="2023"/>
      <c r="L27" s="2024"/>
      <c r="M27" s="69"/>
      <c r="N27" s="69"/>
      <c r="O27" s="69"/>
      <c r="P27" s="69"/>
      <c r="Q27" s="69"/>
      <c r="R27" s="69"/>
      <c r="S27" s="69"/>
      <c r="T27" s="69"/>
      <c r="U27" s="69"/>
      <c r="V27" s="69"/>
      <c r="W27" s="69"/>
    </row>
    <row r="28" spans="1:23" s="3" customFormat="1" ht="41.25" customHeight="1">
      <c r="A28" s="1993">
        <f>IF('PR_Grant Management_2'!A26="","",'PR_Grant Management_2'!A26)</f>
      </c>
      <c r="B28" s="1994"/>
      <c r="C28" s="1995"/>
      <c r="D28" s="393" t="str">
        <f>IF('PR_Grant Management_2'!F26="","",'PR_Grant Management_2'!F26)</f>
        <v>Select</v>
      </c>
      <c r="E28" s="474"/>
      <c r="F28" s="1991"/>
      <c r="G28" s="1991"/>
      <c r="H28" s="1991"/>
      <c r="I28" s="1991"/>
      <c r="J28" s="1991"/>
      <c r="K28" s="1991"/>
      <c r="L28" s="1992"/>
      <c r="M28" s="69"/>
      <c r="N28" s="69"/>
      <c r="O28" s="69"/>
      <c r="P28" s="69"/>
      <c r="Q28" s="69"/>
      <c r="R28" s="69"/>
      <c r="S28" s="69"/>
      <c r="T28" s="69"/>
      <c r="U28" s="69"/>
      <c r="V28" s="69"/>
      <c r="W28" s="69"/>
    </row>
    <row r="29" spans="1:23" s="3" customFormat="1" ht="41.25" customHeight="1">
      <c r="A29" s="1993">
        <f>IF('PR_Grant Management_2'!A27="","",'PR_Grant Management_2'!A27)</f>
      </c>
      <c r="B29" s="1994"/>
      <c r="C29" s="1995"/>
      <c r="D29" s="393" t="str">
        <f>IF('PR_Grant Management_2'!F27="","",'PR_Grant Management_2'!F27)</f>
        <v>Select</v>
      </c>
      <c r="E29" s="474"/>
      <c r="F29" s="1991"/>
      <c r="G29" s="1991"/>
      <c r="H29" s="1991"/>
      <c r="I29" s="1991"/>
      <c r="J29" s="1991"/>
      <c r="K29" s="1991"/>
      <c r="L29" s="1992"/>
      <c r="M29" s="69"/>
      <c r="N29" s="69"/>
      <c r="O29" s="69"/>
      <c r="P29" s="69"/>
      <c r="Q29" s="69"/>
      <c r="R29" s="69"/>
      <c r="S29" s="69"/>
      <c r="T29" s="69"/>
      <c r="U29" s="69"/>
      <c r="V29" s="69"/>
      <c r="W29" s="69"/>
    </row>
    <row r="30" spans="1:23" s="3" customFormat="1" ht="41.25" customHeight="1">
      <c r="A30" s="1993">
        <f>IF('PR_Grant Management_2'!A28="","",'PR_Grant Management_2'!A28)</f>
      </c>
      <c r="B30" s="1994"/>
      <c r="C30" s="1995"/>
      <c r="D30" s="393" t="str">
        <f>IF('PR_Grant Management_2'!F28="","",'PR_Grant Management_2'!F28)</f>
        <v>Select</v>
      </c>
      <c r="E30" s="474"/>
      <c r="F30" s="1991"/>
      <c r="G30" s="1991"/>
      <c r="H30" s="1991"/>
      <c r="I30" s="1991"/>
      <c r="J30" s="1991"/>
      <c r="K30" s="1991"/>
      <c r="L30" s="1992"/>
      <c r="M30" s="69"/>
      <c r="N30" s="69"/>
      <c r="O30" s="69"/>
      <c r="P30" s="69"/>
      <c r="Q30" s="69"/>
      <c r="R30" s="69"/>
      <c r="S30" s="69"/>
      <c r="T30" s="69"/>
      <c r="U30" s="69"/>
      <c r="V30" s="69"/>
      <c r="W30" s="69"/>
    </row>
    <row r="31" spans="1:12" s="359" customFormat="1" ht="17.25" customHeight="1">
      <c r="A31" s="682"/>
      <c r="B31" s="683"/>
      <c r="C31" s="684"/>
      <c r="D31" s="683"/>
      <c r="E31" s="683"/>
      <c r="F31" s="683"/>
      <c r="G31" s="684"/>
      <c r="H31" s="684"/>
      <c r="I31" s="682"/>
      <c r="J31" s="684"/>
      <c r="K31" s="685"/>
      <c r="L31" s="684"/>
    </row>
    <row r="32" spans="1:23" s="3" customFormat="1" ht="25.5" customHeight="1">
      <c r="A32" s="1567" t="s">
        <v>499</v>
      </c>
      <c r="B32" s="1568"/>
      <c r="C32" s="1568"/>
      <c r="D32" s="1568"/>
      <c r="E32" s="1568"/>
      <c r="F32" s="1568"/>
      <c r="G32" s="1568"/>
      <c r="H32" s="1568"/>
      <c r="I32" s="1568"/>
      <c r="J32" s="1568"/>
      <c r="K32" s="1568"/>
      <c r="L32" s="1568"/>
      <c r="M32" s="69"/>
      <c r="N32" s="69"/>
      <c r="O32" s="69"/>
      <c r="P32" s="69"/>
      <c r="Q32" s="69"/>
      <c r="R32" s="69"/>
      <c r="S32" s="69"/>
      <c r="T32" s="69"/>
      <c r="U32" s="69"/>
      <c r="V32" s="69"/>
      <c r="W32" s="69"/>
    </row>
    <row r="33" spans="1:23" s="3" customFormat="1" ht="5.25" customHeight="1">
      <c r="A33" s="79"/>
      <c r="B33" s="77"/>
      <c r="C33" s="77"/>
      <c r="D33" s="77"/>
      <c r="E33" s="77"/>
      <c r="F33" s="77"/>
      <c r="G33" s="77"/>
      <c r="H33" s="77"/>
      <c r="I33" s="77"/>
      <c r="J33" s="77"/>
      <c r="K33" s="77"/>
      <c r="L33" s="77"/>
      <c r="M33" s="69"/>
      <c r="N33" s="69"/>
      <c r="O33" s="69"/>
      <c r="P33" s="69"/>
      <c r="Q33" s="69"/>
      <c r="R33" s="69"/>
      <c r="S33" s="69"/>
      <c r="T33" s="69"/>
      <c r="U33" s="69"/>
      <c r="V33" s="69"/>
      <c r="W33" s="69"/>
    </row>
    <row r="34" spans="1:23" s="3" customFormat="1" ht="24" customHeight="1" thickBot="1">
      <c r="A34" s="1983" t="s">
        <v>621</v>
      </c>
      <c r="B34" s="1984"/>
      <c r="C34" s="1984"/>
      <c r="D34" s="1984"/>
      <c r="E34" s="1984"/>
      <c r="F34" s="1984"/>
      <c r="G34" s="1984"/>
      <c r="H34" s="1984"/>
      <c r="I34" s="1984"/>
      <c r="J34" s="1984"/>
      <c r="K34" s="1984"/>
      <c r="L34" s="1984"/>
      <c r="M34" s="69"/>
      <c r="N34" s="69"/>
      <c r="O34" s="69"/>
      <c r="P34" s="69"/>
      <c r="Q34" s="69"/>
      <c r="R34" s="69"/>
      <c r="S34" s="69"/>
      <c r="T34" s="69"/>
      <c r="U34" s="69"/>
      <c r="V34" s="69"/>
      <c r="W34" s="69"/>
    </row>
    <row r="35" spans="1:23" s="3" customFormat="1" ht="42" customHeight="1">
      <c r="A35" s="1532" t="s">
        <v>409</v>
      </c>
      <c r="B35" s="1540"/>
      <c r="C35" s="1540"/>
      <c r="D35" s="1996" t="s">
        <v>431</v>
      </c>
      <c r="E35" s="1997"/>
      <c r="F35" s="1997"/>
      <c r="G35" s="1997"/>
      <c r="H35" s="1998"/>
      <c r="I35" s="1998"/>
      <c r="J35" s="1998"/>
      <c r="K35" s="1998"/>
      <c r="L35" s="1999"/>
      <c r="M35" s="69"/>
      <c r="N35" s="69"/>
      <c r="O35" s="69"/>
      <c r="P35" s="69"/>
      <c r="Q35" s="69"/>
      <c r="R35" s="69"/>
      <c r="S35" s="69"/>
      <c r="T35" s="69"/>
      <c r="U35" s="69"/>
      <c r="V35" s="69"/>
      <c r="W35" s="69"/>
    </row>
    <row r="36" spans="1:23" s="3" customFormat="1" ht="40.5" customHeight="1">
      <c r="A36" s="1975" t="str">
        <f>IF('PR_Grant Management_2'!A34="","",'PR_Grant Management_2'!A34)</f>
        <v>Management Letter Update 1 (April 1-June 30, 2014) ref:EECA/TS/372-16/12/2014
Issue:
During the review, it was noted that there were delays in the reporting of the SR, National
Center for Tuberculosis and Lung Diseases to the PR on the indicators 2.1, 2.2, 3.1, and
3.3, thus resulting in variances between reported and verified results.
Action required:
The Global Fund Secretariat acknowledges the efforts made both by the PR and the SR to
catch up on the data reporting on the aforementioned indicators. However, the PR is
kindly requested to follow up with the SR on the defined schedule and timelines for data
collection and data entry to the system in order to finalize the submission of the reports
to the Global Fund in timely manner.
The PR and the relevant stakeholders should follow up at the ministerial level in order to ensure that timely endorsement and utilization of the TB module for the above mentioned indicators is made and consequently, to update the Global Fund Secretariat on the status and expected timelines on the introduction of the TB module to reporting at regional levels by no later than 28 Februazy 2015.
</v>
      </c>
      <c r="B36" s="1976"/>
      <c r="C36" s="1976"/>
      <c r="D36" s="1970"/>
      <c r="E36" s="1971"/>
      <c r="F36" s="1971"/>
      <c r="G36" s="1971"/>
      <c r="H36" s="1971"/>
      <c r="I36" s="1971"/>
      <c r="J36" s="1971"/>
      <c r="K36" s="1971"/>
      <c r="L36" s="1972"/>
      <c r="M36" s="69"/>
      <c r="N36" s="69"/>
      <c r="O36" s="69"/>
      <c r="P36" s="69"/>
      <c r="Q36" s="69"/>
      <c r="R36" s="69"/>
      <c r="S36" s="69"/>
      <c r="T36" s="69"/>
      <c r="U36" s="69"/>
      <c r="V36" s="69"/>
      <c r="W36" s="69"/>
    </row>
    <row r="37" spans="1:23" s="3" customFormat="1" ht="40.5" customHeight="1">
      <c r="A37" s="1975" t="str">
        <f>IF('PR_Grant Management_2'!A35="","",'PR_Grant Management_2'!A35)</f>
        <v>Management Letter Update 1 (April 1-June 30, 2014) ref:EECA/TS/372-16/12/2014
Issue:
With approval of the quantifications of the SLD for treatment of the MD R-TB patients in
Georgia, the Global Fund has informed the PR on the requirements that must be fulfilled
prior to the arrival of the Bedaquiline (BDQ) medicine to the country, namely:
1) Development of the detailed Implementation Plan on Introducing BDQ in
treatment ofTB patients and submission of the draft document to the Global Fund
upon its completion.
2) In addition, the PR was requested to submit the update on the status of the
establishment of the TB Central Coordination Body.
As of end of November 2014, the PR has updated the Global Fund on the progress made.
We highly appreciate PR's and USAID TB Prevention Project's, and other partners' efforts in developing the TOR for the international consultant to support the development of the BDQ implementation plan. We expect to receive the detailed work plan and expected outcomes upon their finalization.
With respect to the second requirement, the Secretariat would like to congratulate the PR and other partners for their hard work towards establishment of the TB Central
Coordination Body. We acknowledge that this is a great achievement and is the first step to ensure well-functioning TB program in Georgia.
Action required:
The Global Fund acknowledges the efforts made by the PR to ensure that the development of the BDQ implementation plan is initiated within short timelines and will appreciate being kept informed on further progress.
As a next step following the establishment of the Central Coordination Body, the PR needs to submit the Global Fund the document that stipulates clear segregation of roles and responsibilities of the entities involved in the implementation of the TB program in
Georgia.
Timeline: Action1 and Action 2 - by no later than 31 March 2015</v>
      </c>
      <c r="B37" s="1976"/>
      <c r="C37" s="1976"/>
      <c r="D37" s="1970"/>
      <c r="E37" s="1971"/>
      <c r="F37" s="1971"/>
      <c r="G37" s="1971"/>
      <c r="H37" s="1971"/>
      <c r="I37" s="1971"/>
      <c r="J37" s="1971"/>
      <c r="K37" s="1971"/>
      <c r="L37" s="1972"/>
      <c r="M37" s="69"/>
      <c r="N37" s="69"/>
      <c r="O37" s="69"/>
      <c r="P37" s="69"/>
      <c r="Q37" s="69"/>
      <c r="R37" s="69"/>
      <c r="S37" s="69"/>
      <c r="T37" s="69"/>
      <c r="U37" s="69"/>
      <c r="V37" s="69"/>
      <c r="W37" s="69"/>
    </row>
    <row r="38" spans="1:23" s="3" customFormat="1" ht="40.5" customHeight="1">
      <c r="A38" s="1975">
        <f>IF('PR_Grant Management_2'!A36="","",'PR_Grant Management_2'!A36)</f>
      </c>
      <c r="B38" s="1976"/>
      <c r="C38" s="1976"/>
      <c r="D38" s="1970"/>
      <c r="E38" s="1971"/>
      <c r="F38" s="1971"/>
      <c r="G38" s="1971"/>
      <c r="H38" s="1971"/>
      <c r="I38" s="1971"/>
      <c r="J38" s="1971"/>
      <c r="K38" s="1971"/>
      <c r="L38" s="1972"/>
      <c r="M38" s="69"/>
      <c r="N38" s="69"/>
      <c r="O38" s="69"/>
      <c r="P38" s="69"/>
      <c r="Q38" s="69"/>
      <c r="R38" s="69"/>
      <c r="S38" s="69"/>
      <c r="T38" s="69"/>
      <c r="U38" s="69"/>
      <c r="V38" s="69"/>
      <c r="W38" s="69"/>
    </row>
    <row r="39" spans="1:23" s="3" customFormat="1" ht="40.5" customHeight="1">
      <c r="A39" s="1975">
        <f>IF('PR_Grant Management_2'!A37="","",'PR_Grant Management_2'!A37)</f>
      </c>
      <c r="B39" s="1976"/>
      <c r="C39" s="1976"/>
      <c r="D39" s="1970"/>
      <c r="E39" s="1971"/>
      <c r="F39" s="1971"/>
      <c r="G39" s="1971"/>
      <c r="H39" s="1971"/>
      <c r="I39" s="1971"/>
      <c r="J39" s="1971"/>
      <c r="K39" s="1971"/>
      <c r="L39" s="1972"/>
      <c r="M39" s="69"/>
      <c r="N39" s="69"/>
      <c r="O39" s="69"/>
      <c r="P39" s="69"/>
      <c r="Q39" s="69"/>
      <c r="R39" s="69"/>
      <c r="S39" s="69"/>
      <c r="T39" s="69"/>
      <c r="U39" s="69"/>
      <c r="V39" s="69"/>
      <c r="W39" s="69"/>
    </row>
    <row r="40" spans="1:23" s="3" customFormat="1" ht="40.5" customHeight="1">
      <c r="A40" s="1975">
        <f>IF('PR_Grant Management_2'!A38="","",'PR_Grant Management_2'!A38)</f>
      </c>
      <c r="B40" s="1976"/>
      <c r="C40" s="1976"/>
      <c r="D40" s="1970"/>
      <c r="E40" s="1971"/>
      <c r="F40" s="1971"/>
      <c r="G40" s="1971"/>
      <c r="H40" s="1971"/>
      <c r="I40" s="1971"/>
      <c r="J40" s="1971"/>
      <c r="K40" s="1971"/>
      <c r="L40" s="1972"/>
      <c r="M40" s="69"/>
      <c r="N40" s="69"/>
      <c r="O40" s="69"/>
      <c r="P40" s="69"/>
      <c r="Q40" s="69"/>
      <c r="R40" s="69"/>
      <c r="S40" s="69"/>
      <c r="T40" s="69"/>
      <c r="U40" s="69"/>
      <c r="V40" s="69"/>
      <c r="W40" s="69"/>
    </row>
    <row r="41" spans="1:23" s="3" customFormat="1" ht="40.5" customHeight="1">
      <c r="A41" s="1975">
        <f>IF('PR_Grant Management_2'!A39="","",'PR_Grant Management_2'!A39)</f>
      </c>
      <c r="B41" s="1976"/>
      <c r="C41" s="1976"/>
      <c r="D41" s="1970"/>
      <c r="E41" s="1971"/>
      <c r="F41" s="1971"/>
      <c r="G41" s="1971"/>
      <c r="H41" s="1971"/>
      <c r="I41" s="1971"/>
      <c r="J41" s="1971"/>
      <c r="K41" s="1971"/>
      <c r="L41" s="1972"/>
      <c r="M41" s="69"/>
      <c r="N41" s="69"/>
      <c r="O41" s="69"/>
      <c r="P41" s="69"/>
      <c r="Q41" s="69"/>
      <c r="R41" s="69"/>
      <c r="S41" s="69"/>
      <c r="T41" s="69"/>
      <c r="U41" s="69"/>
      <c r="V41" s="69"/>
      <c r="W41" s="69"/>
    </row>
    <row r="42" spans="1:23" s="3" customFormat="1" ht="40.5" customHeight="1">
      <c r="A42" s="1975">
        <f>IF('PR_Grant Management_2'!A40="","",'PR_Grant Management_2'!A40)</f>
      </c>
      <c r="B42" s="1976"/>
      <c r="C42" s="1976"/>
      <c r="D42" s="1970"/>
      <c r="E42" s="1971"/>
      <c r="F42" s="1971"/>
      <c r="G42" s="1971"/>
      <c r="H42" s="1971"/>
      <c r="I42" s="1971"/>
      <c r="J42" s="1971"/>
      <c r="K42" s="1971"/>
      <c r="L42" s="1972"/>
      <c r="M42" s="69"/>
      <c r="N42" s="69"/>
      <c r="O42" s="69"/>
      <c r="P42" s="69"/>
      <c r="Q42" s="69"/>
      <c r="R42" s="69"/>
      <c r="S42" s="69"/>
      <c r="T42" s="69"/>
      <c r="U42" s="69"/>
      <c r="V42" s="69"/>
      <c r="W42" s="69"/>
    </row>
    <row r="43" spans="1:23" s="3" customFormat="1" ht="40.5" customHeight="1">
      <c r="A43" s="1975">
        <f>IF('PR_Grant Management_2'!A41="","",'PR_Grant Management_2'!A41)</f>
      </c>
      <c r="B43" s="1976"/>
      <c r="C43" s="1976"/>
      <c r="D43" s="1970"/>
      <c r="E43" s="1971"/>
      <c r="F43" s="1971"/>
      <c r="G43" s="1971"/>
      <c r="H43" s="1971"/>
      <c r="I43" s="1971"/>
      <c r="J43" s="1971"/>
      <c r="K43" s="1971"/>
      <c r="L43" s="1972"/>
      <c r="M43" s="69"/>
      <c r="N43" s="69"/>
      <c r="O43" s="69"/>
      <c r="P43" s="69"/>
      <c r="Q43" s="69"/>
      <c r="R43" s="69"/>
      <c r="S43" s="69"/>
      <c r="T43" s="69"/>
      <c r="U43" s="69"/>
      <c r="V43" s="69"/>
      <c r="W43" s="69"/>
    </row>
    <row r="44" spans="1:23" s="3" customFormat="1" ht="40.5" customHeight="1">
      <c r="A44" s="1975">
        <f>IF('PR_Grant Management_2'!A42="","",'PR_Grant Management_2'!A42)</f>
      </c>
      <c r="B44" s="1976"/>
      <c r="C44" s="1976"/>
      <c r="D44" s="1970"/>
      <c r="E44" s="1971"/>
      <c r="F44" s="1971"/>
      <c r="G44" s="1971"/>
      <c r="H44" s="1971"/>
      <c r="I44" s="1971"/>
      <c r="J44" s="1971"/>
      <c r="K44" s="1971"/>
      <c r="L44" s="1972"/>
      <c r="M44" s="69"/>
      <c r="N44" s="69"/>
      <c r="O44" s="69"/>
      <c r="P44" s="69"/>
      <c r="Q44" s="69"/>
      <c r="R44" s="69"/>
      <c r="S44" s="69"/>
      <c r="T44" s="69"/>
      <c r="U44" s="69"/>
      <c r="V44" s="69"/>
      <c r="W44" s="69"/>
    </row>
    <row r="45" spans="1:23" s="3" customFormat="1" ht="40.5" customHeight="1">
      <c r="A45" s="1975">
        <f>IF('PR_Grant Management_2'!A43="","",'PR_Grant Management_2'!A43)</f>
      </c>
      <c r="B45" s="1976"/>
      <c r="C45" s="1976"/>
      <c r="D45" s="1970"/>
      <c r="E45" s="1971"/>
      <c r="F45" s="1971"/>
      <c r="G45" s="1971"/>
      <c r="H45" s="1971"/>
      <c r="I45" s="1971"/>
      <c r="J45" s="1971"/>
      <c r="K45" s="1971"/>
      <c r="L45" s="1972"/>
      <c r="M45" s="69"/>
      <c r="N45" s="69"/>
      <c r="O45" s="69"/>
      <c r="P45" s="69"/>
      <c r="Q45" s="69"/>
      <c r="R45" s="69"/>
      <c r="S45" s="69"/>
      <c r="T45" s="69"/>
      <c r="U45" s="69"/>
      <c r="V45" s="69"/>
      <c r="W45" s="69"/>
    </row>
    <row r="46" spans="1:23" s="3" customFormat="1" ht="40.5" customHeight="1">
      <c r="A46" s="1975">
        <f>IF('PR_Grant Management_2'!A44="","",'PR_Grant Management_2'!A44)</f>
      </c>
      <c r="B46" s="1976"/>
      <c r="C46" s="1976"/>
      <c r="D46" s="1970"/>
      <c r="E46" s="1971"/>
      <c r="F46" s="1971"/>
      <c r="G46" s="1971"/>
      <c r="H46" s="1971"/>
      <c r="I46" s="1971"/>
      <c r="J46" s="1971"/>
      <c r="K46" s="1971"/>
      <c r="L46" s="1972"/>
      <c r="M46" s="69"/>
      <c r="N46" s="69"/>
      <c r="O46" s="69"/>
      <c r="P46" s="69"/>
      <c r="Q46" s="69"/>
      <c r="R46" s="69"/>
      <c r="S46" s="69"/>
      <c r="T46" s="69"/>
      <c r="U46" s="69"/>
      <c r="V46" s="69"/>
      <c r="W46" s="69"/>
    </row>
    <row r="47" spans="1:23" s="3" customFormat="1" ht="15.75" customHeight="1">
      <c r="A47" s="2025"/>
      <c r="B47" s="2026"/>
      <c r="C47" s="2026"/>
      <c r="D47" s="2026"/>
      <c r="E47" s="2026"/>
      <c r="F47" s="2026"/>
      <c r="G47" s="2026"/>
      <c r="H47" s="2026"/>
      <c r="I47" s="2026"/>
      <c r="J47" s="2026"/>
      <c r="K47" s="2026"/>
      <c r="L47" s="2027"/>
      <c r="M47" s="69"/>
      <c r="N47" s="69"/>
      <c r="O47" s="69"/>
      <c r="P47" s="69"/>
      <c r="Q47" s="69"/>
      <c r="R47" s="69"/>
      <c r="S47" s="69"/>
      <c r="T47" s="69"/>
      <c r="U47" s="69"/>
      <c r="V47" s="69"/>
      <c r="W47" s="69"/>
    </row>
    <row r="48" spans="1:23" s="3" customFormat="1" ht="40.5" customHeight="1">
      <c r="A48" s="1975">
        <f>IF('PR_Grant Management_2'!A45="","",'PR_Grant Management_2'!A45)</f>
      </c>
      <c r="B48" s="1976"/>
      <c r="C48" s="1976"/>
      <c r="D48" s="1970"/>
      <c r="E48" s="1971"/>
      <c r="F48" s="1971"/>
      <c r="G48" s="1971"/>
      <c r="H48" s="1971"/>
      <c r="I48" s="1971"/>
      <c r="J48" s="1971"/>
      <c r="K48" s="1971"/>
      <c r="L48" s="1972"/>
      <c r="M48" s="69"/>
      <c r="N48" s="69"/>
      <c r="O48" s="69"/>
      <c r="P48" s="69"/>
      <c r="Q48" s="69"/>
      <c r="R48" s="69"/>
      <c r="S48" s="69"/>
      <c r="T48" s="69"/>
      <c r="U48" s="69"/>
      <c r="V48" s="69"/>
      <c r="W48" s="69"/>
    </row>
    <row r="49" spans="1:23" s="3" customFormat="1" ht="40.5" customHeight="1">
      <c r="A49" s="1975">
        <f>IF('PR_Grant Management_2'!A46="","",'PR_Grant Management_2'!A46)</f>
      </c>
      <c r="B49" s="1976"/>
      <c r="C49" s="1976"/>
      <c r="D49" s="1970"/>
      <c r="E49" s="1971"/>
      <c r="F49" s="1971"/>
      <c r="G49" s="1971"/>
      <c r="H49" s="1971"/>
      <c r="I49" s="1971"/>
      <c r="J49" s="1971"/>
      <c r="K49" s="1971"/>
      <c r="L49" s="1972"/>
      <c r="M49" s="69"/>
      <c r="N49" s="69"/>
      <c r="O49" s="69"/>
      <c r="P49" s="69"/>
      <c r="Q49" s="69"/>
      <c r="R49" s="69"/>
      <c r="S49" s="69"/>
      <c r="T49" s="69"/>
      <c r="U49" s="69"/>
      <c r="V49" s="69"/>
      <c r="W49" s="69"/>
    </row>
    <row r="50" spans="1:23" s="3" customFormat="1" ht="40.5" customHeight="1">
      <c r="A50" s="1975">
        <f>IF('PR_Grant Management_2'!A47="","",'PR_Grant Management_2'!A47)</f>
      </c>
      <c r="B50" s="1976"/>
      <c r="C50" s="1976"/>
      <c r="D50" s="1970"/>
      <c r="E50" s="1971"/>
      <c r="F50" s="1971"/>
      <c r="G50" s="1971"/>
      <c r="H50" s="1971"/>
      <c r="I50" s="1971"/>
      <c r="J50" s="1971"/>
      <c r="K50" s="1971"/>
      <c r="L50" s="1972"/>
      <c r="M50" s="69"/>
      <c r="N50" s="69"/>
      <c r="O50" s="69"/>
      <c r="P50" s="69"/>
      <c r="Q50" s="69"/>
      <c r="R50" s="69"/>
      <c r="S50" s="69"/>
      <c r="T50" s="69"/>
      <c r="U50" s="69"/>
      <c r="V50" s="69"/>
      <c r="W50" s="69"/>
    </row>
    <row r="51" spans="1:23" s="31" customFormat="1" ht="16.5" customHeight="1">
      <c r="A51" s="880"/>
      <c r="B51" s="686"/>
      <c r="C51" s="687"/>
      <c r="D51" s="687"/>
      <c r="E51" s="688"/>
      <c r="F51" s="689"/>
      <c r="G51" s="689"/>
      <c r="H51" s="689"/>
      <c r="I51" s="690"/>
      <c r="J51" s="686"/>
      <c r="K51" s="688"/>
      <c r="L51" s="687"/>
      <c r="M51" s="69"/>
      <c r="N51" s="69"/>
      <c r="O51" s="69"/>
      <c r="P51" s="69"/>
      <c r="Q51" s="69"/>
      <c r="R51" s="69"/>
      <c r="S51" s="69"/>
      <c r="T51" s="69"/>
      <c r="U51" s="69"/>
      <c r="V51" s="69"/>
      <c r="W51" s="69"/>
    </row>
    <row r="52" spans="10:23" s="72" customFormat="1" ht="12.75">
      <c r="J52" s="539"/>
      <c r="M52" s="69"/>
      <c r="N52" s="69"/>
      <c r="O52" s="69"/>
      <c r="P52" s="69"/>
      <c r="Q52" s="69"/>
      <c r="R52" s="69"/>
      <c r="S52" s="69"/>
      <c r="T52" s="69"/>
      <c r="U52" s="69"/>
      <c r="V52" s="69"/>
      <c r="W52" s="69"/>
    </row>
    <row r="53" spans="1:23" s="536" customFormat="1" ht="25.5" customHeight="1">
      <c r="A53" s="1986" t="s">
        <v>500</v>
      </c>
      <c r="B53" s="1986"/>
      <c r="C53" s="1986"/>
      <c r="D53" s="1986"/>
      <c r="E53" s="1986"/>
      <c r="F53" s="1986"/>
      <c r="G53" s="1986"/>
      <c r="H53" s="1986"/>
      <c r="I53" s="1986"/>
      <c r="J53" s="1986"/>
      <c r="K53" s="1986"/>
      <c r="L53" s="1986"/>
      <c r="M53" s="974"/>
      <c r="N53" s="974"/>
      <c r="O53" s="974"/>
      <c r="P53" s="974"/>
      <c r="Q53" s="974"/>
      <c r="R53" s="974"/>
      <c r="S53" s="974"/>
      <c r="T53" s="974"/>
      <c r="U53" s="974"/>
      <c r="V53" s="974"/>
      <c r="W53" s="974"/>
    </row>
    <row r="54" spans="1:23" s="612" customFormat="1" ht="37.5" customHeight="1" thickBot="1">
      <c r="A54" s="1589" t="s">
        <v>187</v>
      </c>
      <c r="B54" s="1589"/>
      <c r="C54" s="1589"/>
      <c r="D54" s="1589"/>
      <c r="E54" s="1589"/>
      <c r="F54" s="1589"/>
      <c r="G54" s="1589"/>
      <c r="H54" s="1589"/>
      <c r="I54" s="1589"/>
      <c r="J54" s="1589"/>
      <c r="K54" s="1589"/>
      <c r="L54" s="1982"/>
      <c r="M54" s="974"/>
      <c r="N54" s="974"/>
      <c r="O54" s="974"/>
      <c r="P54" s="974"/>
      <c r="Q54" s="974"/>
      <c r="R54" s="974"/>
      <c r="S54" s="974"/>
      <c r="T54" s="974"/>
      <c r="U54" s="974"/>
      <c r="V54" s="974"/>
      <c r="W54" s="974"/>
    </row>
    <row r="55" spans="1:23" s="612" customFormat="1" ht="28.5" customHeight="1" thickBot="1">
      <c r="A55" s="739"/>
      <c r="B55" s="740"/>
      <c r="C55" s="1977" t="s">
        <v>429</v>
      </c>
      <c r="D55" s="1978"/>
      <c r="E55" s="1988" t="s">
        <v>430</v>
      </c>
      <c r="F55" s="1989"/>
      <c r="G55" s="1989"/>
      <c r="H55" s="1989"/>
      <c r="I55" s="1989"/>
      <c r="J55" s="1989"/>
      <c r="K55" s="1989"/>
      <c r="L55" s="1990"/>
      <c r="M55" s="974"/>
      <c r="N55" s="974"/>
      <c r="O55" s="974"/>
      <c r="P55" s="974"/>
      <c r="Q55" s="974"/>
      <c r="R55" s="974"/>
      <c r="S55" s="974"/>
      <c r="T55" s="974"/>
      <c r="U55" s="974"/>
      <c r="V55" s="974"/>
      <c r="W55" s="974"/>
    </row>
    <row r="56" spans="1:23" s="536" customFormat="1" ht="23.25" customHeight="1">
      <c r="A56" s="1532" t="s">
        <v>218</v>
      </c>
      <c r="B56" s="1985"/>
      <c r="C56" s="512" t="s">
        <v>51</v>
      </c>
      <c r="D56" s="512" t="s">
        <v>6</v>
      </c>
      <c r="E56" s="613" t="s">
        <v>51</v>
      </c>
      <c r="F56" s="1869" t="s">
        <v>6</v>
      </c>
      <c r="G56" s="1987"/>
      <c r="H56" s="1987"/>
      <c r="I56" s="1987"/>
      <c r="J56" s="1968" t="s">
        <v>219</v>
      </c>
      <c r="K56" s="1968"/>
      <c r="L56" s="1969"/>
      <c r="M56" s="974"/>
      <c r="N56" s="974"/>
      <c r="O56" s="974"/>
      <c r="P56" s="974"/>
      <c r="Q56" s="974"/>
      <c r="R56" s="974"/>
      <c r="S56" s="974"/>
      <c r="T56" s="974"/>
      <c r="U56" s="974"/>
      <c r="V56" s="974"/>
      <c r="W56" s="974"/>
    </row>
    <row r="57" spans="1:23" s="536" customFormat="1" ht="41.25" customHeight="1">
      <c r="A57" s="1961" t="s">
        <v>408</v>
      </c>
      <c r="B57" s="1962"/>
      <c r="C57" s="818">
        <f>IF('PR_Grant Management_2'!E54="","",'PR_Grant Management_2'!E54)</f>
        <v>42094</v>
      </c>
      <c r="D57" s="819" t="str">
        <f>IF('PR_Grant Management_2'!F54="","",'PR_Grant Management_2'!F54)</f>
        <v>Preparation on track</v>
      </c>
      <c r="E57" s="870"/>
      <c r="F57" s="1963"/>
      <c r="G57" s="1963"/>
      <c r="H57" s="1963"/>
      <c r="I57" s="1963"/>
      <c r="J57" s="1963"/>
      <c r="K57" s="1980"/>
      <c r="L57" s="1981"/>
      <c r="M57" s="974"/>
      <c r="N57" s="974"/>
      <c r="O57" s="974"/>
      <c r="P57" s="974"/>
      <c r="Q57" s="974"/>
      <c r="R57" s="974"/>
      <c r="S57" s="974"/>
      <c r="T57" s="974"/>
      <c r="U57" s="974"/>
      <c r="V57" s="974"/>
      <c r="W57" s="974"/>
    </row>
    <row r="58" spans="1:23" s="536" customFormat="1" ht="41.25" customHeight="1" thickBot="1">
      <c r="A58" s="1973" t="s">
        <v>217</v>
      </c>
      <c r="B58" s="1974"/>
      <c r="C58" s="1340">
        <f>IF('PR_Grant Management_2'!E55="","",'PR_Grant Management_2'!E55)</f>
        <v>42063</v>
      </c>
      <c r="D58" s="1341" t="str">
        <f>IF('PR_Grant Management_2'!F55="","",'PR_Grant Management_2'!F55)</f>
        <v>Submitted to GF</v>
      </c>
      <c r="E58" s="1342"/>
      <c r="F58" s="1979"/>
      <c r="G58" s="1979"/>
      <c r="H58" s="1979"/>
      <c r="I58" s="1979"/>
      <c r="J58" s="1966"/>
      <c r="K58" s="1966"/>
      <c r="L58" s="1967"/>
      <c r="M58" s="974"/>
      <c r="N58" s="974"/>
      <c r="O58" s="974"/>
      <c r="P58" s="974"/>
      <c r="Q58" s="974"/>
      <c r="R58" s="974"/>
      <c r="S58" s="974"/>
      <c r="T58" s="974"/>
      <c r="U58" s="974"/>
      <c r="V58" s="974"/>
      <c r="W58" s="974"/>
    </row>
    <row r="59" spans="1:12" ht="15" customHeight="1">
      <c r="A59" s="853"/>
      <c r="B59" s="853"/>
      <c r="C59" s="853"/>
      <c r="D59" s="853"/>
      <c r="E59" s="853"/>
      <c r="F59" s="853"/>
      <c r="G59" s="853"/>
      <c r="H59" s="853"/>
      <c r="I59" s="853"/>
      <c r="J59" s="1017"/>
      <c r="K59" s="853"/>
      <c r="L59" s="853"/>
    </row>
    <row r="70" spans="10:11" ht="12.75">
      <c r="J70" s="1959"/>
      <c r="K70" s="1960"/>
    </row>
    <row r="71" spans="6:11" ht="14.25">
      <c r="F71" s="1959"/>
      <c r="G71" s="1960"/>
      <c r="J71" s="1964"/>
      <c r="K71" s="1965"/>
    </row>
    <row r="72" spans="6:11" ht="14.25">
      <c r="F72" s="1959"/>
      <c r="G72" s="1960"/>
      <c r="J72" s="1964"/>
      <c r="K72" s="1965"/>
    </row>
    <row r="73" spans="6:11" ht="14.25">
      <c r="F73" s="1959"/>
      <c r="G73" s="1960"/>
      <c r="J73" s="1964"/>
      <c r="K73" s="1965"/>
    </row>
    <row r="74" spans="6:11" ht="14.25">
      <c r="F74" s="1959"/>
      <c r="G74" s="1960"/>
      <c r="J74" s="1964"/>
      <c r="K74" s="1965"/>
    </row>
    <row r="75" spans="6:11" ht="14.25">
      <c r="F75" s="1959"/>
      <c r="G75" s="1960"/>
      <c r="J75" s="1964"/>
      <c r="K75" s="1965"/>
    </row>
    <row r="76" spans="6:11" ht="14.25">
      <c r="F76" s="1959"/>
      <c r="G76" s="1960"/>
      <c r="J76" s="1964"/>
      <c r="K76" s="1965"/>
    </row>
    <row r="77" spans="6:7" ht="12.75">
      <c r="F77" s="1959"/>
      <c r="G77" s="1960"/>
    </row>
  </sheetData>
  <sheetProtection formatCells="0" formatColumns="0" formatRows="0" insertRows="0"/>
  <mergeCells count="100">
    <mergeCell ref="A49:C49"/>
    <mergeCell ref="D49:L49"/>
    <mergeCell ref="A47:L47"/>
    <mergeCell ref="A45:C45"/>
    <mergeCell ref="D45:L45"/>
    <mergeCell ref="A46:C46"/>
    <mergeCell ref="D46:L46"/>
    <mergeCell ref="A48:C48"/>
    <mergeCell ref="D48:L48"/>
    <mergeCell ref="A42:C42"/>
    <mergeCell ref="D42:L42"/>
    <mergeCell ref="A43:C43"/>
    <mergeCell ref="D43:L43"/>
    <mergeCell ref="A44:C44"/>
    <mergeCell ref="D44:L44"/>
    <mergeCell ref="A27:L27"/>
    <mergeCell ref="F23:L23"/>
    <mergeCell ref="A24:C24"/>
    <mergeCell ref="F24:L24"/>
    <mergeCell ref="A25:C25"/>
    <mergeCell ref="F25:L25"/>
    <mergeCell ref="A26:C26"/>
    <mergeCell ref="F26:L26"/>
    <mergeCell ref="A12:L12"/>
    <mergeCell ref="A13:L13"/>
    <mergeCell ref="A11:L11"/>
    <mergeCell ref="A17:C17"/>
    <mergeCell ref="A18:C18"/>
    <mergeCell ref="F17:L17"/>
    <mergeCell ref="F18:L18"/>
    <mergeCell ref="F16:L16"/>
    <mergeCell ref="A16:C16"/>
    <mergeCell ref="E14:L14"/>
    <mergeCell ref="F15:L15"/>
    <mergeCell ref="A15:C15"/>
    <mergeCell ref="A36:C36"/>
    <mergeCell ref="F29:L29"/>
    <mergeCell ref="F30:L30"/>
    <mergeCell ref="A22:C22"/>
    <mergeCell ref="A30:C30"/>
    <mergeCell ref="F19:L19"/>
    <mergeCell ref="A19:C19"/>
    <mergeCell ref="A23:C23"/>
    <mergeCell ref="A38:C38"/>
    <mergeCell ref="F20:L20"/>
    <mergeCell ref="A20:C20"/>
    <mergeCell ref="A21:C21"/>
    <mergeCell ref="F21:L21"/>
    <mergeCell ref="F22:L22"/>
    <mergeCell ref="A29:C29"/>
    <mergeCell ref="D35:L35"/>
    <mergeCell ref="A28:C28"/>
    <mergeCell ref="F28:L28"/>
    <mergeCell ref="D38:L38"/>
    <mergeCell ref="J70:K70"/>
    <mergeCell ref="A56:B56"/>
    <mergeCell ref="A53:L53"/>
    <mergeCell ref="F56:I56"/>
    <mergeCell ref="A39:C39"/>
    <mergeCell ref="D41:L41"/>
    <mergeCell ref="D50:L50"/>
    <mergeCell ref="A50:C50"/>
    <mergeCell ref="E55:L55"/>
    <mergeCell ref="J76:K76"/>
    <mergeCell ref="J74:K74"/>
    <mergeCell ref="J75:K75"/>
    <mergeCell ref="F73:G73"/>
    <mergeCell ref="J72:K72"/>
    <mergeCell ref="J73:K73"/>
    <mergeCell ref="F72:G72"/>
    <mergeCell ref="A1:J1"/>
    <mergeCell ref="A3:B3"/>
    <mergeCell ref="C3:F3"/>
    <mergeCell ref="C6:F6"/>
    <mergeCell ref="A10:L10"/>
    <mergeCell ref="D37:L37"/>
    <mergeCell ref="A37:C37"/>
    <mergeCell ref="A35:C35"/>
    <mergeCell ref="A34:L34"/>
    <mergeCell ref="D36:L36"/>
    <mergeCell ref="F71:G71"/>
    <mergeCell ref="D39:L39"/>
    <mergeCell ref="D40:L40"/>
    <mergeCell ref="A58:B58"/>
    <mergeCell ref="A41:C41"/>
    <mergeCell ref="A40:C40"/>
    <mergeCell ref="C55:D55"/>
    <mergeCell ref="F58:I58"/>
    <mergeCell ref="J57:L57"/>
    <mergeCell ref="A54:L54"/>
    <mergeCell ref="F77:G77"/>
    <mergeCell ref="A32:L32"/>
    <mergeCell ref="F75:G75"/>
    <mergeCell ref="F76:G76"/>
    <mergeCell ref="F74:G74"/>
    <mergeCell ref="A57:B57"/>
    <mergeCell ref="F57:I57"/>
    <mergeCell ref="J71:K71"/>
    <mergeCell ref="J58:L58"/>
    <mergeCell ref="J56:L56"/>
  </mergeCells>
  <conditionalFormatting sqref="C53:E53">
    <cfRule type="cellIs" priority="37" dxfId="4" operator="notEqual" stopIfTrue="1">
      <formula>B53</formula>
    </cfRule>
    <cfRule type="cellIs" priority="38" dxfId="23" operator="notEqual" stopIfTrue="1">
      <formula>A53</formula>
    </cfRule>
  </conditionalFormatting>
  <conditionalFormatting sqref="B57:B58 B53">
    <cfRule type="cellIs" priority="33" dxfId="4" operator="notEqual" stopIfTrue="1">
      <formula>A53</formula>
    </cfRule>
    <cfRule type="cellIs" priority="34" dxfId="23" operator="notEqual" stopIfTrue="1">
      <formula>'LFA_Grant Management_2'!#REF!</formula>
    </cfRule>
  </conditionalFormatting>
  <conditionalFormatting sqref="A53:A54 A56:A58 A31">
    <cfRule type="cellIs" priority="50" dxfId="4" operator="notEqual" stopIfTrue="1">
      <formula>'LFA_Grant Management_2'!#REF!</formula>
    </cfRule>
    <cfRule type="cellIs" priority="51" dxfId="23" operator="notEqual" stopIfTrue="1">
      <formula>'LFA_Grant Management_2'!#REF!</formula>
    </cfRule>
  </conditionalFormatting>
  <conditionalFormatting sqref="D51:I51 A36:A51">
    <cfRule type="cellIs" priority="55" dxfId="22" operator="notEqual" stopIfTrue="1">
      <formula>'LFA_Grant Management_2'!#REF!</formula>
    </cfRule>
  </conditionalFormatting>
  <conditionalFormatting sqref="A28:C30 A27 A16:C26">
    <cfRule type="cellIs" priority="67" dxfId="4" operator="notEqual" stopIfTrue="1">
      <formula>'LFA_Grant Management_2'!#REF!</formula>
    </cfRule>
  </conditionalFormatting>
  <dataValidations count="2">
    <dataValidation type="list" allowBlank="1" showInputMessage="1" showErrorMessage="1" sqref="J71:K76 E16:E26 E28:E31">
      <formula1>"Met,Unmet - In Progress, Unmet - Not started"</formula1>
    </dataValidation>
    <dataValidation type="list" allowBlank="1" showInputMessage="1" showErrorMessage="1" sqref="F57:I58">
      <formula1>"Submitted to GF, Preparation on track, Overdue"</formula1>
    </dataValidation>
  </dataValidations>
  <printOptions horizontalCentered="1"/>
  <pageMargins left="0.7480314960629921" right="0.7480314960629921" top="0.5905511811023623" bottom="0.7874015748031497" header="0.5118110236220472" footer="0.5118110236220472"/>
  <pageSetup cellComments="asDisplayed" fitToHeight="0" fitToWidth="1" horizontalDpi="600" verticalDpi="600" orientation="landscape" paperSize="9" scale="52" r:id="rId1"/>
  <headerFooter alignWithMargins="0">
    <oddFooter>&amp;L&amp;9&amp;F&amp;C&amp;A&amp;R&amp;9Page &amp;P of &amp;N</oddFooter>
  </headerFooter>
  <rowBreaks count="1" manualBreakCount="1">
    <brk id="30" max="11" man="1"/>
  </rowBreaks>
</worksheet>
</file>

<file path=xl/worksheets/sheet16.xml><?xml version="1.0" encoding="utf-8"?>
<worksheet xmlns="http://schemas.openxmlformats.org/spreadsheetml/2006/main" xmlns:r="http://schemas.openxmlformats.org/officeDocument/2006/relationships">
  <sheetPr>
    <tabColor indexed="40"/>
    <pageSetUpPr fitToPage="1"/>
  </sheetPr>
  <dimension ref="A1:IE76"/>
  <sheetViews>
    <sheetView view="pageBreakPreview" zoomScale="70" zoomScaleNormal="55" zoomScaleSheetLayoutView="70" zoomScalePageLayoutView="0" workbookViewId="0" topLeftCell="A10">
      <selection activeCell="A20" sqref="A20:IV20"/>
    </sheetView>
  </sheetViews>
  <sheetFormatPr defaultColWidth="0" defaultRowHeight="12.75"/>
  <cols>
    <col min="1" max="1" width="23.140625" style="1033" customWidth="1"/>
    <col min="2" max="2" width="32.28125" style="1033" customWidth="1"/>
    <col min="3" max="3" width="18.8515625" style="1033" customWidth="1"/>
    <col min="4" max="4" width="16.00390625" style="1033" customWidth="1"/>
    <col min="5" max="5" width="15.8515625" style="1033" customWidth="1"/>
    <col min="6" max="6" width="27.140625" style="1033" customWidth="1"/>
    <col min="7" max="7" width="48.7109375" style="1033" customWidth="1"/>
    <col min="8" max="8" width="24.7109375" style="1033" customWidth="1"/>
    <col min="9" max="9" width="20.140625" style="1033" customWidth="1"/>
    <col min="10" max="10" width="14.421875" style="1033" customWidth="1"/>
    <col min="11" max="11" width="75.140625" style="1033" customWidth="1"/>
    <col min="12" max="12" width="18.57421875" style="1032" customWidth="1"/>
    <col min="13" max="25" width="9.140625" style="1033" hidden="1" customWidth="1"/>
    <col min="26" max="239" width="9.140625" style="1033" customWidth="1"/>
    <col min="240" max="16384" width="0" style="1033" hidden="1" customWidth="1"/>
  </cols>
  <sheetData>
    <row r="1" spans="1:239" s="3" customFormat="1" ht="25.5" customHeight="1">
      <c r="A1" s="1873" t="s">
        <v>279</v>
      </c>
      <c r="B1" s="1873"/>
      <c r="C1" s="1873"/>
      <c r="D1" s="1873"/>
      <c r="E1" s="1873"/>
      <c r="F1" s="1873"/>
      <c r="G1" s="1873"/>
      <c r="H1" s="1873"/>
      <c r="I1" s="1873"/>
      <c r="J1" s="1873"/>
      <c r="K1" s="1873"/>
      <c r="L1" s="1023"/>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row>
    <row r="2" spans="1:239" s="13" customFormat="1" ht="27" customHeight="1" thickBot="1">
      <c r="A2" s="98" t="s">
        <v>154</v>
      </c>
      <c r="B2" s="72"/>
      <c r="C2" s="72"/>
      <c r="D2" s="72"/>
      <c r="E2" s="72"/>
      <c r="F2" s="72"/>
      <c r="G2" s="72"/>
      <c r="H2" s="72"/>
      <c r="I2" s="72"/>
      <c r="J2" s="72"/>
      <c r="K2" s="72"/>
      <c r="L2" s="69"/>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row>
    <row r="3" spans="1:239" s="4" customFormat="1" ht="30" customHeight="1" thickBot="1">
      <c r="A3" s="1481" t="s">
        <v>70</v>
      </c>
      <c r="B3" s="1507"/>
      <c r="C3" s="2065" t="str">
        <f>IF('LFA_Programmatic Progress_1A'!C7="","",'LFA_Programmatic Progress_1A'!C7)</f>
        <v>GEO-T-NCDC</v>
      </c>
      <c r="D3" s="2066"/>
      <c r="E3" s="2066"/>
      <c r="F3" s="2066"/>
      <c r="G3" s="2067"/>
      <c r="H3" s="73"/>
      <c r="I3" s="73"/>
      <c r="J3" s="73"/>
      <c r="K3" s="73"/>
      <c r="L3" s="69"/>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c r="FT3" s="220"/>
      <c r="FU3" s="220"/>
      <c r="FV3" s="220"/>
      <c r="FW3" s="220"/>
      <c r="FX3" s="220"/>
      <c r="FY3" s="220"/>
      <c r="FZ3" s="220"/>
      <c r="GA3" s="220"/>
      <c r="GB3" s="220"/>
      <c r="GC3" s="220"/>
      <c r="GD3" s="220"/>
      <c r="GE3" s="220"/>
      <c r="GF3" s="220"/>
      <c r="GG3" s="220"/>
      <c r="GH3" s="220"/>
      <c r="GI3" s="220"/>
      <c r="GJ3" s="220"/>
      <c r="GK3" s="220"/>
      <c r="GL3" s="220"/>
      <c r="GM3" s="220"/>
      <c r="GN3" s="220"/>
      <c r="GO3" s="220"/>
      <c r="GP3" s="220"/>
      <c r="GQ3" s="220"/>
      <c r="GR3" s="220"/>
      <c r="GS3" s="220"/>
      <c r="GT3" s="220"/>
      <c r="GU3" s="220"/>
      <c r="GV3" s="220"/>
      <c r="GW3" s="220"/>
      <c r="GX3" s="220"/>
      <c r="GY3" s="220"/>
      <c r="GZ3" s="220"/>
      <c r="HA3" s="220"/>
      <c r="HB3" s="220"/>
      <c r="HC3" s="220"/>
      <c r="HD3" s="220"/>
      <c r="HE3" s="220"/>
      <c r="HF3" s="220"/>
      <c r="HG3" s="220"/>
      <c r="HH3" s="220"/>
      <c r="HI3" s="220"/>
      <c r="HJ3" s="220"/>
      <c r="HK3" s="220"/>
      <c r="HL3" s="220"/>
      <c r="HM3" s="220"/>
      <c r="HN3" s="220"/>
      <c r="HO3" s="220"/>
      <c r="HP3" s="220"/>
      <c r="HQ3" s="220"/>
      <c r="HR3" s="220"/>
      <c r="HS3" s="220"/>
      <c r="HT3" s="220"/>
      <c r="HU3" s="220"/>
      <c r="HV3" s="220"/>
      <c r="HW3" s="220"/>
      <c r="HX3" s="220"/>
      <c r="HY3" s="220"/>
      <c r="HZ3" s="220"/>
      <c r="IA3" s="220"/>
      <c r="IB3" s="220"/>
      <c r="IC3" s="220"/>
      <c r="ID3" s="220"/>
      <c r="IE3" s="220"/>
    </row>
    <row r="4" spans="1:239" s="4" customFormat="1" ht="15" customHeight="1">
      <c r="A4" s="493" t="s">
        <v>271</v>
      </c>
      <c r="B4" s="513"/>
      <c r="C4" s="1260" t="s">
        <v>277</v>
      </c>
      <c r="D4" s="1828" t="str">
        <f>IF('LFA_Programmatic Progress_1A'!D12="Select","",'LFA_Programmatic Progress_1A'!D12)</f>
        <v>Semester</v>
      </c>
      <c r="E4" s="2063"/>
      <c r="F4" s="5" t="s">
        <v>278</v>
      </c>
      <c r="G4" s="47">
        <f>IF('LFA_Programmatic Progress_1A'!F12="Select","",'LFA_Programmatic Progress_1A'!F12)</f>
        <v>2</v>
      </c>
      <c r="H4" s="73"/>
      <c r="I4" s="220"/>
      <c r="J4" s="73"/>
      <c r="K4" s="73"/>
      <c r="L4" s="69"/>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0"/>
      <c r="CS4" s="220"/>
      <c r="CT4" s="220"/>
      <c r="CU4" s="220"/>
      <c r="CV4" s="220"/>
      <c r="CW4" s="220"/>
      <c r="CX4" s="220"/>
      <c r="CY4" s="220"/>
      <c r="CZ4" s="220"/>
      <c r="DA4" s="220"/>
      <c r="DB4" s="220"/>
      <c r="DC4" s="220"/>
      <c r="DD4" s="220"/>
      <c r="DE4" s="220"/>
      <c r="DF4" s="220"/>
      <c r="DG4" s="220"/>
      <c r="DH4" s="220"/>
      <c r="DI4" s="220"/>
      <c r="DJ4" s="220"/>
      <c r="DK4" s="220"/>
      <c r="DL4" s="220"/>
      <c r="DM4" s="220"/>
      <c r="DN4" s="220"/>
      <c r="DO4" s="220"/>
      <c r="DP4" s="220"/>
      <c r="DQ4" s="220"/>
      <c r="DR4" s="220"/>
      <c r="DS4" s="220"/>
      <c r="DT4" s="220"/>
      <c r="DU4" s="220"/>
      <c r="DV4" s="220"/>
      <c r="DW4" s="220"/>
      <c r="DX4" s="220"/>
      <c r="DY4" s="220"/>
      <c r="DZ4" s="220"/>
      <c r="EA4" s="220"/>
      <c r="EB4" s="220"/>
      <c r="EC4" s="220"/>
      <c r="ED4" s="220"/>
      <c r="EE4" s="220"/>
      <c r="EF4" s="220"/>
      <c r="EG4" s="220"/>
      <c r="EH4" s="220"/>
      <c r="EI4" s="220"/>
      <c r="EJ4" s="220"/>
      <c r="EK4" s="220"/>
      <c r="EL4" s="220"/>
      <c r="EM4" s="220"/>
      <c r="EN4" s="220"/>
      <c r="EO4" s="220"/>
      <c r="EP4" s="220"/>
      <c r="EQ4" s="220"/>
      <c r="ER4" s="220"/>
      <c r="ES4" s="220"/>
      <c r="ET4" s="220"/>
      <c r="EU4" s="220"/>
      <c r="EV4" s="220"/>
      <c r="EW4" s="220"/>
      <c r="EX4" s="220"/>
      <c r="EY4" s="220"/>
      <c r="EZ4" s="220"/>
      <c r="FA4" s="220"/>
      <c r="FB4" s="220"/>
      <c r="FC4" s="220"/>
      <c r="FD4" s="220"/>
      <c r="FE4" s="220"/>
      <c r="FF4" s="220"/>
      <c r="FG4" s="220"/>
      <c r="FH4" s="220"/>
      <c r="FI4" s="220"/>
      <c r="FJ4" s="220"/>
      <c r="FK4" s="220"/>
      <c r="FL4" s="220"/>
      <c r="FM4" s="220"/>
      <c r="FN4" s="220"/>
      <c r="FO4" s="220"/>
      <c r="FP4" s="220"/>
      <c r="FQ4" s="220"/>
      <c r="FR4" s="220"/>
      <c r="FS4" s="220"/>
      <c r="FT4" s="220"/>
      <c r="FU4" s="220"/>
      <c r="FV4" s="220"/>
      <c r="FW4" s="220"/>
      <c r="FX4" s="220"/>
      <c r="FY4" s="220"/>
      <c r="FZ4" s="220"/>
      <c r="GA4" s="220"/>
      <c r="GB4" s="220"/>
      <c r="GC4" s="220"/>
      <c r="GD4" s="220"/>
      <c r="GE4" s="220"/>
      <c r="GF4" s="220"/>
      <c r="GG4" s="220"/>
      <c r="GH4" s="220"/>
      <c r="GI4" s="220"/>
      <c r="GJ4" s="220"/>
      <c r="GK4" s="220"/>
      <c r="GL4" s="220"/>
      <c r="GM4" s="220"/>
      <c r="GN4" s="220"/>
      <c r="GO4" s="220"/>
      <c r="GP4" s="220"/>
      <c r="GQ4" s="220"/>
      <c r="GR4" s="220"/>
      <c r="GS4" s="220"/>
      <c r="GT4" s="220"/>
      <c r="GU4" s="220"/>
      <c r="GV4" s="220"/>
      <c r="GW4" s="220"/>
      <c r="GX4" s="220"/>
      <c r="GY4" s="220"/>
      <c r="GZ4" s="220"/>
      <c r="HA4" s="220"/>
      <c r="HB4" s="220"/>
      <c r="HC4" s="220"/>
      <c r="HD4" s="220"/>
      <c r="HE4" s="220"/>
      <c r="HF4" s="220"/>
      <c r="HG4" s="220"/>
      <c r="HH4" s="220"/>
      <c r="HI4" s="220"/>
      <c r="HJ4" s="220"/>
      <c r="HK4" s="220"/>
      <c r="HL4" s="220"/>
      <c r="HM4" s="220"/>
      <c r="HN4" s="220"/>
      <c r="HO4" s="220"/>
      <c r="HP4" s="220"/>
      <c r="HQ4" s="220"/>
      <c r="HR4" s="220"/>
      <c r="HS4" s="220"/>
      <c r="HT4" s="220"/>
      <c r="HU4" s="220"/>
      <c r="HV4" s="220"/>
      <c r="HW4" s="220"/>
      <c r="HX4" s="220"/>
      <c r="HY4" s="220"/>
      <c r="HZ4" s="220"/>
      <c r="IA4" s="220"/>
      <c r="IB4" s="220"/>
      <c r="IC4" s="220"/>
      <c r="ID4" s="220"/>
      <c r="IE4" s="220"/>
    </row>
    <row r="5" spans="1:239" s="4" customFormat="1" ht="15" customHeight="1">
      <c r="A5" s="514" t="s">
        <v>272</v>
      </c>
      <c r="B5" s="40"/>
      <c r="C5" s="1261" t="s">
        <v>240</v>
      </c>
      <c r="D5" s="1870">
        <f>IF('LFA_Programmatic Progress_1A'!D13="","",'LFA_Programmatic Progress_1A'!D13)</f>
        <v>41821</v>
      </c>
      <c r="E5" s="2064"/>
      <c r="F5" s="5" t="s">
        <v>258</v>
      </c>
      <c r="G5" s="521">
        <f>IF('LFA_Programmatic Progress_1A'!F13="","",'LFA_Programmatic Progress_1A'!F13)</f>
        <v>42004</v>
      </c>
      <c r="H5" s="1266"/>
      <c r="I5" s="1266"/>
      <c r="J5" s="1266"/>
      <c r="K5" s="1266"/>
      <c r="L5" s="69"/>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c r="HC5" s="220"/>
      <c r="HD5" s="220"/>
      <c r="HE5" s="220"/>
      <c r="HF5" s="220"/>
      <c r="HG5" s="220"/>
      <c r="HH5" s="220"/>
      <c r="HI5" s="220"/>
      <c r="HJ5" s="220"/>
      <c r="HK5" s="220"/>
      <c r="HL5" s="220"/>
      <c r="HM5" s="220"/>
      <c r="HN5" s="220"/>
      <c r="HO5" s="220"/>
      <c r="HP5" s="220"/>
      <c r="HQ5" s="220"/>
      <c r="HR5" s="220"/>
      <c r="HS5" s="220"/>
      <c r="HT5" s="220"/>
      <c r="HU5" s="220"/>
      <c r="HV5" s="220"/>
      <c r="HW5" s="220"/>
      <c r="HX5" s="220"/>
      <c r="HY5" s="220"/>
      <c r="HZ5" s="220"/>
      <c r="IA5" s="220"/>
      <c r="IB5" s="220"/>
      <c r="IC5" s="220"/>
      <c r="ID5" s="220"/>
      <c r="IE5" s="220"/>
    </row>
    <row r="6" spans="1:239" s="4" customFormat="1" ht="15" customHeight="1" thickBot="1">
      <c r="A6" s="55" t="s">
        <v>273</v>
      </c>
      <c r="B6" s="167"/>
      <c r="C6" s="2068">
        <f>IF('LFA_Programmatic Progress_1A'!C14="Select","",'LFA_Programmatic Progress_1A'!C14)</f>
        <v>2</v>
      </c>
      <c r="D6" s="2069"/>
      <c r="E6" s="2069"/>
      <c r="F6" s="2069"/>
      <c r="G6" s="2070"/>
      <c r="H6" s="1266"/>
      <c r="I6" s="1266"/>
      <c r="J6" s="1266"/>
      <c r="K6" s="1266"/>
      <c r="L6" s="69"/>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c r="HC6" s="220"/>
      <c r="HD6" s="220"/>
      <c r="HE6" s="220"/>
      <c r="HF6" s="220"/>
      <c r="HG6" s="220"/>
      <c r="HH6" s="220"/>
      <c r="HI6" s="220"/>
      <c r="HJ6" s="220"/>
      <c r="HK6" s="220"/>
      <c r="HL6" s="220"/>
      <c r="HM6" s="220"/>
      <c r="HN6" s="220"/>
      <c r="HO6" s="220"/>
      <c r="HP6" s="220"/>
      <c r="HQ6" s="220"/>
      <c r="HR6" s="220"/>
      <c r="HS6" s="220"/>
      <c r="HT6" s="220"/>
      <c r="HU6" s="220"/>
      <c r="HV6" s="220"/>
      <c r="HW6" s="220"/>
      <c r="HX6" s="220"/>
      <c r="HY6" s="220"/>
      <c r="HZ6" s="220"/>
      <c r="IA6" s="220"/>
      <c r="IB6" s="220"/>
      <c r="IC6" s="220"/>
      <c r="ID6" s="220"/>
      <c r="IE6" s="220"/>
    </row>
    <row r="7" spans="1:11" s="73" customFormat="1" ht="15" customHeight="1" thickBot="1">
      <c r="A7" s="1256" t="s">
        <v>239</v>
      </c>
      <c r="B7" s="1259"/>
      <c r="C7" s="1781" t="str">
        <f>IF('PR_Programmatic Progress_1A'!C10="Select","",'PR_Programmatic Progress_1A'!C10)</f>
        <v>EUR</v>
      </c>
      <c r="D7" s="1782"/>
      <c r="E7" s="1782"/>
      <c r="F7" s="1782"/>
      <c r="G7" s="1783"/>
      <c r="H7" s="1266"/>
      <c r="I7" s="1266"/>
      <c r="J7" s="1266"/>
      <c r="K7" s="1266"/>
    </row>
    <row r="8" spans="1:239" s="3" customFormat="1" ht="16.5" customHeight="1">
      <c r="A8" s="70"/>
      <c r="B8" s="70"/>
      <c r="C8" s="70"/>
      <c r="D8" s="70"/>
      <c r="E8" s="70"/>
      <c r="F8" s="70"/>
      <c r="G8" s="70"/>
      <c r="H8" s="1267"/>
      <c r="I8" s="1267"/>
      <c r="J8" s="1268"/>
      <c r="K8" s="1033"/>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row>
    <row r="9" spans="1:239" s="17" customFormat="1" ht="25.5" customHeight="1">
      <c r="A9" s="480" t="s">
        <v>10</v>
      </c>
      <c r="B9" s="218"/>
      <c r="C9" s="218"/>
      <c r="D9" s="218"/>
      <c r="E9" s="218"/>
      <c r="F9" s="218"/>
      <c r="G9" s="218"/>
      <c r="H9" s="1240"/>
      <c r="I9" s="1240"/>
      <c r="J9" s="1240"/>
      <c r="K9" s="1265"/>
      <c r="L9" s="69"/>
      <c r="M9" s="1014"/>
      <c r="N9" s="1014"/>
      <c r="O9" s="1014"/>
      <c r="P9" s="1014"/>
      <c r="Q9" s="1014"/>
      <c r="R9" s="1014"/>
      <c r="S9" s="1014"/>
      <c r="T9" s="1014"/>
      <c r="U9" s="1014"/>
      <c r="V9" s="1014"/>
      <c r="W9" s="1014"/>
      <c r="X9" s="1014"/>
      <c r="Y9" s="1014"/>
      <c r="Z9" s="1014"/>
      <c r="AA9" s="1014"/>
      <c r="AB9" s="1014"/>
      <c r="AC9" s="1014"/>
      <c r="AD9" s="1014"/>
      <c r="AE9" s="1014"/>
      <c r="AF9" s="1014"/>
      <c r="AG9" s="1014"/>
      <c r="AH9" s="1014"/>
      <c r="AI9" s="1014"/>
      <c r="AJ9" s="1014"/>
      <c r="AK9" s="1014"/>
      <c r="AL9" s="1014"/>
      <c r="AM9" s="1014"/>
      <c r="AN9" s="1014"/>
      <c r="AO9" s="1014"/>
      <c r="AP9" s="1014"/>
      <c r="AQ9" s="1014"/>
      <c r="AR9" s="1014"/>
      <c r="AS9" s="1014"/>
      <c r="AT9" s="1014"/>
      <c r="AU9" s="1014"/>
      <c r="AV9" s="1014"/>
      <c r="AW9" s="1014"/>
      <c r="AX9" s="1014"/>
      <c r="AY9" s="1014"/>
      <c r="AZ9" s="1014"/>
      <c r="BA9" s="1014"/>
      <c r="BB9" s="1014"/>
      <c r="BC9" s="1014"/>
      <c r="BD9" s="1014"/>
      <c r="BE9" s="1014"/>
      <c r="BF9" s="1014"/>
      <c r="BG9" s="1014"/>
      <c r="BH9" s="1014"/>
      <c r="BI9" s="1014"/>
      <c r="BJ9" s="1014"/>
      <c r="BK9" s="1014"/>
      <c r="BL9" s="1014"/>
      <c r="BM9" s="1014"/>
      <c r="BN9" s="1014"/>
      <c r="BO9" s="1014"/>
      <c r="BP9" s="1014"/>
      <c r="BQ9" s="1014"/>
      <c r="BR9" s="1014"/>
      <c r="BS9" s="1014"/>
      <c r="BT9" s="1014"/>
      <c r="BU9" s="1014"/>
      <c r="BV9" s="1014"/>
      <c r="BW9" s="1014"/>
      <c r="BX9" s="1014"/>
      <c r="BY9" s="1014"/>
      <c r="BZ9" s="1014"/>
      <c r="CA9" s="1014"/>
      <c r="CB9" s="1014"/>
      <c r="CC9" s="1014"/>
      <c r="CD9" s="1014"/>
      <c r="CE9" s="1014"/>
      <c r="CF9" s="1014"/>
      <c r="CG9" s="1014"/>
      <c r="CH9" s="1014"/>
      <c r="CI9" s="1014"/>
      <c r="CJ9" s="1014"/>
      <c r="CK9" s="1014"/>
      <c r="CL9" s="1014"/>
      <c r="CM9" s="1014"/>
      <c r="CN9" s="1014"/>
      <c r="CO9" s="1014"/>
      <c r="CP9" s="1014"/>
      <c r="CQ9" s="1014"/>
      <c r="CR9" s="1014"/>
      <c r="CS9" s="1014"/>
      <c r="CT9" s="1014"/>
      <c r="CU9" s="1014"/>
      <c r="CV9" s="1014"/>
      <c r="CW9" s="1014"/>
      <c r="CX9" s="1014"/>
      <c r="CY9" s="1014"/>
      <c r="CZ9" s="1014"/>
      <c r="DA9" s="1014"/>
      <c r="DB9" s="1014"/>
      <c r="DC9" s="1014"/>
      <c r="DD9" s="1014"/>
      <c r="DE9" s="1014"/>
      <c r="DF9" s="1014"/>
      <c r="DG9" s="1014"/>
      <c r="DH9" s="1014"/>
      <c r="DI9" s="1014"/>
      <c r="DJ9" s="1014"/>
      <c r="DK9" s="1014"/>
      <c r="DL9" s="1014"/>
      <c r="DM9" s="1014"/>
      <c r="DN9" s="1014"/>
      <c r="DO9" s="1014"/>
      <c r="DP9" s="1014"/>
      <c r="DQ9" s="1014"/>
      <c r="DR9" s="1014"/>
      <c r="DS9" s="1014"/>
      <c r="DT9" s="1014"/>
      <c r="DU9" s="1014"/>
      <c r="DV9" s="1014"/>
      <c r="DW9" s="1014"/>
      <c r="DX9" s="1014"/>
      <c r="DY9" s="1014"/>
      <c r="DZ9" s="1014"/>
      <c r="EA9" s="1014"/>
      <c r="EB9" s="1014"/>
      <c r="EC9" s="1014"/>
      <c r="ED9" s="1014"/>
      <c r="EE9" s="1014"/>
      <c r="EF9" s="1014"/>
      <c r="EG9" s="1014"/>
      <c r="EH9" s="1014"/>
      <c r="EI9" s="1014"/>
      <c r="EJ9" s="1014"/>
      <c r="EK9" s="1014"/>
      <c r="EL9" s="1014"/>
      <c r="EM9" s="1014"/>
      <c r="EN9" s="1014"/>
      <c r="EO9" s="1014"/>
      <c r="EP9" s="1014"/>
      <c r="EQ9" s="1014"/>
      <c r="ER9" s="1014"/>
      <c r="ES9" s="1014"/>
      <c r="ET9" s="1014"/>
      <c r="EU9" s="1014"/>
      <c r="EV9" s="1014"/>
      <c r="EW9" s="1014"/>
      <c r="EX9" s="1014"/>
      <c r="EY9" s="1014"/>
      <c r="EZ9" s="1014"/>
      <c r="FA9" s="1014"/>
      <c r="FB9" s="1014"/>
      <c r="FC9" s="1014"/>
      <c r="FD9" s="1014"/>
      <c r="FE9" s="1014"/>
      <c r="FF9" s="1014"/>
      <c r="FG9" s="1014"/>
      <c r="FH9" s="1014"/>
      <c r="FI9" s="1014"/>
      <c r="FJ9" s="1014"/>
      <c r="FK9" s="1014"/>
      <c r="FL9" s="1014"/>
      <c r="FM9" s="1014"/>
      <c r="FN9" s="1014"/>
      <c r="FO9" s="1014"/>
      <c r="FP9" s="1014"/>
      <c r="FQ9" s="1014"/>
      <c r="FR9" s="1014"/>
      <c r="FS9" s="1014"/>
      <c r="FT9" s="1014"/>
      <c r="FU9" s="1014"/>
      <c r="FV9" s="1014"/>
      <c r="FW9" s="1014"/>
      <c r="FX9" s="1014"/>
      <c r="FY9" s="1014"/>
      <c r="FZ9" s="1014"/>
      <c r="GA9" s="1014"/>
      <c r="GB9" s="1014"/>
      <c r="GC9" s="1014"/>
      <c r="GD9" s="1014"/>
      <c r="GE9" s="1014"/>
      <c r="GF9" s="1014"/>
      <c r="GG9" s="1014"/>
      <c r="GH9" s="1014"/>
      <c r="GI9" s="1014"/>
      <c r="GJ9" s="1014"/>
      <c r="GK9" s="1014"/>
      <c r="GL9" s="1014"/>
      <c r="GM9" s="1014"/>
      <c r="GN9" s="1014"/>
      <c r="GO9" s="1014"/>
      <c r="GP9" s="1014"/>
      <c r="GQ9" s="1014"/>
      <c r="GR9" s="1014"/>
      <c r="GS9" s="1014"/>
      <c r="GT9" s="1014"/>
      <c r="GU9" s="1014"/>
      <c r="GV9" s="1014"/>
      <c r="GW9" s="1014"/>
      <c r="GX9" s="1014"/>
      <c r="GY9" s="1014"/>
      <c r="GZ9" s="1014"/>
      <c r="HA9" s="1014"/>
      <c r="HB9" s="1014"/>
      <c r="HC9" s="1014"/>
      <c r="HD9" s="1014"/>
      <c r="HE9" s="1014"/>
      <c r="HF9" s="1014"/>
      <c r="HG9" s="1014"/>
      <c r="HH9" s="1014"/>
      <c r="HI9" s="1014"/>
      <c r="HJ9" s="1014"/>
      <c r="HK9" s="1014"/>
      <c r="HL9" s="1014"/>
      <c r="HM9" s="1014"/>
      <c r="HN9" s="1014"/>
      <c r="HO9" s="1014"/>
      <c r="HP9" s="1014"/>
      <c r="HQ9" s="1014"/>
      <c r="HR9" s="1014"/>
      <c r="HS9" s="1014"/>
      <c r="HT9" s="1014"/>
      <c r="HU9" s="1014"/>
      <c r="HV9" s="1014"/>
      <c r="HW9" s="1014"/>
      <c r="HX9" s="1014"/>
      <c r="HY9" s="1014"/>
      <c r="HZ9" s="1014"/>
      <c r="IA9" s="1014"/>
      <c r="IB9" s="1014"/>
      <c r="IC9" s="1014"/>
      <c r="ID9" s="1014"/>
      <c r="IE9" s="1014"/>
    </row>
    <row r="10" spans="1:239" s="17" customFormat="1" ht="21" customHeight="1">
      <c r="A10" s="1567" t="s">
        <v>57</v>
      </c>
      <c r="B10" s="1568"/>
      <c r="C10" s="1568"/>
      <c r="D10" s="1568"/>
      <c r="E10" s="1568"/>
      <c r="F10" s="1568"/>
      <c r="G10" s="1568"/>
      <c r="H10" s="1568"/>
      <c r="I10" s="1568"/>
      <c r="J10" s="1568"/>
      <c r="K10" s="1568"/>
      <c r="L10" s="69"/>
      <c r="M10" s="1014"/>
      <c r="N10" s="1014"/>
      <c r="O10" s="1014"/>
      <c r="P10" s="1014"/>
      <c r="Q10" s="1014"/>
      <c r="R10" s="1014"/>
      <c r="S10" s="1014"/>
      <c r="T10" s="1014"/>
      <c r="U10" s="1014"/>
      <c r="V10" s="1014"/>
      <c r="W10" s="1014"/>
      <c r="X10" s="1014"/>
      <c r="Y10" s="1014"/>
      <c r="Z10" s="1014"/>
      <c r="AA10" s="1014"/>
      <c r="AB10" s="1014"/>
      <c r="AC10" s="1014"/>
      <c r="AD10" s="1014"/>
      <c r="AE10" s="1014"/>
      <c r="AF10" s="1014"/>
      <c r="AG10" s="1014"/>
      <c r="AH10" s="1014"/>
      <c r="AI10" s="1014"/>
      <c r="AJ10" s="1014"/>
      <c r="AK10" s="1014"/>
      <c r="AL10" s="1014"/>
      <c r="AM10" s="1014"/>
      <c r="AN10" s="1014"/>
      <c r="AO10" s="1014"/>
      <c r="AP10" s="1014"/>
      <c r="AQ10" s="1014"/>
      <c r="AR10" s="1014"/>
      <c r="AS10" s="1014"/>
      <c r="AT10" s="1014"/>
      <c r="AU10" s="1014"/>
      <c r="AV10" s="1014"/>
      <c r="AW10" s="1014"/>
      <c r="AX10" s="1014"/>
      <c r="AY10" s="1014"/>
      <c r="AZ10" s="1014"/>
      <c r="BA10" s="1014"/>
      <c r="BB10" s="1014"/>
      <c r="BC10" s="1014"/>
      <c r="BD10" s="1014"/>
      <c r="BE10" s="1014"/>
      <c r="BF10" s="1014"/>
      <c r="BG10" s="1014"/>
      <c r="BH10" s="1014"/>
      <c r="BI10" s="1014"/>
      <c r="BJ10" s="1014"/>
      <c r="BK10" s="1014"/>
      <c r="BL10" s="1014"/>
      <c r="BM10" s="1014"/>
      <c r="BN10" s="1014"/>
      <c r="BO10" s="1014"/>
      <c r="BP10" s="1014"/>
      <c r="BQ10" s="1014"/>
      <c r="BR10" s="1014"/>
      <c r="BS10" s="1014"/>
      <c r="BT10" s="1014"/>
      <c r="BU10" s="1014"/>
      <c r="BV10" s="1014"/>
      <c r="BW10" s="1014"/>
      <c r="BX10" s="1014"/>
      <c r="BY10" s="1014"/>
      <c r="BZ10" s="1014"/>
      <c r="CA10" s="1014"/>
      <c r="CB10" s="1014"/>
      <c r="CC10" s="1014"/>
      <c r="CD10" s="1014"/>
      <c r="CE10" s="1014"/>
      <c r="CF10" s="1014"/>
      <c r="CG10" s="1014"/>
      <c r="CH10" s="1014"/>
      <c r="CI10" s="1014"/>
      <c r="CJ10" s="1014"/>
      <c r="CK10" s="1014"/>
      <c r="CL10" s="1014"/>
      <c r="CM10" s="1014"/>
      <c r="CN10" s="1014"/>
      <c r="CO10" s="1014"/>
      <c r="CP10" s="1014"/>
      <c r="CQ10" s="1014"/>
      <c r="CR10" s="1014"/>
      <c r="CS10" s="1014"/>
      <c r="CT10" s="1014"/>
      <c r="CU10" s="1014"/>
      <c r="CV10" s="1014"/>
      <c r="CW10" s="1014"/>
      <c r="CX10" s="1014"/>
      <c r="CY10" s="1014"/>
      <c r="CZ10" s="1014"/>
      <c r="DA10" s="1014"/>
      <c r="DB10" s="1014"/>
      <c r="DC10" s="1014"/>
      <c r="DD10" s="1014"/>
      <c r="DE10" s="1014"/>
      <c r="DF10" s="1014"/>
      <c r="DG10" s="1014"/>
      <c r="DH10" s="1014"/>
      <c r="DI10" s="1014"/>
      <c r="DJ10" s="1014"/>
      <c r="DK10" s="1014"/>
      <c r="DL10" s="1014"/>
      <c r="DM10" s="1014"/>
      <c r="DN10" s="1014"/>
      <c r="DO10" s="1014"/>
      <c r="DP10" s="1014"/>
      <c r="DQ10" s="1014"/>
      <c r="DR10" s="1014"/>
      <c r="DS10" s="1014"/>
      <c r="DT10" s="1014"/>
      <c r="DU10" s="1014"/>
      <c r="DV10" s="1014"/>
      <c r="DW10" s="1014"/>
      <c r="DX10" s="1014"/>
      <c r="DY10" s="1014"/>
      <c r="DZ10" s="1014"/>
      <c r="EA10" s="1014"/>
      <c r="EB10" s="1014"/>
      <c r="EC10" s="1014"/>
      <c r="ED10" s="1014"/>
      <c r="EE10" s="1014"/>
      <c r="EF10" s="1014"/>
      <c r="EG10" s="1014"/>
      <c r="EH10" s="1014"/>
      <c r="EI10" s="1014"/>
      <c r="EJ10" s="1014"/>
      <c r="EK10" s="1014"/>
      <c r="EL10" s="1014"/>
      <c r="EM10" s="1014"/>
      <c r="EN10" s="1014"/>
      <c r="EO10" s="1014"/>
      <c r="EP10" s="1014"/>
      <c r="EQ10" s="1014"/>
      <c r="ER10" s="1014"/>
      <c r="ES10" s="1014"/>
      <c r="ET10" s="1014"/>
      <c r="EU10" s="1014"/>
      <c r="EV10" s="1014"/>
      <c r="EW10" s="1014"/>
      <c r="EX10" s="1014"/>
      <c r="EY10" s="1014"/>
      <c r="EZ10" s="1014"/>
      <c r="FA10" s="1014"/>
      <c r="FB10" s="1014"/>
      <c r="FC10" s="1014"/>
      <c r="FD10" s="1014"/>
      <c r="FE10" s="1014"/>
      <c r="FF10" s="1014"/>
      <c r="FG10" s="1014"/>
      <c r="FH10" s="1014"/>
      <c r="FI10" s="1014"/>
      <c r="FJ10" s="1014"/>
      <c r="FK10" s="1014"/>
      <c r="FL10" s="1014"/>
      <c r="FM10" s="1014"/>
      <c r="FN10" s="1014"/>
      <c r="FO10" s="1014"/>
      <c r="FP10" s="1014"/>
      <c r="FQ10" s="1014"/>
      <c r="FR10" s="1014"/>
      <c r="FS10" s="1014"/>
      <c r="FT10" s="1014"/>
      <c r="FU10" s="1014"/>
      <c r="FV10" s="1014"/>
      <c r="FW10" s="1014"/>
      <c r="FX10" s="1014"/>
      <c r="FY10" s="1014"/>
      <c r="FZ10" s="1014"/>
      <c r="GA10" s="1014"/>
      <c r="GB10" s="1014"/>
      <c r="GC10" s="1014"/>
      <c r="GD10" s="1014"/>
      <c r="GE10" s="1014"/>
      <c r="GF10" s="1014"/>
      <c r="GG10" s="1014"/>
      <c r="GH10" s="1014"/>
      <c r="GI10" s="1014"/>
      <c r="GJ10" s="1014"/>
      <c r="GK10" s="1014"/>
      <c r="GL10" s="1014"/>
      <c r="GM10" s="1014"/>
      <c r="GN10" s="1014"/>
      <c r="GO10" s="1014"/>
      <c r="GP10" s="1014"/>
      <c r="GQ10" s="1014"/>
      <c r="GR10" s="1014"/>
      <c r="GS10" s="1014"/>
      <c r="GT10" s="1014"/>
      <c r="GU10" s="1014"/>
      <c r="GV10" s="1014"/>
      <c r="GW10" s="1014"/>
      <c r="GX10" s="1014"/>
      <c r="GY10" s="1014"/>
      <c r="GZ10" s="1014"/>
      <c r="HA10" s="1014"/>
      <c r="HB10" s="1014"/>
      <c r="HC10" s="1014"/>
      <c r="HD10" s="1014"/>
      <c r="HE10" s="1014"/>
      <c r="HF10" s="1014"/>
      <c r="HG10" s="1014"/>
      <c r="HH10" s="1014"/>
      <c r="HI10" s="1014"/>
      <c r="HJ10" s="1014"/>
      <c r="HK10" s="1014"/>
      <c r="HL10" s="1014"/>
      <c r="HM10" s="1014"/>
      <c r="HN10" s="1014"/>
      <c r="HO10" s="1014"/>
      <c r="HP10" s="1014"/>
      <c r="HQ10" s="1014"/>
      <c r="HR10" s="1014"/>
      <c r="HS10" s="1014"/>
      <c r="HT10" s="1014"/>
      <c r="HU10" s="1014"/>
      <c r="HV10" s="1014"/>
      <c r="HW10" s="1014"/>
      <c r="HX10" s="1014"/>
      <c r="HY10" s="1014"/>
      <c r="HZ10" s="1014"/>
      <c r="IA10" s="1014"/>
      <c r="IB10" s="1014"/>
      <c r="IC10" s="1014"/>
      <c r="ID10" s="1014"/>
      <c r="IE10" s="1014"/>
    </row>
    <row r="11" spans="1:239" s="3" customFormat="1" ht="30" customHeight="1" thickBot="1">
      <c r="A11" s="734" t="s">
        <v>129</v>
      </c>
      <c r="B11" s="69"/>
      <c r="C11" s="69"/>
      <c r="D11" s="69"/>
      <c r="E11" s="69"/>
      <c r="F11" s="69"/>
      <c r="G11" s="69"/>
      <c r="H11" s="69"/>
      <c r="I11" s="69"/>
      <c r="J11" s="69"/>
      <c r="K11" s="69"/>
      <c r="L11" s="1024"/>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row>
    <row r="12" spans="1:239" s="17" customFormat="1" ht="93.75" customHeight="1" thickBot="1">
      <c r="A12" s="1907"/>
      <c r="B12" s="1914"/>
      <c r="C12" s="855" t="s">
        <v>405</v>
      </c>
      <c r="D12" s="855" t="s">
        <v>406</v>
      </c>
      <c r="E12" s="855" t="s">
        <v>246</v>
      </c>
      <c r="F12" s="2040" t="s">
        <v>224</v>
      </c>
      <c r="G12" s="2041"/>
      <c r="H12" s="855" t="s">
        <v>413</v>
      </c>
      <c r="I12" s="855" t="s">
        <v>407</v>
      </c>
      <c r="J12" s="855" t="s">
        <v>246</v>
      </c>
      <c r="K12" s="1001" t="s">
        <v>224</v>
      </c>
      <c r="L12" s="1025"/>
      <c r="M12" s="1014"/>
      <c r="N12" s="1907" t="str">
        <f>IF('PR_Programmatic Progress_1A'!P10="Select","Please select currency on Page
 'PR_Programmatic Achievement (1)'","All amounts are in: "&amp;'PR_Programmatic Progress_1A'!P10)</f>
        <v>All amounts are in: </v>
      </c>
      <c r="O12" s="1914"/>
      <c r="P12" s="855" t="s">
        <v>405</v>
      </c>
      <c r="Q12" s="855" t="s">
        <v>406</v>
      </c>
      <c r="R12" s="855" t="s">
        <v>246</v>
      </c>
      <c r="S12" s="2040" t="s">
        <v>224</v>
      </c>
      <c r="T12" s="2041"/>
      <c r="U12" s="855" t="s">
        <v>413</v>
      </c>
      <c r="V12" s="855" t="s">
        <v>407</v>
      </c>
      <c r="W12" s="855" t="s">
        <v>246</v>
      </c>
      <c r="X12" s="1079" t="s">
        <v>224</v>
      </c>
      <c r="Y12" s="1014"/>
      <c r="Z12" s="1014"/>
      <c r="AA12" s="1014"/>
      <c r="AB12" s="1014"/>
      <c r="AC12" s="1014"/>
      <c r="AD12" s="1014"/>
      <c r="AE12" s="1014"/>
      <c r="AF12" s="1014"/>
      <c r="AG12" s="1014"/>
      <c r="AH12" s="1014"/>
      <c r="AI12" s="1014"/>
      <c r="AJ12" s="1014"/>
      <c r="AK12" s="1014"/>
      <c r="AL12" s="1014"/>
      <c r="AM12" s="1014"/>
      <c r="AN12" s="1014"/>
      <c r="AO12" s="1014"/>
      <c r="AP12" s="1014"/>
      <c r="AQ12" s="1014"/>
      <c r="AR12" s="1014"/>
      <c r="AS12" s="1014"/>
      <c r="AT12" s="1014"/>
      <c r="AU12" s="1014"/>
      <c r="AV12" s="1014"/>
      <c r="AW12" s="1014"/>
      <c r="AX12" s="1014"/>
      <c r="AY12" s="1014"/>
      <c r="AZ12" s="1014"/>
      <c r="BA12" s="1014"/>
      <c r="BB12" s="1014"/>
      <c r="BC12" s="1014"/>
      <c r="BD12" s="1014"/>
      <c r="BE12" s="1014"/>
      <c r="BF12" s="1014"/>
      <c r="BG12" s="1014"/>
      <c r="BH12" s="1014"/>
      <c r="BI12" s="1014"/>
      <c r="BJ12" s="1014"/>
      <c r="BK12" s="1014"/>
      <c r="BL12" s="1014"/>
      <c r="BM12" s="1014"/>
      <c r="BN12" s="1014"/>
      <c r="BO12" s="1014"/>
      <c r="BP12" s="1014"/>
      <c r="BQ12" s="1014"/>
      <c r="BR12" s="1014"/>
      <c r="BS12" s="1014"/>
      <c r="BT12" s="1014"/>
      <c r="BU12" s="1014"/>
      <c r="BV12" s="1014"/>
      <c r="BW12" s="1014"/>
      <c r="BX12" s="1014"/>
      <c r="BY12" s="1014"/>
      <c r="BZ12" s="1014"/>
      <c r="CA12" s="1014"/>
      <c r="CB12" s="1014"/>
      <c r="CC12" s="1014"/>
      <c r="CD12" s="1014"/>
      <c r="CE12" s="1014"/>
      <c r="CF12" s="1014"/>
      <c r="CG12" s="1014"/>
      <c r="CH12" s="1014"/>
      <c r="CI12" s="1014"/>
      <c r="CJ12" s="1014"/>
      <c r="CK12" s="1014"/>
      <c r="CL12" s="1014"/>
      <c r="CM12" s="1014"/>
      <c r="CN12" s="1014"/>
      <c r="CO12" s="1014"/>
      <c r="CP12" s="1014"/>
      <c r="CQ12" s="1014"/>
      <c r="CR12" s="1014"/>
      <c r="CS12" s="1014"/>
      <c r="CT12" s="1014"/>
      <c r="CU12" s="1014"/>
      <c r="CV12" s="1014"/>
      <c r="CW12" s="1014"/>
      <c r="CX12" s="1014"/>
      <c r="CY12" s="1014"/>
      <c r="CZ12" s="1014"/>
      <c r="DA12" s="1014"/>
      <c r="DB12" s="1014"/>
      <c r="DC12" s="1014"/>
      <c r="DD12" s="1014"/>
      <c r="DE12" s="1014"/>
      <c r="DF12" s="1014"/>
      <c r="DG12" s="1014"/>
      <c r="DH12" s="1014"/>
      <c r="DI12" s="1014"/>
      <c r="DJ12" s="1014"/>
      <c r="DK12" s="1014"/>
      <c r="DL12" s="1014"/>
      <c r="DM12" s="1014"/>
      <c r="DN12" s="1014"/>
      <c r="DO12" s="1014"/>
      <c r="DP12" s="1014"/>
      <c r="DQ12" s="1014"/>
      <c r="DR12" s="1014"/>
      <c r="DS12" s="1014"/>
      <c r="DT12" s="1014"/>
      <c r="DU12" s="1014"/>
      <c r="DV12" s="1014"/>
      <c r="DW12" s="1014"/>
      <c r="DX12" s="1014"/>
      <c r="DY12" s="1014"/>
      <c r="DZ12" s="1014"/>
      <c r="EA12" s="1014"/>
      <c r="EB12" s="1014"/>
      <c r="EC12" s="1014"/>
      <c r="ED12" s="1014"/>
      <c r="EE12" s="1014"/>
      <c r="EF12" s="1014"/>
      <c r="EG12" s="1014"/>
      <c r="EH12" s="1014"/>
      <c r="EI12" s="1014"/>
      <c r="EJ12" s="1014"/>
      <c r="EK12" s="1014"/>
      <c r="EL12" s="1014"/>
      <c r="EM12" s="1014"/>
      <c r="EN12" s="1014"/>
      <c r="EO12" s="1014"/>
      <c r="EP12" s="1014"/>
      <c r="EQ12" s="1014"/>
      <c r="ER12" s="1014"/>
      <c r="ES12" s="1014"/>
      <c r="ET12" s="1014"/>
      <c r="EU12" s="1014"/>
      <c r="EV12" s="1014"/>
      <c r="EW12" s="1014"/>
      <c r="EX12" s="1014"/>
      <c r="EY12" s="1014"/>
      <c r="EZ12" s="1014"/>
      <c r="FA12" s="1014"/>
      <c r="FB12" s="1014"/>
      <c r="FC12" s="1014"/>
      <c r="FD12" s="1014"/>
      <c r="FE12" s="1014"/>
      <c r="FF12" s="1014"/>
      <c r="FG12" s="1014"/>
      <c r="FH12" s="1014"/>
      <c r="FI12" s="1014"/>
      <c r="FJ12" s="1014"/>
      <c r="FK12" s="1014"/>
      <c r="FL12" s="1014"/>
      <c r="FM12" s="1014"/>
      <c r="FN12" s="1014"/>
      <c r="FO12" s="1014"/>
      <c r="FP12" s="1014"/>
      <c r="FQ12" s="1014"/>
      <c r="FR12" s="1014"/>
      <c r="FS12" s="1014"/>
      <c r="FT12" s="1014"/>
      <c r="FU12" s="1014"/>
      <c r="FV12" s="1014"/>
      <c r="FW12" s="1014"/>
      <c r="FX12" s="1014"/>
      <c r="FY12" s="1014"/>
      <c r="FZ12" s="1014"/>
      <c r="GA12" s="1014"/>
      <c r="GB12" s="1014"/>
      <c r="GC12" s="1014"/>
      <c r="GD12" s="1014"/>
      <c r="GE12" s="1014"/>
      <c r="GF12" s="1014"/>
      <c r="GG12" s="1014"/>
      <c r="GH12" s="1014"/>
      <c r="GI12" s="1014"/>
      <c r="GJ12" s="1014"/>
      <c r="GK12" s="1014"/>
      <c r="GL12" s="1014"/>
      <c r="GM12" s="1014"/>
      <c r="GN12" s="1014"/>
      <c r="GO12" s="1014"/>
      <c r="GP12" s="1014"/>
      <c r="GQ12" s="1014"/>
      <c r="GR12" s="1014"/>
      <c r="GS12" s="1014"/>
      <c r="GT12" s="1014"/>
      <c r="GU12" s="1014"/>
      <c r="GV12" s="1014"/>
      <c r="GW12" s="1014"/>
      <c r="GX12" s="1014"/>
      <c r="GY12" s="1014"/>
      <c r="GZ12" s="1014"/>
      <c r="HA12" s="1014"/>
      <c r="HB12" s="1014"/>
      <c r="HC12" s="1014"/>
      <c r="HD12" s="1014"/>
      <c r="HE12" s="1014"/>
      <c r="HF12" s="1014"/>
      <c r="HG12" s="1014"/>
      <c r="HH12" s="1014"/>
      <c r="HI12" s="1014"/>
      <c r="HJ12" s="1014"/>
      <c r="HK12" s="1014"/>
      <c r="HL12" s="1014"/>
      <c r="HM12" s="1014"/>
      <c r="HN12" s="1014"/>
      <c r="HO12" s="1014"/>
      <c r="HP12" s="1014"/>
      <c r="HQ12" s="1014"/>
      <c r="HR12" s="1014"/>
      <c r="HS12" s="1014"/>
      <c r="HT12" s="1014"/>
      <c r="HU12" s="1014"/>
      <c r="HV12" s="1014"/>
      <c r="HW12" s="1014"/>
      <c r="HX12" s="1014"/>
      <c r="HY12" s="1014"/>
      <c r="HZ12" s="1014"/>
      <c r="IA12" s="1014"/>
      <c r="IB12" s="1014"/>
      <c r="IC12" s="1014"/>
      <c r="ID12" s="1014"/>
      <c r="IE12" s="1014"/>
    </row>
    <row r="13" spans="1:239" s="17" customFormat="1" ht="21" customHeight="1">
      <c r="A13" s="2045" t="s">
        <v>7</v>
      </c>
      <c r="B13" s="2046"/>
      <c r="C13" s="856">
        <f>C14+C15</f>
        <v>3348422.1243490353</v>
      </c>
      <c r="D13" s="856">
        <f>D14+D15</f>
        <v>3111623.968964359</v>
      </c>
      <c r="E13" s="856">
        <f>IF(C13="",IF(D13="","",C13-D13),C13-D13)</f>
        <v>236798.15538467653</v>
      </c>
      <c r="F13" s="2047"/>
      <c r="G13" s="2048"/>
      <c r="H13" s="856">
        <f>H14+H15</f>
        <v>4270045.188882789</v>
      </c>
      <c r="I13" s="856">
        <f>I14+I15</f>
        <v>3252451.2119840044</v>
      </c>
      <c r="J13" s="856">
        <f>IF(H13="",IF(I13="","",H13-I13),H13-I13)</f>
        <v>1017593.9768987843</v>
      </c>
      <c r="K13" s="1018"/>
      <c r="L13" s="1025"/>
      <c r="M13" s="1014"/>
      <c r="N13" s="2045" t="s">
        <v>7</v>
      </c>
      <c r="O13" s="2046"/>
      <c r="P13" s="856">
        <f>P14+P15</f>
        <v>3348422.1243490353</v>
      </c>
      <c r="Q13" s="856">
        <f>Q14+Q15</f>
        <v>3111623.968964359</v>
      </c>
      <c r="R13" s="856">
        <f>IF(P13="",IF(Q13="","",P13-Q13),P13-Q13)</f>
        <v>236798.15538467653</v>
      </c>
      <c r="S13" s="2047"/>
      <c r="T13" s="2048"/>
      <c r="U13" s="856">
        <f>U14+U15</f>
        <v>4270045.188882789</v>
      </c>
      <c r="V13" s="856">
        <f>V14+V15</f>
        <v>3252451.2119840044</v>
      </c>
      <c r="W13" s="856">
        <f>IF(U13="",IF(V13="","",U13-V13),U13-V13)</f>
        <v>1017593.9768987843</v>
      </c>
      <c r="X13" s="1083"/>
      <c r="Y13" s="1014"/>
      <c r="Z13" s="1014"/>
      <c r="AA13" s="1014"/>
      <c r="AB13" s="1014"/>
      <c r="AC13" s="1014"/>
      <c r="AD13" s="1014"/>
      <c r="AE13" s="1014"/>
      <c r="AF13" s="1014"/>
      <c r="AG13" s="1014"/>
      <c r="AH13" s="1014"/>
      <c r="AI13" s="1014"/>
      <c r="AJ13" s="1014"/>
      <c r="AK13" s="1014"/>
      <c r="AL13" s="1014"/>
      <c r="AM13" s="1014"/>
      <c r="AN13" s="1014"/>
      <c r="AO13" s="1014"/>
      <c r="AP13" s="1014"/>
      <c r="AQ13" s="1014"/>
      <c r="AR13" s="1014"/>
      <c r="AS13" s="1014"/>
      <c r="AT13" s="1014"/>
      <c r="AU13" s="1014"/>
      <c r="AV13" s="1014"/>
      <c r="AW13" s="1014"/>
      <c r="AX13" s="1014"/>
      <c r="AY13" s="1014"/>
      <c r="AZ13" s="1014"/>
      <c r="BA13" s="1014"/>
      <c r="BB13" s="1014"/>
      <c r="BC13" s="1014"/>
      <c r="BD13" s="1014"/>
      <c r="BE13" s="1014"/>
      <c r="BF13" s="1014"/>
      <c r="BG13" s="1014"/>
      <c r="BH13" s="1014"/>
      <c r="BI13" s="1014"/>
      <c r="BJ13" s="1014"/>
      <c r="BK13" s="1014"/>
      <c r="BL13" s="1014"/>
      <c r="BM13" s="1014"/>
      <c r="BN13" s="1014"/>
      <c r="BO13" s="1014"/>
      <c r="BP13" s="1014"/>
      <c r="BQ13" s="1014"/>
      <c r="BR13" s="1014"/>
      <c r="BS13" s="1014"/>
      <c r="BT13" s="1014"/>
      <c r="BU13" s="1014"/>
      <c r="BV13" s="1014"/>
      <c r="BW13" s="1014"/>
      <c r="BX13" s="1014"/>
      <c r="BY13" s="1014"/>
      <c r="BZ13" s="1014"/>
      <c r="CA13" s="1014"/>
      <c r="CB13" s="1014"/>
      <c r="CC13" s="1014"/>
      <c r="CD13" s="1014"/>
      <c r="CE13" s="1014"/>
      <c r="CF13" s="1014"/>
      <c r="CG13" s="1014"/>
      <c r="CH13" s="1014"/>
      <c r="CI13" s="1014"/>
      <c r="CJ13" s="1014"/>
      <c r="CK13" s="1014"/>
      <c r="CL13" s="1014"/>
      <c r="CM13" s="1014"/>
      <c r="CN13" s="1014"/>
      <c r="CO13" s="1014"/>
      <c r="CP13" s="1014"/>
      <c r="CQ13" s="1014"/>
      <c r="CR13" s="1014"/>
      <c r="CS13" s="1014"/>
      <c r="CT13" s="1014"/>
      <c r="CU13" s="1014"/>
      <c r="CV13" s="1014"/>
      <c r="CW13" s="1014"/>
      <c r="CX13" s="1014"/>
      <c r="CY13" s="1014"/>
      <c r="CZ13" s="1014"/>
      <c r="DA13" s="1014"/>
      <c r="DB13" s="1014"/>
      <c r="DC13" s="1014"/>
      <c r="DD13" s="1014"/>
      <c r="DE13" s="1014"/>
      <c r="DF13" s="1014"/>
      <c r="DG13" s="1014"/>
      <c r="DH13" s="1014"/>
      <c r="DI13" s="1014"/>
      <c r="DJ13" s="1014"/>
      <c r="DK13" s="1014"/>
      <c r="DL13" s="1014"/>
      <c r="DM13" s="1014"/>
      <c r="DN13" s="1014"/>
      <c r="DO13" s="1014"/>
      <c r="DP13" s="1014"/>
      <c r="DQ13" s="1014"/>
      <c r="DR13" s="1014"/>
      <c r="DS13" s="1014"/>
      <c r="DT13" s="1014"/>
      <c r="DU13" s="1014"/>
      <c r="DV13" s="1014"/>
      <c r="DW13" s="1014"/>
      <c r="DX13" s="1014"/>
      <c r="DY13" s="1014"/>
      <c r="DZ13" s="1014"/>
      <c r="EA13" s="1014"/>
      <c r="EB13" s="1014"/>
      <c r="EC13" s="1014"/>
      <c r="ED13" s="1014"/>
      <c r="EE13" s="1014"/>
      <c r="EF13" s="1014"/>
      <c r="EG13" s="1014"/>
      <c r="EH13" s="1014"/>
      <c r="EI13" s="1014"/>
      <c r="EJ13" s="1014"/>
      <c r="EK13" s="1014"/>
      <c r="EL13" s="1014"/>
      <c r="EM13" s="1014"/>
      <c r="EN13" s="1014"/>
      <c r="EO13" s="1014"/>
      <c r="EP13" s="1014"/>
      <c r="EQ13" s="1014"/>
      <c r="ER13" s="1014"/>
      <c r="ES13" s="1014"/>
      <c r="ET13" s="1014"/>
      <c r="EU13" s="1014"/>
      <c r="EV13" s="1014"/>
      <c r="EW13" s="1014"/>
      <c r="EX13" s="1014"/>
      <c r="EY13" s="1014"/>
      <c r="EZ13" s="1014"/>
      <c r="FA13" s="1014"/>
      <c r="FB13" s="1014"/>
      <c r="FC13" s="1014"/>
      <c r="FD13" s="1014"/>
      <c r="FE13" s="1014"/>
      <c r="FF13" s="1014"/>
      <c r="FG13" s="1014"/>
      <c r="FH13" s="1014"/>
      <c r="FI13" s="1014"/>
      <c r="FJ13" s="1014"/>
      <c r="FK13" s="1014"/>
      <c r="FL13" s="1014"/>
      <c r="FM13" s="1014"/>
      <c r="FN13" s="1014"/>
      <c r="FO13" s="1014"/>
      <c r="FP13" s="1014"/>
      <c r="FQ13" s="1014"/>
      <c r="FR13" s="1014"/>
      <c r="FS13" s="1014"/>
      <c r="FT13" s="1014"/>
      <c r="FU13" s="1014"/>
      <c r="FV13" s="1014"/>
      <c r="FW13" s="1014"/>
      <c r="FX13" s="1014"/>
      <c r="FY13" s="1014"/>
      <c r="FZ13" s="1014"/>
      <c r="GA13" s="1014"/>
      <c r="GB13" s="1014"/>
      <c r="GC13" s="1014"/>
      <c r="GD13" s="1014"/>
      <c r="GE13" s="1014"/>
      <c r="GF13" s="1014"/>
      <c r="GG13" s="1014"/>
      <c r="GH13" s="1014"/>
      <c r="GI13" s="1014"/>
      <c r="GJ13" s="1014"/>
      <c r="GK13" s="1014"/>
      <c r="GL13" s="1014"/>
      <c r="GM13" s="1014"/>
      <c r="GN13" s="1014"/>
      <c r="GO13" s="1014"/>
      <c r="GP13" s="1014"/>
      <c r="GQ13" s="1014"/>
      <c r="GR13" s="1014"/>
      <c r="GS13" s="1014"/>
      <c r="GT13" s="1014"/>
      <c r="GU13" s="1014"/>
      <c r="GV13" s="1014"/>
      <c r="GW13" s="1014"/>
      <c r="GX13" s="1014"/>
      <c r="GY13" s="1014"/>
      <c r="GZ13" s="1014"/>
      <c r="HA13" s="1014"/>
      <c r="HB13" s="1014"/>
      <c r="HC13" s="1014"/>
      <c r="HD13" s="1014"/>
      <c r="HE13" s="1014"/>
      <c r="HF13" s="1014"/>
      <c r="HG13" s="1014"/>
      <c r="HH13" s="1014"/>
      <c r="HI13" s="1014"/>
      <c r="HJ13" s="1014"/>
      <c r="HK13" s="1014"/>
      <c r="HL13" s="1014"/>
      <c r="HM13" s="1014"/>
      <c r="HN13" s="1014"/>
      <c r="HO13" s="1014"/>
      <c r="HP13" s="1014"/>
      <c r="HQ13" s="1014"/>
      <c r="HR13" s="1014"/>
      <c r="HS13" s="1014"/>
      <c r="HT13" s="1014"/>
      <c r="HU13" s="1014"/>
      <c r="HV13" s="1014"/>
      <c r="HW13" s="1014"/>
      <c r="HX13" s="1014"/>
      <c r="HY13" s="1014"/>
      <c r="HZ13" s="1014"/>
      <c r="IA13" s="1014"/>
      <c r="IB13" s="1014"/>
      <c r="IC13" s="1014"/>
      <c r="ID13" s="1014"/>
      <c r="IE13" s="1014"/>
    </row>
    <row r="14" spans="1:239" s="17" customFormat="1" ht="107.25" customHeight="1">
      <c r="A14" s="2049" t="s">
        <v>248</v>
      </c>
      <c r="B14" s="2050"/>
      <c r="C14" s="871">
        <f>P14</f>
        <v>3106031.777767674</v>
      </c>
      <c r="D14" s="871">
        <f>Q14</f>
        <v>2941591.97126533</v>
      </c>
      <c r="E14" s="746">
        <f>IF(C14="",IF(D14="",0,C14-D14),C14-D14)</f>
        <v>164439.8065023441</v>
      </c>
      <c r="F14" s="2051"/>
      <c r="G14" s="2052"/>
      <c r="H14" s="871">
        <f>U14</f>
        <v>3919320.185279751</v>
      </c>
      <c r="I14" s="871">
        <f>V14</f>
        <v>3020754.6682663616</v>
      </c>
      <c r="J14" s="746">
        <f>IF(H14="",IF(I14="",0,H14-I14),H14-I14)</f>
        <v>898565.5170133896</v>
      </c>
      <c r="K14" s="1019"/>
      <c r="L14" s="1025"/>
      <c r="M14" s="1014"/>
      <c r="N14" s="2049" t="s">
        <v>248</v>
      </c>
      <c r="O14" s="2050"/>
      <c r="P14" s="871">
        <f>'PR_Total PR Cash Outflow_3A'!C13</f>
        <v>3106031.777767674</v>
      </c>
      <c r="Q14" s="871">
        <f>'PR_Total PR Cash Outflow_3A'!D13</f>
        <v>2941591.97126533</v>
      </c>
      <c r="R14" s="746">
        <f>IF(P14="",IF(Q14="",0,P14-Q14),P14-Q14)</f>
        <v>164439.8065023441</v>
      </c>
      <c r="S14" s="2051"/>
      <c r="T14" s="2052"/>
      <c r="U14" s="745">
        <f>'PR_Total PR Cash Outflow_3A'!H13</f>
        <v>3919320.185279751</v>
      </c>
      <c r="V14" s="745">
        <f>'PR_Total PR Cash Outflow_3A'!I13</f>
        <v>3020754.6682663616</v>
      </c>
      <c r="W14" s="746">
        <f>IF(U14="",IF(V14="",0,U14-V14),U14-V14)</f>
        <v>898565.5170133896</v>
      </c>
      <c r="X14" s="1084"/>
      <c r="Y14" s="1014"/>
      <c r="Z14" s="1014"/>
      <c r="AA14" s="1014"/>
      <c r="AB14" s="1014"/>
      <c r="AC14" s="1014"/>
      <c r="AD14" s="1014"/>
      <c r="AE14" s="1014"/>
      <c r="AF14" s="1014"/>
      <c r="AG14" s="1014"/>
      <c r="AH14" s="1014"/>
      <c r="AI14" s="1014"/>
      <c r="AJ14" s="1014"/>
      <c r="AK14" s="1014"/>
      <c r="AL14" s="1014"/>
      <c r="AM14" s="1014"/>
      <c r="AN14" s="1014"/>
      <c r="AO14" s="1014"/>
      <c r="AP14" s="1014"/>
      <c r="AQ14" s="1014"/>
      <c r="AR14" s="1014"/>
      <c r="AS14" s="1014"/>
      <c r="AT14" s="1014"/>
      <c r="AU14" s="1014"/>
      <c r="AV14" s="1014"/>
      <c r="AW14" s="1014"/>
      <c r="AX14" s="1014"/>
      <c r="AY14" s="1014"/>
      <c r="AZ14" s="1014"/>
      <c r="BA14" s="1014"/>
      <c r="BB14" s="1014"/>
      <c r="BC14" s="1014"/>
      <c r="BD14" s="1014"/>
      <c r="BE14" s="1014"/>
      <c r="BF14" s="1014"/>
      <c r="BG14" s="1014"/>
      <c r="BH14" s="1014"/>
      <c r="BI14" s="1014"/>
      <c r="BJ14" s="1014"/>
      <c r="BK14" s="1014"/>
      <c r="BL14" s="1014"/>
      <c r="BM14" s="1014"/>
      <c r="BN14" s="1014"/>
      <c r="BO14" s="1014"/>
      <c r="BP14" s="1014"/>
      <c r="BQ14" s="1014"/>
      <c r="BR14" s="1014"/>
      <c r="BS14" s="1014"/>
      <c r="BT14" s="1014"/>
      <c r="BU14" s="1014"/>
      <c r="BV14" s="1014"/>
      <c r="BW14" s="1014"/>
      <c r="BX14" s="1014"/>
      <c r="BY14" s="1014"/>
      <c r="BZ14" s="1014"/>
      <c r="CA14" s="1014"/>
      <c r="CB14" s="1014"/>
      <c r="CC14" s="1014"/>
      <c r="CD14" s="1014"/>
      <c r="CE14" s="1014"/>
      <c r="CF14" s="1014"/>
      <c r="CG14" s="1014"/>
      <c r="CH14" s="1014"/>
      <c r="CI14" s="1014"/>
      <c r="CJ14" s="1014"/>
      <c r="CK14" s="1014"/>
      <c r="CL14" s="1014"/>
      <c r="CM14" s="1014"/>
      <c r="CN14" s="1014"/>
      <c r="CO14" s="1014"/>
      <c r="CP14" s="1014"/>
      <c r="CQ14" s="1014"/>
      <c r="CR14" s="1014"/>
      <c r="CS14" s="1014"/>
      <c r="CT14" s="1014"/>
      <c r="CU14" s="1014"/>
      <c r="CV14" s="1014"/>
      <c r="CW14" s="1014"/>
      <c r="CX14" s="1014"/>
      <c r="CY14" s="1014"/>
      <c r="CZ14" s="1014"/>
      <c r="DA14" s="1014"/>
      <c r="DB14" s="1014"/>
      <c r="DC14" s="1014"/>
      <c r="DD14" s="1014"/>
      <c r="DE14" s="1014"/>
      <c r="DF14" s="1014"/>
      <c r="DG14" s="1014"/>
      <c r="DH14" s="1014"/>
      <c r="DI14" s="1014"/>
      <c r="DJ14" s="1014"/>
      <c r="DK14" s="1014"/>
      <c r="DL14" s="1014"/>
      <c r="DM14" s="1014"/>
      <c r="DN14" s="1014"/>
      <c r="DO14" s="1014"/>
      <c r="DP14" s="1014"/>
      <c r="DQ14" s="1014"/>
      <c r="DR14" s="1014"/>
      <c r="DS14" s="1014"/>
      <c r="DT14" s="1014"/>
      <c r="DU14" s="1014"/>
      <c r="DV14" s="1014"/>
      <c r="DW14" s="1014"/>
      <c r="DX14" s="1014"/>
      <c r="DY14" s="1014"/>
      <c r="DZ14" s="1014"/>
      <c r="EA14" s="1014"/>
      <c r="EB14" s="1014"/>
      <c r="EC14" s="1014"/>
      <c r="ED14" s="1014"/>
      <c r="EE14" s="1014"/>
      <c r="EF14" s="1014"/>
      <c r="EG14" s="1014"/>
      <c r="EH14" s="1014"/>
      <c r="EI14" s="1014"/>
      <c r="EJ14" s="1014"/>
      <c r="EK14" s="1014"/>
      <c r="EL14" s="1014"/>
      <c r="EM14" s="1014"/>
      <c r="EN14" s="1014"/>
      <c r="EO14" s="1014"/>
      <c r="EP14" s="1014"/>
      <c r="EQ14" s="1014"/>
      <c r="ER14" s="1014"/>
      <c r="ES14" s="1014"/>
      <c r="ET14" s="1014"/>
      <c r="EU14" s="1014"/>
      <c r="EV14" s="1014"/>
      <c r="EW14" s="1014"/>
      <c r="EX14" s="1014"/>
      <c r="EY14" s="1014"/>
      <c r="EZ14" s="1014"/>
      <c r="FA14" s="1014"/>
      <c r="FB14" s="1014"/>
      <c r="FC14" s="1014"/>
      <c r="FD14" s="1014"/>
      <c r="FE14" s="1014"/>
      <c r="FF14" s="1014"/>
      <c r="FG14" s="1014"/>
      <c r="FH14" s="1014"/>
      <c r="FI14" s="1014"/>
      <c r="FJ14" s="1014"/>
      <c r="FK14" s="1014"/>
      <c r="FL14" s="1014"/>
      <c r="FM14" s="1014"/>
      <c r="FN14" s="1014"/>
      <c r="FO14" s="1014"/>
      <c r="FP14" s="1014"/>
      <c r="FQ14" s="1014"/>
      <c r="FR14" s="1014"/>
      <c r="FS14" s="1014"/>
      <c r="FT14" s="1014"/>
      <c r="FU14" s="1014"/>
      <c r="FV14" s="1014"/>
      <c r="FW14" s="1014"/>
      <c r="FX14" s="1014"/>
      <c r="FY14" s="1014"/>
      <c r="FZ14" s="1014"/>
      <c r="GA14" s="1014"/>
      <c r="GB14" s="1014"/>
      <c r="GC14" s="1014"/>
      <c r="GD14" s="1014"/>
      <c r="GE14" s="1014"/>
      <c r="GF14" s="1014"/>
      <c r="GG14" s="1014"/>
      <c r="GH14" s="1014"/>
      <c r="GI14" s="1014"/>
      <c r="GJ14" s="1014"/>
      <c r="GK14" s="1014"/>
      <c r="GL14" s="1014"/>
      <c r="GM14" s="1014"/>
      <c r="GN14" s="1014"/>
      <c r="GO14" s="1014"/>
      <c r="GP14" s="1014"/>
      <c r="GQ14" s="1014"/>
      <c r="GR14" s="1014"/>
      <c r="GS14" s="1014"/>
      <c r="GT14" s="1014"/>
      <c r="GU14" s="1014"/>
      <c r="GV14" s="1014"/>
      <c r="GW14" s="1014"/>
      <c r="GX14" s="1014"/>
      <c r="GY14" s="1014"/>
      <c r="GZ14" s="1014"/>
      <c r="HA14" s="1014"/>
      <c r="HB14" s="1014"/>
      <c r="HC14" s="1014"/>
      <c r="HD14" s="1014"/>
      <c r="HE14" s="1014"/>
      <c r="HF14" s="1014"/>
      <c r="HG14" s="1014"/>
      <c r="HH14" s="1014"/>
      <c r="HI14" s="1014"/>
      <c r="HJ14" s="1014"/>
      <c r="HK14" s="1014"/>
      <c r="HL14" s="1014"/>
      <c r="HM14" s="1014"/>
      <c r="HN14" s="1014"/>
      <c r="HO14" s="1014"/>
      <c r="HP14" s="1014"/>
      <c r="HQ14" s="1014"/>
      <c r="HR14" s="1014"/>
      <c r="HS14" s="1014"/>
      <c r="HT14" s="1014"/>
      <c r="HU14" s="1014"/>
      <c r="HV14" s="1014"/>
      <c r="HW14" s="1014"/>
      <c r="HX14" s="1014"/>
      <c r="HY14" s="1014"/>
      <c r="HZ14" s="1014"/>
      <c r="IA14" s="1014"/>
      <c r="IB14" s="1014"/>
      <c r="IC14" s="1014"/>
      <c r="ID14" s="1014"/>
      <c r="IE14" s="1014"/>
    </row>
    <row r="15" spans="1:239" s="17" customFormat="1" ht="167.25" customHeight="1" thickBot="1">
      <c r="A15" s="2034" t="s">
        <v>249</v>
      </c>
      <c r="B15" s="2035"/>
      <c r="C15" s="747">
        <f>P15</f>
        <v>242390.34658136137</v>
      </c>
      <c r="D15" s="747">
        <f>Q15</f>
        <v>170031.9976990286</v>
      </c>
      <c r="E15" s="748">
        <f>IF(C15="",IF(D15="",0,C15-D15),C15-D15)</f>
        <v>72358.34888233276</v>
      </c>
      <c r="F15" s="2036"/>
      <c r="G15" s="2037"/>
      <c r="H15" s="747">
        <f>U15</f>
        <v>350725.0036030377</v>
      </c>
      <c r="I15" s="747">
        <f>V15</f>
        <v>231696.5437176429</v>
      </c>
      <c r="J15" s="748">
        <f>IF(H15="",IF(I15="",0,H15-I15),H15-I15)</f>
        <v>119028.45988539478</v>
      </c>
      <c r="K15" s="1002"/>
      <c r="L15" s="1025"/>
      <c r="M15" s="1014"/>
      <c r="N15" s="2034" t="s">
        <v>249</v>
      </c>
      <c r="O15" s="2035"/>
      <c r="P15" s="747">
        <f>'PR_Total PR Cash Outflow_3A'!C14</f>
        <v>242390.34658136137</v>
      </c>
      <c r="Q15" s="747">
        <f>'PR_Total PR Cash Outflow_3A'!D14</f>
        <v>170031.9976990286</v>
      </c>
      <c r="R15" s="748">
        <f>IF(P15="",IF(Q15="",0,P15-Q15),P15-Q15)</f>
        <v>72358.34888233276</v>
      </c>
      <c r="S15" s="2036"/>
      <c r="T15" s="2037"/>
      <c r="U15" s="747">
        <f>'PR_Total PR Cash Outflow_3A'!H14</f>
        <v>350725.0036030377</v>
      </c>
      <c r="V15" s="747">
        <f>'PR_Total PR Cash Outflow_3A'!I14</f>
        <v>231696.5437176429</v>
      </c>
      <c r="W15" s="748">
        <f>IF(U15="",IF(V15="",0,U15-V15),U15-V15)</f>
        <v>119028.45988539478</v>
      </c>
      <c r="X15" s="1085"/>
      <c r="Y15" s="1014"/>
      <c r="Z15" s="1014"/>
      <c r="AA15" s="1014"/>
      <c r="AB15" s="1014"/>
      <c r="AC15" s="1014"/>
      <c r="AD15" s="1014"/>
      <c r="AE15" s="1014"/>
      <c r="AF15" s="1014"/>
      <c r="AG15" s="1014"/>
      <c r="AH15" s="1014"/>
      <c r="AI15" s="1014"/>
      <c r="AJ15" s="1014"/>
      <c r="AK15" s="1014"/>
      <c r="AL15" s="1014"/>
      <c r="AM15" s="1014"/>
      <c r="AN15" s="1014"/>
      <c r="AO15" s="1014"/>
      <c r="AP15" s="1014"/>
      <c r="AQ15" s="1014"/>
      <c r="AR15" s="1014"/>
      <c r="AS15" s="1014"/>
      <c r="AT15" s="1014"/>
      <c r="AU15" s="1014"/>
      <c r="AV15" s="1014"/>
      <c r="AW15" s="1014"/>
      <c r="AX15" s="1014"/>
      <c r="AY15" s="1014"/>
      <c r="AZ15" s="1014"/>
      <c r="BA15" s="1014"/>
      <c r="BB15" s="1014"/>
      <c r="BC15" s="1014"/>
      <c r="BD15" s="1014"/>
      <c r="BE15" s="1014"/>
      <c r="BF15" s="1014"/>
      <c r="BG15" s="1014"/>
      <c r="BH15" s="1014"/>
      <c r="BI15" s="1014"/>
      <c r="BJ15" s="1014"/>
      <c r="BK15" s="1014"/>
      <c r="BL15" s="1014"/>
      <c r="BM15" s="1014"/>
      <c r="BN15" s="1014"/>
      <c r="BO15" s="1014"/>
      <c r="BP15" s="1014"/>
      <c r="BQ15" s="1014"/>
      <c r="BR15" s="1014"/>
      <c r="BS15" s="1014"/>
      <c r="BT15" s="1014"/>
      <c r="BU15" s="1014"/>
      <c r="BV15" s="1014"/>
      <c r="BW15" s="1014"/>
      <c r="BX15" s="1014"/>
      <c r="BY15" s="1014"/>
      <c r="BZ15" s="1014"/>
      <c r="CA15" s="1014"/>
      <c r="CB15" s="1014"/>
      <c r="CC15" s="1014"/>
      <c r="CD15" s="1014"/>
      <c r="CE15" s="1014"/>
      <c r="CF15" s="1014"/>
      <c r="CG15" s="1014"/>
      <c r="CH15" s="1014"/>
      <c r="CI15" s="1014"/>
      <c r="CJ15" s="1014"/>
      <c r="CK15" s="1014"/>
      <c r="CL15" s="1014"/>
      <c r="CM15" s="1014"/>
      <c r="CN15" s="1014"/>
      <c r="CO15" s="1014"/>
      <c r="CP15" s="1014"/>
      <c r="CQ15" s="1014"/>
      <c r="CR15" s="1014"/>
      <c r="CS15" s="1014"/>
      <c r="CT15" s="1014"/>
      <c r="CU15" s="1014"/>
      <c r="CV15" s="1014"/>
      <c r="CW15" s="1014"/>
      <c r="CX15" s="1014"/>
      <c r="CY15" s="1014"/>
      <c r="CZ15" s="1014"/>
      <c r="DA15" s="1014"/>
      <c r="DB15" s="1014"/>
      <c r="DC15" s="1014"/>
      <c r="DD15" s="1014"/>
      <c r="DE15" s="1014"/>
      <c r="DF15" s="1014"/>
      <c r="DG15" s="1014"/>
      <c r="DH15" s="1014"/>
      <c r="DI15" s="1014"/>
      <c r="DJ15" s="1014"/>
      <c r="DK15" s="1014"/>
      <c r="DL15" s="1014"/>
      <c r="DM15" s="1014"/>
      <c r="DN15" s="1014"/>
      <c r="DO15" s="1014"/>
      <c r="DP15" s="1014"/>
      <c r="DQ15" s="1014"/>
      <c r="DR15" s="1014"/>
      <c r="DS15" s="1014"/>
      <c r="DT15" s="1014"/>
      <c r="DU15" s="1014"/>
      <c r="DV15" s="1014"/>
      <c r="DW15" s="1014"/>
      <c r="DX15" s="1014"/>
      <c r="DY15" s="1014"/>
      <c r="DZ15" s="1014"/>
      <c r="EA15" s="1014"/>
      <c r="EB15" s="1014"/>
      <c r="EC15" s="1014"/>
      <c r="ED15" s="1014"/>
      <c r="EE15" s="1014"/>
      <c r="EF15" s="1014"/>
      <c r="EG15" s="1014"/>
      <c r="EH15" s="1014"/>
      <c r="EI15" s="1014"/>
      <c r="EJ15" s="1014"/>
      <c r="EK15" s="1014"/>
      <c r="EL15" s="1014"/>
      <c r="EM15" s="1014"/>
      <c r="EN15" s="1014"/>
      <c r="EO15" s="1014"/>
      <c r="EP15" s="1014"/>
      <c r="EQ15" s="1014"/>
      <c r="ER15" s="1014"/>
      <c r="ES15" s="1014"/>
      <c r="ET15" s="1014"/>
      <c r="EU15" s="1014"/>
      <c r="EV15" s="1014"/>
      <c r="EW15" s="1014"/>
      <c r="EX15" s="1014"/>
      <c r="EY15" s="1014"/>
      <c r="EZ15" s="1014"/>
      <c r="FA15" s="1014"/>
      <c r="FB15" s="1014"/>
      <c r="FC15" s="1014"/>
      <c r="FD15" s="1014"/>
      <c r="FE15" s="1014"/>
      <c r="FF15" s="1014"/>
      <c r="FG15" s="1014"/>
      <c r="FH15" s="1014"/>
      <c r="FI15" s="1014"/>
      <c r="FJ15" s="1014"/>
      <c r="FK15" s="1014"/>
      <c r="FL15" s="1014"/>
      <c r="FM15" s="1014"/>
      <c r="FN15" s="1014"/>
      <c r="FO15" s="1014"/>
      <c r="FP15" s="1014"/>
      <c r="FQ15" s="1014"/>
      <c r="FR15" s="1014"/>
      <c r="FS15" s="1014"/>
      <c r="FT15" s="1014"/>
      <c r="FU15" s="1014"/>
      <c r="FV15" s="1014"/>
      <c r="FW15" s="1014"/>
      <c r="FX15" s="1014"/>
      <c r="FY15" s="1014"/>
      <c r="FZ15" s="1014"/>
      <c r="GA15" s="1014"/>
      <c r="GB15" s="1014"/>
      <c r="GC15" s="1014"/>
      <c r="GD15" s="1014"/>
      <c r="GE15" s="1014"/>
      <c r="GF15" s="1014"/>
      <c r="GG15" s="1014"/>
      <c r="GH15" s="1014"/>
      <c r="GI15" s="1014"/>
      <c r="GJ15" s="1014"/>
      <c r="GK15" s="1014"/>
      <c r="GL15" s="1014"/>
      <c r="GM15" s="1014"/>
      <c r="GN15" s="1014"/>
      <c r="GO15" s="1014"/>
      <c r="GP15" s="1014"/>
      <c r="GQ15" s="1014"/>
      <c r="GR15" s="1014"/>
      <c r="GS15" s="1014"/>
      <c r="GT15" s="1014"/>
      <c r="GU15" s="1014"/>
      <c r="GV15" s="1014"/>
      <c r="GW15" s="1014"/>
      <c r="GX15" s="1014"/>
      <c r="GY15" s="1014"/>
      <c r="GZ15" s="1014"/>
      <c r="HA15" s="1014"/>
      <c r="HB15" s="1014"/>
      <c r="HC15" s="1014"/>
      <c r="HD15" s="1014"/>
      <c r="HE15" s="1014"/>
      <c r="HF15" s="1014"/>
      <c r="HG15" s="1014"/>
      <c r="HH15" s="1014"/>
      <c r="HI15" s="1014"/>
      <c r="HJ15" s="1014"/>
      <c r="HK15" s="1014"/>
      <c r="HL15" s="1014"/>
      <c r="HM15" s="1014"/>
      <c r="HN15" s="1014"/>
      <c r="HO15" s="1014"/>
      <c r="HP15" s="1014"/>
      <c r="HQ15" s="1014"/>
      <c r="HR15" s="1014"/>
      <c r="HS15" s="1014"/>
      <c r="HT15" s="1014"/>
      <c r="HU15" s="1014"/>
      <c r="HV15" s="1014"/>
      <c r="HW15" s="1014"/>
      <c r="HX15" s="1014"/>
      <c r="HY15" s="1014"/>
      <c r="HZ15" s="1014"/>
      <c r="IA15" s="1014"/>
      <c r="IB15" s="1014"/>
      <c r="IC15" s="1014"/>
      <c r="ID15" s="1014"/>
      <c r="IE15" s="1014"/>
    </row>
    <row r="16" spans="1:239" s="17" customFormat="1" ht="22.5" customHeight="1" thickBot="1">
      <c r="A16" s="475"/>
      <c r="B16" s="476"/>
      <c r="C16" s="361"/>
      <c r="D16" s="361"/>
      <c r="E16" s="361"/>
      <c r="F16" s="82"/>
      <c r="G16" s="82"/>
      <c r="H16" s="361"/>
      <c r="I16" s="361"/>
      <c r="J16" s="361"/>
      <c r="K16" s="82"/>
      <c r="L16" s="361"/>
      <c r="M16" s="1014"/>
      <c r="N16" s="1086"/>
      <c r="O16" s="476"/>
      <c r="P16" s="361"/>
      <c r="Q16" s="361"/>
      <c r="R16" s="361"/>
      <c r="S16" s="82"/>
      <c r="T16" s="82"/>
      <c r="U16" s="361"/>
      <c r="V16" s="361"/>
      <c r="W16" s="361"/>
      <c r="X16" s="1087"/>
      <c r="Y16" s="1014"/>
      <c r="Z16" s="1014"/>
      <c r="AA16" s="1014"/>
      <c r="AB16" s="1014"/>
      <c r="AC16" s="1014"/>
      <c r="AD16" s="1014"/>
      <c r="AE16" s="1014"/>
      <c r="AF16" s="1014"/>
      <c r="AG16" s="1014"/>
      <c r="AH16" s="1014"/>
      <c r="AI16" s="1014"/>
      <c r="AJ16" s="1014"/>
      <c r="AK16" s="1014"/>
      <c r="AL16" s="1014"/>
      <c r="AM16" s="1014"/>
      <c r="AN16" s="1014"/>
      <c r="AO16" s="1014"/>
      <c r="AP16" s="1014"/>
      <c r="AQ16" s="1014"/>
      <c r="AR16" s="1014"/>
      <c r="AS16" s="1014"/>
      <c r="AT16" s="1014"/>
      <c r="AU16" s="1014"/>
      <c r="AV16" s="1014"/>
      <c r="AW16" s="1014"/>
      <c r="AX16" s="1014"/>
      <c r="AY16" s="1014"/>
      <c r="AZ16" s="1014"/>
      <c r="BA16" s="1014"/>
      <c r="BB16" s="1014"/>
      <c r="BC16" s="1014"/>
      <c r="BD16" s="1014"/>
      <c r="BE16" s="1014"/>
      <c r="BF16" s="1014"/>
      <c r="BG16" s="1014"/>
      <c r="BH16" s="1014"/>
      <c r="BI16" s="1014"/>
      <c r="BJ16" s="1014"/>
      <c r="BK16" s="1014"/>
      <c r="BL16" s="1014"/>
      <c r="BM16" s="1014"/>
      <c r="BN16" s="1014"/>
      <c r="BO16" s="1014"/>
      <c r="BP16" s="1014"/>
      <c r="BQ16" s="1014"/>
      <c r="BR16" s="1014"/>
      <c r="BS16" s="1014"/>
      <c r="BT16" s="1014"/>
      <c r="BU16" s="1014"/>
      <c r="BV16" s="1014"/>
      <c r="BW16" s="1014"/>
      <c r="BX16" s="1014"/>
      <c r="BY16" s="1014"/>
      <c r="BZ16" s="1014"/>
      <c r="CA16" s="1014"/>
      <c r="CB16" s="1014"/>
      <c r="CC16" s="1014"/>
      <c r="CD16" s="1014"/>
      <c r="CE16" s="1014"/>
      <c r="CF16" s="1014"/>
      <c r="CG16" s="1014"/>
      <c r="CH16" s="1014"/>
      <c r="CI16" s="1014"/>
      <c r="CJ16" s="1014"/>
      <c r="CK16" s="1014"/>
      <c r="CL16" s="1014"/>
      <c r="CM16" s="1014"/>
      <c r="CN16" s="1014"/>
      <c r="CO16" s="1014"/>
      <c r="CP16" s="1014"/>
      <c r="CQ16" s="1014"/>
      <c r="CR16" s="1014"/>
      <c r="CS16" s="1014"/>
      <c r="CT16" s="1014"/>
      <c r="CU16" s="1014"/>
      <c r="CV16" s="1014"/>
      <c r="CW16" s="1014"/>
      <c r="CX16" s="1014"/>
      <c r="CY16" s="1014"/>
      <c r="CZ16" s="1014"/>
      <c r="DA16" s="1014"/>
      <c r="DB16" s="1014"/>
      <c r="DC16" s="1014"/>
      <c r="DD16" s="1014"/>
      <c r="DE16" s="1014"/>
      <c r="DF16" s="1014"/>
      <c r="DG16" s="1014"/>
      <c r="DH16" s="1014"/>
      <c r="DI16" s="1014"/>
      <c r="DJ16" s="1014"/>
      <c r="DK16" s="1014"/>
      <c r="DL16" s="1014"/>
      <c r="DM16" s="1014"/>
      <c r="DN16" s="1014"/>
      <c r="DO16" s="1014"/>
      <c r="DP16" s="1014"/>
      <c r="DQ16" s="1014"/>
      <c r="DR16" s="1014"/>
      <c r="DS16" s="1014"/>
      <c r="DT16" s="1014"/>
      <c r="DU16" s="1014"/>
      <c r="DV16" s="1014"/>
      <c r="DW16" s="1014"/>
      <c r="DX16" s="1014"/>
      <c r="DY16" s="1014"/>
      <c r="DZ16" s="1014"/>
      <c r="EA16" s="1014"/>
      <c r="EB16" s="1014"/>
      <c r="EC16" s="1014"/>
      <c r="ED16" s="1014"/>
      <c r="EE16" s="1014"/>
      <c r="EF16" s="1014"/>
      <c r="EG16" s="1014"/>
      <c r="EH16" s="1014"/>
      <c r="EI16" s="1014"/>
      <c r="EJ16" s="1014"/>
      <c r="EK16" s="1014"/>
      <c r="EL16" s="1014"/>
      <c r="EM16" s="1014"/>
      <c r="EN16" s="1014"/>
      <c r="EO16" s="1014"/>
      <c r="EP16" s="1014"/>
      <c r="EQ16" s="1014"/>
      <c r="ER16" s="1014"/>
      <c r="ES16" s="1014"/>
      <c r="ET16" s="1014"/>
      <c r="EU16" s="1014"/>
      <c r="EV16" s="1014"/>
      <c r="EW16" s="1014"/>
      <c r="EX16" s="1014"/>
      <c r="EY16" s="1014"/>
      <c r="EZ16" s="1014"/>
      <c r="FA16" s="1014"/>
      <c r="FB16" s="1014"/>
      <c r="FC16" s="1014"/>
      <c r="FD16" s="1014"/>
      <c r="FE16" s="1014"/>
      <c r="FF16" s="1014"/>
      <c r="FG16" s="1014"/>
      <c r="FH16" s="1014"/>
      <c r="FI16" s="1014"/>
      <c r="FJ16" s="1014"/>
      <c r="FK16" s="1014"/>
      <c r="FL16" s="1014"/>
      <c r="FM16" s="1014"/>
      <c r="FN16" s="1014"/>
      <c r="FO16" s="1014"/>
      <c r="FP16" s="1014"/>
      <c r="FQ16" s="1014"/>
      <c r="FR16" s="1014"/>
      <c r="FS16" s="1014"/>
      <c r="FT16" s="1014"/>
      <c r="FU16" s="1014"/>
      <c r="FV16" s="1014"/>
      <c r="FW16" s="1014"/>
      <c r="FX16" s="1014"/>
      <c r="FY16" s="1014"/>
      <c r="FZ16" s="1014"/>
      <c r="GA16" s="1014"/>
      <c r="GB16" s="1014"/>
      <c r="GC16" s="1014"/>
      <c r="GD16" s="1014"/>
      <c r="GE16" s="1014"/>
      <c r="GF16" s="1014"/>
      <c r="GG16" s="1014"/>
      <c r="GH16" s="1014"/>
      <c r="GI16" s="1014"/>
      <c r="GJ16" s="1014"/>
      <c r="GK16" s="1014"/>
      <c r="GL16" s="1014"/>
      <c r="GM16" s="1014"/>
      <c r="GN16" s="1014"/>
      <c r="GO16" s="1014"/>
      <c r="GP16" s="1014"/>
      <c r="GQ16" s="1014"/>
      <c r="GR16" s="1014"/>
      <c r="GS16" s="1014"/>
      <c r="GT16" s="1014"/>
      <c r="GU16" s="1014"/>
      <c r="GV16" s="1014"/>
      <c r="GW16" s="1014"/>
      <c r="GX16" s="1014"/>
      <c r="GY16" s="1014"/>
      <c r="GZ16" s="1014"/>
      <c r="HA16" s="1014"/>
      <c r="HB16" s="1014"/>
      <c r="HC16" s="1014"/>
      <c r="HD16" s="1014"/>
      <c r="HE16" s="1014"/>
      <c r="HF16" s="1014"/>
      <c r="HG16" s="1014"/>
      <c r="HH16" s="1014"/>
      <c r="HI16" s="1014"/>
      <c r="HJ16" s="1014"/>
      <c r="HK16" s="1014"/>
      <c r="HL16" s="1014"/>
      <c r="HM16" s="1014"/>
      <c r="HN16" s="1014"/>
      <c r="HO16" s="1014"/>
      <c r="HP16" s="1014"/>
      <c r="HQ16" s="1014"/>
      <c r="HR16" s="1014"/>
      <c r="HS16" s="1014"/>
      <c r="HT16" s="1014"/>
      <c r="HU16" s="1014"/>
      <c r="HV16" s="1014"/>
      <c r="HW16" s="1014"/>
      <c r="HX16" s="1014"/>
      <c r="HY16" s="1014"/>
      <c r="HZ16" s="1014"/>
      <c r="IA16" s="1014"/>
      <c r="IB16" s="1014"/>
      <c r="IC16" s="1014"/>
      <c r="ID16" s="1014"/>
      <c r="IE16" s="1014"/>
    </row>
    <row r="17" spans="1:239" s="17" customFormat="1" ht="100.5" customHeight="1" thickBot="1">
      <c r="A17" s="2038"/>
      <c r="B17" s="2039"/>
      <c r="C17" s="855" t="s">
        <v>405</v>
      </c>
      <c r="D17" s="855" t="s">
        <v>406</v>
      </c>
      <c r="E17" s="857" t="s">
        <v>246</v>
      </c>
      <c r="F17" s="2040" t="s">
        <v>224</v>
      </c>
      <c r="G17" s="2041"/>
      <c r="H17" s="855" t="s">
        <v>413</v>
      </c>
      <c r="I17" s="855" t="s">
        <v>407</v>
      </c>
      <c r="J17" s="855" t="s">
        <v>246</v>
      </c>
      <c r="K17" s="1001" t="s">
        <v>224</v>
      </c>
      <c r="L17" s="1025"/>
      <c r="M17" s="1014"/>
      <c r="N17" s="2038"/>
      <c r="O17" s="2039"/>
      <c r="P17" s="855" t="s">
        <v>405</v>
      </c>
      <c r="Q17" s="855" t="s">
        <v>406</v>
      </c>
      <c r="R17" s="857" t="s">
        <v>246</v>
      </c>
      <c r="S17" s="2040" t="s">
        <v>224</v>
      </c>
      <c r="T17" s="2041"/>
      <c r="U17" s="855" t="s">
        <v>413</v>
      </c>
      <c r="V17" s="855" t="s">
        <v>407</v>
      </c>
      <c r="W17" s="855" t="s">
        <v>246</v>
      </c>
      <c r="X17" s="1079" t="s">
        <v>224</v>
      </c>
      <c r="Y17" s="1014"/>
      <c r="Z17" s="1014"/>
      <c r="AA17" s="1014"/>
      <c r="AB17" s="1014"/>
      <c r="AC17" s="1014"/>
      <c r="AD17" s="1014"/>
      <c r="AE17" s="1014"/>
      <c r="AF17" s="1014"/>
      <c r="AG17" s="1014"/>
      <c r="AH17" s="1014"/>
      <c r="AI17" s="1014"/>
      <c r="AJ17" s="1014"/>
      <c r="AK17" s="1014"/>
      <c r="AL17" s="1014"/>
      <c r="AM17" s="1014"/>
      <c r="AN17" s="1014"/>
      <c r="AO17" s="1014"/>
      <c r="AP17" s="1014"/>
      <c r="AQ17" s="1014"/>
      <c r="AR17" s="1014"/>
      <c r="AS17" s="1014"/>
      <c r="AT17" s="1014"/>
      <c r="AU17" s="1014"/>
      <c r="AV17" s="1014"/>
      <c r="AW17" s="1014"/>
      <c r="AX17" s="1014"/>
      <c r="AY17" s="1014"/>
      <c r="AZ17" s="1014"/>
      <c r="BA17" s="1014"/>
      <c r="BB17" s="1014"/>
      <c r="BC17" s="1014"/>
      <c r="BD17" s="1014"/>
      <c r="BE17" s="1014"/>
      <c r="BF17" s="1014"/>
      <c r="BG17" s="1014"/>
      <c r="BH17" s="1014"/>
      <c r="BI17" s="1014"/>
      <c r="BJ17" s="1014"/>
      <c r="BK17" s="1014"/>
      <c r="BL17" s="1014"/>
      <c r="BM17" s="1014"/>
      <c r="BN17" s="1014"/>
      <c r="BO17" s="1014"/>
      <c r="BP17" s="1014"/>
      <c r="BQ17" s="1014"/>
      <c r="BR17" s="1014"/>
      <c r="BS17" s="1014"/>
      <c r="BT17" s="1014"/>
      <c r="BU17" s="1014"/>
      <c r="BV17" s="1014"/>
      <c r="BW17" s="1014"/>
      <c r="BX17" s="1014"/>
      <c r="BY17" s="1014"/>
      <c r="BZ17" s="1014"/>
      <c r="CA17" s="1014"/>
      <c r="CB17" s="1014"/>
      <c r="CC17" s="1014"/>
      <c r="CD17" s="1014"/>
      <c r="CE17" s="1014"/>
      <c r="CF17" s="1014"/>
      <c r="CG17" s="1014"/>
      <c r="CH17" s="1014"/>
      <c r="CI17" s="1014"/>
      <c r="CJ17" s="1014"/>
      <c r="CK17" s="1014"/>
      <c r="CL17" s="1014"/>
      <c r="CM17" s="1014"/>
      <c r="CN17" s="1014"/>
      <c r="CO17" s="1014"/>
      <c r="CP17" s="1014"/>
      <c r="CQ17" s="1014"/>
      <c r="CR17" s="1014"/>
      <c r="CS17" s="1014"/>
      <c r="CT17" s="1014"/>
      <c r="CU17" s="1014"/>
      <c r="CV17" s="1014"/>
      <c r="CW17" s="1014"/>
      <c r="CX17" s="1014"/>
      <c r="CY17" s="1014"/>
      <c r="CZ17" s="1014"/>
      <c r="DA17" s="1014"/>
      <c r="DB17" s="1014"/>
      <c r="DC17" s="1014"/>
      <c r="DD17" s="1014"/>
      <c r="DE17" s="1014"/>
      <c r="DF17" s="1014"/>
      <c r="DG17" s="1014"/>
      <c r="DH17" s="1014"/>
      <c r="DI17" s="1014"/>
      <c r="DJ17" s="1014"/>
      <c r="DK17" s="1014"/>
      <c r="DL17" s="1014"/>
      <c r="DM17" s="1014"/>
      <c r="DN17" s="1014"/>
      <c r="DO17" s="1014"/>
      <c r="DP17" s="1014"/>
      <c r="DQ17" s="1014"/>
      <c r="DR17" s="1014"/>
      <c r="DS17" s="1014"/>
      <c r="DT17" s="1014"/>
      <c r="DU17" s="1014"/>
      <c r="DV17" s="1014"/>
      <c r="DW17" s="1014"/>
      <c r="DX17" s="1014"/>
      <c r="DY17" s="1014"/>
      <c r="DZ17" s="1014"/>
      <c r="EA17" s="1014"/>
      <c r="EB17" s="1014"/>
      <c r="EC17" s="1014"/>
      <c r="ED17" s="1014"/>
      <c r="EE17" s="1014"/>
      <c r="EF17" s="1014"/>
      <c r="EG17" s="1014"/>
      <c r="EH17" s="1014"/>
      <c r="EI17" s="1014"/>
      <c r="EJ17" s="1014"/>
      <c r="EK17" s="1014"/>
      <c r="EL17" s="1014"/>
      <c r="EM17" s="1014"/>
      <c r="EN17" s="1014"/>
      <c r="EO17" s="1014"/>
      <c r="EP17" s="1014"/>
      <c r="EQ17" s="1014"/>
      <c r="ER17" s="1014"/>
      <c r="ES17" s="1014"/>
      <c r="ET17" s="1014"/>
      <c r="EU17" s="1014"/>
      <c r="EV17" s="1014"/>
      <c r="EW17" s="1014"/>
      <c r="EX17" s="1014"/>
      <c r="EY17" s="1014"/>
      <c r="EZ17" s="1014"/>
      <c r="FA17" s="1014"/>
      <c r="FB17" s="1014"/>
      <c r="FC17" s="1014"/>
      <c r="FD17" s="1014"/>
      <c r="FE17" s="1014"/>
      <c r="FF17" s="1014"/>
      <c r="FG17" s="1014"/>
      <c r="FH17" s="1014"/>
      <c r="FI17" s="1014"/>
      <c r="FJ17" s="1014"/>
      <c r="FK17" s="1014"/>
      <c r="FL17" s="1014"/>
      <c r="FM17" s="1014"/>
      <c r="FN17" s="1014"/>
      <c r="FO17" s="1014"/>
      <c r="FP17" s="1014"/>
      <c r="FQ17" s="1014"/>
      <c r="FR17" s="1014"/>
      <c r="FS17" s="1014"/>
      <c r="FT17" s="1014"/>
      <c r="FU17" s="1014"/>
      <c r="FV17" s="1014"/>
      <c r="FW17" s="1014"/>
      <c r="FX17" s="1014"/>
      <c r="FY17" s="1014"/>
      <c r="FZ17" s="1014"/>
      <c r="GA17" s="1014"/>
      <c r="GB17" s="1014"/>
      <c r="GC17" s="1014"/>
      <c r="GD17" s="1014"/>
      <c r="GE17" s="1014"/>
      <c r="GF17" s="1014"/>
      <c r="GG17" s="1014"/>
      <c r="GH17" s="1014"/>
      <c r="GI17" s="1014"/>
      <c r="GJ17" s="1014"/>
      <c r="GK17" s="1014"/>
      <c r="GL17" s="1014"/>
      <c r="GM17" s="1014"/>
      <c r="GN17" s="1014"/>
      <c r="GO17" s="1014"/>
      <c r="GP17" s="1014"/>
      <c r="GQ17" s="1014"/>
      <c r="GR17" s="1014"/>
      <c r="GS17" s="1014"/>
      <c r="GT17" s="1014"/>
      <c r="GU17" s="1014"/>
      <c r="GV17" s="1014"/>
      <c r="GW17" s="1014"/>
      <c r="GX17" s="1014"/>
      <c r="GY17" s="1014"/>
      <c r="GZ17" s="1014"/>
      <c r="HA17" s="1014"/>
      <c r="HB17" s="1014"/>
      <c r="HC17" s="1014"/>
      <c r="HD17" s="1014"/>
      <c r="HE17" s="1014"/>
      <c r="HF17" s="1014"/>
      <c r="HG17" s="1014"/>
      <c r="HH17" s="1014"/>
      <c r="HI17" s="1014"/>
      <c r="HJ17" s="1014"/>
      <c r="HK17" s="1014"/>
      <c r="HL17" s="1014"/>
      <c r="HM17" s="1014"/>
      <c r="HN17" s="1014"/>
      <c r="HO17" s="1014"/>
      <c r="HP17" s="1014"/>
      <c r="HQ17" s="1014"/>
      <c r="HR17" s="1014"/>
      <c r="HS17" s="1014"/>
      <c r="HT17" s="1014"/>
      <c r="HU17" s="1014"/>
      <c r="HV17" s="1014"/>
      <c r="HW17" s="1014"/>
      <c r="HX17" s="1014"/>
      <c r="HY17" s="1014"/>
      <c r="HZ17" s="1014"/>
      <c r="IA17" s="1014"/>
      <c r="IB17" s="1014"/>
      <c r="IC17" s="1014"/>
      <c r="ID17" s="1014"/>
      <c r="IE17" s="1014"/>
    </row>
    <row r="18" spans="1:239" s="17" customFormat="1" ht="37.5" customHeight="1">
      <c r="A18" s="2042" t="s">
        <v>411</v>
      </c>
      <c r="B18" s="2059"/>
      <c r="C18" s="856">
        <f>C19+C20</f>
        <v>2179104.214994888</v>
      </c>
      <c r="D18" s="856">
        <f>D19+D20</f>
        <v>2411851</v>
      </c>
      <c r="E18" s="856">
        <f>IF(C18="",IF(D18="","",C18-D18),C18-D18)</f>
        <v>-232746.78500511218</v>
      </c>
      <c r="F18" s="2044"/>
      <c r="G18" s="2044"/>
      <c r="H18" s="856">
        <f>H19+H20</f>
        <v>2591761.8512756107</v>
      </c>
      <c r="I18" s="856">
        <f>I19+I20</f>
        <v>2411851</v>
      </c>
      <c r="J18" s="856">
        <f>IF(H18="",IF(I18="","",H18-I18),H18-I18)</f>
        <v>179910.85127561074</v>
      </c>
      <c r="K18" s="1088"/>
      <c r="L18" s="1025"/>
      <c r="M18" s="1014"/>
      <c r="N18" s="2042" t="s">
        <v>411</v>
      </c>
      <c r="O18" s="2043"/>
      <c r="P18" s="1091">
        <f>P19+P20</f>
        <v>2179104.214994888</v>
      </c>
      <c r="Q18" s="856">
        <f>Q19+Q20</f>
        <v>2411851</v>
      </c>
      <c r="R18" s="856">
        <f>IF(P18="",IF(Q18="","",P18-Q18),P18-Q18)</f>
        <v>-232746.78500511218</v>
      </c>
      <c r="S18" s="2044"/>
      <c r="T18" s="2044"/>
      <c r="U18" s="856">
        <f>U19+U20</f>
        <v>2591761.8512756107</v>
      </c>
      <c r="V18" s="856">
        <f>V19+V20</f>
        <v>2411851</v>
      </c>
      <c r="W18" s="856">
        <f>IF(U18="",IF(V18="","",U18-V18),U18-V18)</f>
        <v>179910.85127561074</v>
      </c>
      <c r="X18" s="1088"/>
      <c r="Y18" s="1014"/>
      <c r="Z18" s="1014"/>
      <c r="AA18" s="1014"/>
      <c r="AB18" s="1014"/>
      <c r="AC18" s="1014"/>
      <c r="AD18" s="1014"/>
      <c r="AE18" s="1014"/>
      <c r="AF18" s="1014"/>
      <c r="AG18" s="1014"/>
      <c r="AH18" s="1014"/>
      <c r="AI18" s="1014"/>
      <c r="AJ18" s="1014"/>
      <c r="AK18" s="1014"/>
      <c r="AL18" s="1014"/>
      <c r="AM18" s="1014"/>
      <c r="AN18" s="1014"/>
      <c r="AO18" s="1014"/>
      <c r="AP18" s="1014"/>
      <c r="AQ18" s="1014"/>
      <c r="AR18" s="1014"/>
      <c r="AS18" s="1014"/>
      <c r="AT18" s="1014"/>
      <c r="AU18" s="1014"/>
      <c r="AV18" s="1014"/>
      <c r="AW18" s="1014"/>
      <c r="AX18" s="1014"/>
      <c r="AY18" s="1014"/>
      <c r="AZ18" s="1014"/>
      <c r="BA18" s="1014"/>
      <c r="BB18" s="1014"/>
      <c r="BC18" s="1014"/>
      <c r="BD18" s="1014"/>
      <c r="BE18" s="1014"/>
      <c r="BF18" s="1014"/>
      <c r="BG18" s="1014"/>
      <c r="BH18" s="1014"/>
      <c r="BI18" s="1014"/>
      <c r="BJ18" s="1014"/>
      <c r="BK18" s="1014"/>
      <c r="BL18" s="1014"/>
      <c r="BM18" s="1014"/>
      <c r="BN18" s="1014"/>
      <c r="BO18" s="1014"/>
      <c r="BP18" s="1014"/>
      <c r="BQ18" s="1014"/>
      <c r="BR18" s="1014"/>
      <c r="BS18" s="1014"/>
      <c r="BT18" s="1014"/>
      <c r="BU18" s="1014"/>
      <c r="BV18" s="1014"/>
      <c r="BW18" s="1014"/>
      <c r="BX18" s="1014"/>
      <c r="BY18" s="1014"/>
      <c r="BZ18" s="1014"/>
      <c r="CA18" s="1014"/>
      <c r="CB18" s="1014"/>
      <c r="CC18" s="1014"/>
      <c r="CD18" s="1014"/>
      <c r="CE18" s="1014"/>
      <c r="CF18" s="1014"/>
      <c r="CG18" s="1014"/>
      <c r="CH18" s="1014"/>
      <c r="CI18" s="1014"/>
      <c r="CJ18" s="1014"/>
      <c r="CK18" s="1014"/>
      <c r="CL18" s="1014"/>
      <c r="CM18" s="1014"/>
      <c r="CN18" s="1014"/>
      <c r="CO18" s="1014"/>
      <c r="CP18" s="1014"/>
      <c r="CQ18" s="1014"/>
      <c r="CR18" s="1014"/>
      <c r="CS18" s="1014"/>
      <c r="CT18" s="1014"/>
      <c r="CU18" s="1014"/>
      <c r="CV18" s="1014"/>
      <c r="CW18" s="1014"/>
      <c r="CX18" s="1014"/>
      <c r="CY18" s="1014"/>
      <c r="CZ18" s="1014"/>
      <c r="DA18" s="1014"/>
      <c r="DB18" s="1014"/>
      <c r="DC18" s="1014"/>
      <c r="DD18" s="1014"/>
      <c r="DE18" s="1014"/>
      <c r="DF18" s="1014"/>
      <c r="DG18" s="1014"/>
      <c r="DH18" s="1014"/>
      <c r="DI18" s="1014"/>
      <c r="DJ18" s="1014"/>
      <c r="DK18" s="1014"/>
      <c r="DL18" s="1014"/>
      <c r="DM18" s="1014"/>
      <c r="DN18" s="1014"/>
      <c r="DO18" s="1014"/>
      <c r="DP18" s="1014"/>
      <c r="DQ18" s="1014"/>
      <c r="DR18" s="1014"/>
      <c r="DS18" s="1014"/>
      <c r="DT18" s="1014"/>
      <c r="DU18" s="1014"/>
      <c r="DV18" s="1014"/>
      <c r="DW18" s="1014"/>
      <c r="DX18" s="1014"/>
      <c r="DY18" s="1014"/>
      <c r="DZ18" s="1014"/>
      <c r="EA18" s="1014"/>
      <c r="EB18" s="1014"/>
      <c r="EC18" s="1014"/>
      <c r="ED18" s="1014"/>
      <c r="EE18" s="1014"/>
      <c r="EF18" s="1014"/>
      <c r="EG18" s="1014"/>
      <c r="EH18" s="1014"/>
      <c r="EI18" s="1014"/>
      <c r="EJ18" s="1014"/>
      <c r="EK18" s="1014"/>
      <c r="EL18" s="1014"/>
      <c r="EM18" s="1014"/>
      <c r="EN18" s="1014"/>
      <c r="EO18" s="1014"/>
      <c r="EP18" s="1014"/>
      <c r="EQ18" s="1014"/>
      <c r="ER18" s="1014"/>
      <c r="ES18" s="1014"/>
      <c r="ET18" s="1014"/>
      <c r="EU18" s="1014"/>
      <c r="EV18" s="1014"/>
      <c r="EW18" s="1014"/>
      <c r="EX18" s="1014"/>
      <c r="EY18" s="1014"/>
      <c r="EZ18" s="1014"/>
      <c r="FA18" s="1014"/>
      <c r="FB18" s="1014"/>
      <c r="FC18" s="1014"/>
      <c r="FD18" s="1014"/>
      <c r="FE18" s="1014"/>
      <c r="FF18" s="1014"/>
      <c r="FG18" s="1014"/>
      <c r="FH18" s="1014"/>
      <c r="FI18" s="1014"/>
      <c r="FJ18" s="1014"/>
      <c r="FK18" s="1014"/>
      <c r="FL18" s="1014"/>
      <c r="FM18" s="1014"/>
      <c r="FN18" s="1014"/>
      <c r="FO18" s="1014"/>
      <c r="FP18" s="1014"/>
      <c r="FQ18" s="1014"/>
      <c r="FR18" s="1014"/>
      <c r="FS18" s="1014"/>
      <c r="FT18" s="1014"/>
      <c r="FU18" s="1014"/>
      <c r="FV18" s="1014"/>
      <c r="FW18" s="1014"/>
      <c r="FX18" s="1014"/>
      <c r="FY18" s="1014"/>
      <c r="FZ18" s="1014"/>
      <c r="GA18" s="1014"/>
      <c r="GB18" s="1014"/>
      <c r="GC18" s="1014"/>
      <c r="GD18" s="1014"/>
      <c r="GE18" s="1014"/>
      <c r="GF18" s="1014"/>
      <c r="GG18" s="1014"/>
      <c r="GH18" s="1014"/>
      <c r="GI18" s="1014"/>
      <c r="GJ18" s="1014"/>
      <c r="GK18" s="1014"/>
      <c r="GL18" s="1014"/>
      <c r="GM18" s="1014"/>
      <c r="GN18" s="1014"/>
      <c r="GO18" s="1014"/>
      <c r="GP18" s="1014"/>
      <c r="GQ18" s="1014"/>
      <c r="GR18" s="1014"/>
      <c r="GS18" s="1014"/>
      <c r="GT18" s="1014"/>
      <c r="GU18" s="1014"/>
      <c r="GV18" s="1014"/>
      <c r="GW18" s="1014"/>
      <c r="GX18" s="1014"/>
      <c r="GY18" s="1014"/>
      <c r="GZ18" s="1014"/>
      <c r="HA18" s="1014"/>
      <c r="HB18" s="1014"/>
      <c r="HC18" s="1014"/>
      <c r="HD18" s="1014"/>
      <c r="HE18" s="1014"/>
      <c r="HF18" s="1014"/>
      <c r="HG18" s="1014"/>
      <c r="HH18" s="1014"/>
      <c r="HI18" s="1014"/>
      <c r="HJ18" s="1014"/>
      <c r="HK18" s="1014"/>
      <c r="HL18" s="1014"/>
      <c r="HM18" s="1014"/>
      <c r="HN18" s="1014"/>
      <c r="HO18" s="1014"/>
      <c r="HP18" s="1014"/>
      <c r="HQ18" s="1014"/>
      <c r="HR18" s="1014"/>
      <c r="HS18" s="1014"/>
      <c r="HT18" s="1014"/>
      <c r="HU18" s="1014"/>
      <c r="HV18" s="1014"/>
      <c r="HW18" s="1014"/>
      <c r="HX18" s="1014"/>
      <c r="HY18" s="1014"/>
      <c r="HZ18" s="1014"/>
      <c r="IA18" s="1014"/>
      <c r="IB18" s="1014"/>
      <c r="IC18" s="1014"/>
      <c r="ID18" s="1014"/>
      <c r="IE18" s="1014"/>
    </row>
    <row r="19" spans="1:239" s="17" customFormat="1" ht="42" customHeight="1">
      <c r="A19" s="2061" t="s">
        <v>40</v>
      </c>
      <c r="B19" s="2062"/>
      <c r="C19" s="871">
        <f>P19</f>
        <v>2044708.1966517044</v>
      </c>
      <c r="D19" s="871">
        <f>Q19</f>
        <v>2190196</v>
      </c>
      <c r="E19" s="479">
        <f>IF(C19="",IF(D19="",0,C19-D19),C19-D19)</f>
        <v>-145487.80334829562</v>
      </c>
      <c r="F19" s="1919"/>
      <c r="G19" s="2029"/>
      <c r="H19" s="871">
        <f>U19</f>
        <v>2044708.1966517044</v>
      </c>
      <c r="I19" s="871">
        <f>V19</f>
        <v>2190196</v>
      </c>
      <c r="J19" s="479">
        <f>IF(H19="",IF(I19="",0,H19-I19),H19-I19)</f>
        <v>-145487.80334829562</v>
      </c>
      <c r="K19" s="1089"/>
      <c r="L19" s="1025"/>
      <c r="M19" s="1014"/>
      <c r="N19" s="1606" t="s">
        <v>40</v>
      </c>
      <c r="O19" s="2028"/>
      <c r="P19" s="1092">
        <f>'PR_Total PR Cash Outflow_3A'!C18</f>
        <v>2044708.1966517044</v>
      </c>
      <c r="Q19" s="1090">
        <f>'PR_Total PR Cash Outflow_3A'!D18</f>
        <v>2190196</v>
      </c>
      <c r="R19" s="479">
        <f>IF(P19="",IF(Q19="",0,P19-Q19),P19-Q19)</f>
        <v>-145487.80334829562</v>
      </c>
      <c r="S19" s="1919"/>
      <c r="T19" s="2029"/>
      <c r="U19" s="1090">
        <f>'PR_Total PR Cash Outflow_3A'!H18</f>
        <v>2044708.1966517044</v>
      </c>
      <c r="V19" s="1090">
        <f>'PR_Total PR Cash Outflow_3A'!I18</f>
        <v>2190196</v>
      </c>
      <c r="W19" s="479">
        <f>IF(U19="",IF(V19="",0,U19-V19),U19-V19)</f>
        <v>-145487.80334829562</v>
      </c>
      <c r="X19" s="1089"/>
      <c r="Y19" s="1014"/>
      <c r="Z19" s="1014"/>
      <c r="AA19" s="1014"/>
      <c r="AB19" s="1014"/>
      <c r="AC19" s="1014"/>
      <c r="AD19" s="1014"/>
      <c r="AE19" s="1014"/>
      <c r="AF19" s="1014"/>
      <c r="AG19" s="1014"/>
      <c r="AH19" s="1014"/>
      <c r="AI19" s="1014"/>
      <c r="AJ19" s="1014"/>
      <c r="AK19" s="1014"/>
      <c r="AL19" s="1014"/>
      <c r="AM19" s="1014"/>
      <c r="AN19" s="1014"/>
      <c r="AO19" s="1014"/>
      <c r="AP19" s="1014"/>
      <c r="AQ19" s="1014"/>
      <c r="AR19" s="1014"/>
      <c r="AS19" s="1014"/>
      <c r="AT19" s="1014"/>
      <c r="AU19" s="1014"/>
      <c r="AV19" s="1014"/>
      <c r="AW19" s="1014"/>
      <c r="AX19" s="1014"/>
      <c r="AY19" s="1014"/>
      <c r="AZ19" s="1014"/>
      <c r="BA19" s="1014"/>
      <c r="BB19" s="1014"/>
      <c r="BC19" s="1014"/>
      <c r="BD19" s="1014"/>
      <c r="BE19" s="1014"/>
      <c r="BF19" s="1014"/>
      <c r="BG19" s="1014"/>
      <c r="BH19" s="1014"/>
      <c r="BI19" s="1014"/>
      <c r="BJ19" s="1014"/>
      <c r="BK19" s="1014"/>
      <c r="BL19" s="1014"/>
      <c r="BM19" s="1014"/>
      <c r="BN19" s="1014"/>
      <c r="BO19" s="1014"/>
      <c r="BP19" s="1014"/>
      <c r="BQ19" s="1014"/>
      <c r="BR19" s="1014"/>
      <c r="BS19" s="1014"/>
      <c r="BT19" s="1014"/>
      <c r="BU19" s="1014"/>
      <c r="BV19" s="1014"/>
      <c r="BW19" s="1014"/>
      <c r="BX19" s="1014"/>
      <c r="BY19" s="1014"/>
      <c r="BZ19" s="1014"/>
      <c r="CA19" s="1014"/>
      <c r="CB19" s="1014"/>
      <c r="CC19" s="1014"/>
      <c r="CD19" s="1014"/>
      <c r="CE19" s="1014"/>
      <c r="CF19" s="1014"/>
      <c r="CG19" s="1014"/>
      <c r="CH19" s="1014"/>
      <c r="CI19" s="1014"/>
      <c r="CJ19" s="1014"/>
      <c r="CK19" s="1014"/>
      <c r="CL19" s="1014"/>
      <c r="CM19" s="1014"/>
      <c r="CN19" s="1014"/>
      <c r="CO19" s="1014"/>
      <c r="CP19" s="1014"/>
      <c r="CQ19" s="1014"/>
      <c r="CR19" s="1014"/>
      <c r="CS19" s="1014"/>
      <c r="CT19" s="1014"/>
      <c r="CU19" s="1014"/>
      <c r="CV19" s="1014"/>
      <c r="CW19" s="1014"/>
      <c r="CX19" s="1014"/>
      <c r="CY19" s="1014"/>
      <c r="CZ19" s="1014"/>
      <c r="DA19" s="1014"/>
      <c r="DB19" s="1014"/>
      <c r="DC19" s="1014"/>
      <c r="DD19" s="1014"/>
      <c r="DE19" s="1014"/>
      <c r="DF19" s="1014"/>
      <c r="DG19" s="1014"/>
      <c r="DH19" s="1014"/>
      <c r="DI19" s="1014"/>
      <c r="DJ19" s="1014"/>
      <c r="DK19" s="1014"/>
      <c r="DL19" s="1014"/>
      <c r="DM19" s="1014"/>
      <c r="DN19" s="1014"/>
      <c r="DO19" s="1014"/>
      <c r="DP19" s="1014"/>
      <c r="DQ19" s="1014"/>
      <c r="DR19" s="1014"/>
      <c r="DS19" s="1014"/>
      <c r="DT19" s="1014"/>
      <c r="DU19" s="1014"/>
      <c r="DV19" s="1014"/>
      <c r="DW19" s="1014"/>
      <c r="DX19" s="1014"/>
      <c r="DY19" s="1014"/>
      <c r="DZ19" s="1014"/>
      <c r="EA19" s="1014"/>
      <c r="EB19" s="1014"/>
      <c r="EC19" s="1014"/>
      <c r="ED19" s="1014"/>
      <c r="EE19" s="1014"/>
      <c r="EF19" s="1014"/>
      <c r="EG19" s="1014"/>
      <c r="EH19" s="1014"/>
      <c r="EI19" s="1014"/>
      <c r="EJ19" s="1014"/>
      <c r="EK19" s="1014"/>
      <c r="EL19" s="1014"/>
      <c r="EM19" s="1014"/>
      <c r="EN19" s="1014"/>
      <c r="EO19" s="1014"/>
      <c r="EP19" s="1014"/>
      <c r="EQ19" s="1014"/>
      <c r="ER19" s="1014"/>
      <c r="ES19" s="1014"/>
      <c r="ET19" s="1014"/>
      <c r="EU19" s="1014"/>
      <c r="EV19" s="1014"/>
      <c r="EW19" s="1014"/>
      <c r="EX19" s="1014"/>
      <c r="EY19" s="1014"/>
      <c r="EZ19" s="1014"/>
      <c r="FA19" s="1014"/>
      <c r="FB19" s="1014"/>
      <c r="FC19" s="1014"/>
      <c r="FD19" s="1014"/>
      <c r="FE19" s="1014"/>
      <c r="FF19" s="1014"/>
      <c r="FG19" s="1014"/>
      <c r="FH19" s="1014"/>
      <c r="FI19" s="1014"/>
      <c r="FJ19" s="1014"/>
      <c r="FK19" s="1014"/>
      <c r="FL19" s="1014"/>
      <c r="FM19" s="1014"/>
      <c r="FN19" s="1014"/>
      <c r="FO19" s="1014"/>
      <c r="FP19" s="1014"/>
      <c r="FQ19" s="1014"/>
      <c r="FR19" s="1014"/>
      <c r="FS19" s="1014"/>
      <c r="FT19" s="1014"/>
      <c r="FU19" s="1014"/>
      <c r="FV19" s="1014"/>
      <c r="FW19" s="1014"/>
      <c r="FX19" s="1014"/>
      <c r="FY19" s="1014"/>
      <c r="FZ19" s="1014"/>
      <c r="GA19" s="1014"/>
      <c r="GB19" s="1014"/>
      <c r="GC19" s="1014"/>
      <c r="GD19" s="1014"/>
      <c r="GE19" s="1014"/>
      <c r="GF19" s="1014"/>
      <c r="GG19" s="1014"/>
      <c r="GH19" s="1014"/>
      <c r="GI19" s="1014"/>
      <c r="GJ19" s="1014"/>
      <c r="GK19" s="1014"/>
      <c r="GL19" s="1014"/>
      <c r="GM19" s="1014"/>
      <c r="GN19" s="1014"/>
      <c r="GO19" s="1014"/>
      <c r="GP19" s="1014"/>
      <c r="GQ19" s="1014"/>
      <c r="GR19" s="1014"/>
      <c r="GS19" s="1014"/>
      <c r="GT19" s="1014"/>
      <c r="GU19" s="1014"/>
      <c r="GV19" s="1014"/>
      <c r="GW19" s="1014"/>
      <c r="GX19" s="1014"/>
      <c r="GY19" s="1014"/>
      <c r="GZ19" s="1014"/>
      <c r="HA19" s="1014"/>
      <c r="HB19" s="1014"/>
      <c r="HC19" s="1014"/>
      <c r="HD19" s="1014"/>
      <c r="HE19" s="1014"/>
      <c r="HF19" s="1014"/>
      <c r="HG19" s="1014"/>
      <c r="HH19" s="1014"/>
      <c r="HI19" s="1014"/>
      <c r="HJ19" s="1014"/>
      <c r="HK19" s="1014"/>
      <c r="HL19" s="1014"/>
      <c r="HM19" s="1014"/>
      <c r="HN19" s="1014"/>
      <c r="HO19" s="1014"/>
      <c r="HP19" s="1014"/>
      <c r="HQ19" s="1014"/>
      <c r="HR19" s="1014"/>
      <c r="HS19" s="1014"/>
      <c r="HT19" s="1014"/>
      <c r="HU19" s="1014"/>
      <c r="HV19" s="1014"/>
      <c r="HW19" s="1014"/>
      <c r="HX19" s="1014"/>
      <c r="HY19" s="1014"/>
      <c r="HZ19" s="1014"/>
      <c r="IA19" s="1014"/>
      <c r="IB19" s="1014"/>
      <c r="IC19" s="1014"/>
      <c r="ID19" s="1014"/>
      <c r="IE19" s="1014"/>
    </row>
    <row r="20" spans="1:239" s="17" customFormat="1" ht="57.75" customHeight="1" thickBot="1">
      <c r="A20" s="2030" t="s">
        <v>41</v>
      </c>
      <c r="B20" s="2060"/>
      <c r="C20" s="747">
        <f>P20</f>
        <v>134396.01834318368</v>
      </c>
      <c r="D20" s="747">
        <f>Q20</f>
        <v>221655</v>
      </c>
      <c r="E20" s="748">
        <f>IF(C20="",IF(D20="",0,C20-D20),C20-D20)</f>
        <v>-87258.98165681632</v>
      </c>
      <c r="F20" s="2032"/>
      <c r="G20" s="2033"/>
      <c r="H20" s="747">
        <f>U20</f>
        <v>547053.6546239064</v>
      </c>
      <c r="I20" s="747">
        <f>V20</f>
        <v>221655</v>
      </c>
      <c r="J20" s="748">
        <f>IF(H20="",IF(I20="",0,H20-I20),H20-I20)</f>
        <v>325398.65462390636</v>
      </c>
      <c r="K20" s="1085"/>
      <c r="L20" s="1025"/>
      <c r="M20" s="1014"/>
      <c r="N20" s="2030" t="s">
        <v>41</v>
      </c>
      <c r="O20" s="2031"/>
      <c r="P20" s="1093">
        <f>'PR_Total PR Cash Outflow_3A'!C19</f>
        <v>134396.01834318368</v>
      </c>
      <c r="Q20" s="747">
        <f>'PR_Total PR Cash Outflow_3A'!D19</f>
        <v>221655</v>
      </c>
      <c r="R20" s="748">
        <f>IF(P20="",IF(Q20="",0,P20-Q20),P20-Q20)</f>
        <v>-87258.98165681632</v>
      </c>
      <c r="S20" s="2032"/>
      <c r="T20" s="2033"/>
      <c r="U20" s="747">
        <f>'PR_Total PR Cash Outflow_3A'!H19</f>
        <v>547053.6546239064</v>
      </c>
      <c r="V20" s="747">
        <f>'PR_Total PR Cash Outflow_3A'!I19</f>
        <v>221655</v>
      </c>
      <c r="W20" s="748">
        <f>IF(U20="",IF(V20="",0,U20-V20),U20-V20)</f>
        <v>325398.65462390636</v>
      </c>
      <c r="X20" s="1085"/>
      <c r="Y20" s="1014"/>
      <c r="Z20" s="1014"/>
      <c r="AA20" s="1014"/>
      <c r="AB20" s="1014"/>
      <c r="AC20" s="1014"/>
      <c r="AD20" s="1014"/>
      <c r="AE20" s="1014"/>
      <c r="AF20" s="1014"/>
      <c r="AG20" s="1014"/>
      <c r="AH20" s="1014"/>
      <c r="AI20" s="1014"/>
      <c r="AJ20" s="1014"/>
      <c r="AK20" s="1014"/>
      <c r="AL20" s="1014"/>
      <c r="AM20" s="1014"/>
      <c r="AN20" s="1014"/>
      <c r="AO20" s="1014"/>
      <c r="AP20" s="1014"/>
      <c r="AQ20" s="1014"/>
      <c r="AR20" s="1014"/>
      <c r="AS20" s="1014"/>
      <c r="AT20" s="1014"/>
      <c r="AU20" s="1014"/>
      <c r="AV20" s="1014"/>
      <c r="AW20" s="1014"/>
      <c r="AX20" s="1014"/>
      <c r="AY20" s="1014"/>
      <c r="AZ20" s="1014"/>
      <c r="BA20" s="1014"/>
      <c r="BB20" s="1014"/>
      <c r="BC20" s="1014"/>
      <c r="BD20" s="1014"/>
      <c r="BE20" s="1014"/>
      <c r="BF20" s="1014"/>
      <c r="BG20" s="1014"/>
      <c r="BH20" s="1014"/>
      <c r="BI20" s="1014"/>
      <c r="BJ20" s="1014"/>
      <c r="BK20" s="1014"/>
      <c r="BL20" s="1014"/>
      <c r="BM20" s="1014"/>
      <c r="BN20" s="1014"/>
      <c r="BO20" s="1014"/>
      <c r="BP20" s="1014"/>
      <c r="BQ20" s="1014"/>
      <c r="BR20" s="1014"/>
      <c r="BS20" s="1014"/>
      <c r="BT20" s="1014"/>
      <c r="BU20" s="1014"/>
      <c r="BV20" s="1014"/>
      <c r="BW20" s="1014"/>
      <c r="BX20" s="1014"/>
      <c r="BY20" s="1014"/>
      <c r="BZ20" s="1014"/>
      <c r="CA20" s="1014"/>
      <c r="CB20" s="1014"/>
      <c r="CC20" s="1014"/>
      <c r="CD20" s="1014"/>
      <c r="CE20" s="1014"/>
      <c r="CF20" s="1014"/>
      <c r="CG20" s="1014"/>
      <c r="CH20" s="1014"/>
      <c r="CI20" s="1014"/>
      <c r="CJ20" s="1014"/>
      <c r="CK20" s="1014"/>
      <c r="CL20" s="1014"/>
      <c r="CM20" s="1014"/>
      <c r="CN20" s="1014"/>
      <c r="CO20" s="1014"/>
      <c r="CP20" s="1014"/>
      <c r="CQ20" s="1014"/>
      <c r="CR20" s="1014"/>
      <c r="CS20" s="1014"/>
      <c r="CT20" s="1014"/>
      <c r="CU20" s="1014"/>
      <c r="CV20" s="1014"/>
      <c r="CW20" s="1014"/>
      <c r="CX20" s="1014"/>
      <c r="CY20" s="1014"/>
      <c r="CZ20" s="1014"/>
      <c r="DA20" s="1014"/>
      <c r="DB20" s="1014"/>
      <c r="DC20" s="1014"/>
      <c r="DD20" s="1014"/>
      <c r="DE20" s="1014"/>
      <c r="DF20" s="1014"/>
      <c r="DG20" s="1014"/>
      <c r="DH20" s="1014"/>
      <c r="DI20" s="1014"/>
      <c r="DJ20" s="1014"/>
      <c r="DK20" s="1014"/>
      <c r="DL20" s="1014"/>
      <c r="DM20" s="1014"/>
      <c r="DN20" s="1014"/>
      <c r="DO20" s="1014"/>
      <c r="DP20" s="1014"/>
      <c r="DQ20" s="1014"/>
      <c r="DR20" s="1014"/>
      <c r="DS20" s="1014"/>
      <c r="DT20" s="1014"/>
      <c r="DU20" s="1014"/>
      <c r="DV20" s="1014"/>
      <c r="DW20" s="1014"/>
      <c r="DX20" s="1014"/>
      <c r="DY20" s="1014"/>
      <c r="DZ20" s="1014"/>
      <c r="EA20" s="1014"/>
      <c r="EB20" s="1014"/>
      <c r="EC20" s="1014"/>
      <c r="ED20" s="1014"/>
      <c r="EE20" s="1014"/>
      <c r="EF20" s="1014"/>
      <c r="EG20" s="1014"/>
      <c r="EH20" s="1014"/>
      <c r="EI20" s="1014"/>
      <c r="EJ20" s="1014"/>
      <c r="EK20" s="1014"/>
      <c r="EL20" s="1014"/>
      <c r="EM20" s="1014"/>
      <c r="EN20" s="1014"/>
      <c r="EO20" s="1014"/>
      <c r="EP20" s="1014"/>
      <c r="EQ20" s="1014"/>
      <c r="ER20" s="1014"/>
      <c r="ES20" s="1014"/>
      <c r="ET20" s="1014"/>
      <c r="EU20" s="1014"/>
      <c r="EV20" s="1014"/>
      <c r="EW20" s="1014"/>
      <c r="EX20" s="1014"/>
      <c r="EY20" s="1014"/>
      <c r="EZ20" s="1014"/>
      <c r="FA20" s="1014"/>
      <c r="FB20" s="1014"/>
      <c r="FC20" s="1014"/>
      <c r="FD20" s="1014"/>
      <c r="FE20" s="1014"/>
      <c r="FF20" s="1014"/>
      <c r="FG20" s="1014"/>
      <c r="FH20" s="1014"/>
      <c r="FI20" s="1014"/>
      <c r="FJ20" s="1014"/>
      <c r="FK20" s="1014"/>
      <c r="FL20" s="1014"/>
      <c r="FM20" s="1014"/>
      <c r="FN20" s="1014"/>
      <c r="FO20" s="1014"/>
      <c r="FP20" s="1014"/>
      <c r="FQ20" s="1014"/>
      <c r="FR20" s="1014"/>
      <c r="FS20" s="1014"/>
      <c r="FT20" s="1014"/>
      <c r="FU20" s="1014"/>
      <c r="FV20" s="1014"/>
      <c r="FW20" s="1014"/>
      <c r="FX20" s="1014"/>
      <c r="FY20" s="1014"/>
      <c r="FZ20" s="1014"/>
      <c r="GA20" s="1014"/>
      <c r="GB20" s="1014"/>
      <c r="GC20" s="1014"/>
      <c r="GD20" s="1014"/>
      <c r="GE20" s="1014"/>
      <c r="GF20" s="1014"/>
      <c r="GG20" s="1014"/>
      <c r="GH20" s="1014"/>
      <c r="GI20" s="1014"/>
      <c r="GJ20" s="1014"/>
      <c r="GK20" s="1014"/>
      <c r="GL20" s="1014"/>
      <c r="GM20" s="1014"/>
      <c r="GN20" s="1014"/>
      <c r="GO20" s="1014"/>
      <c r="GP20" s="1014"/>
      <c r="GQ20" s="1014"/>
      <c r="GR20" s="1014"/>
      <c r="GS20" s="1014"/>
      <c r="GT20" s="1014"/>
      <c r="GU20" s="1014"/>
      <c r="GV20" s="1014"/>
      <c r="GW20" s="1014"/>
      <c r="GX20" s="1014"/>
      <c r="GY20" s="1014"/>
      <c r="GZ20" s="1014"/>
      <c r="HA20" s="1014"/>
      <c r="HB20" s="1014"/>
      <c r="HC20" s="1014"/>
      <c r="HD20" s="1014"/>
      <c r="HE20" s="1014"/>
      <c r="HF20" s="1014"/>
      <c r="HG20" s="1014"/>
      <c r="HH20" s="1014"/>
      <c r="HI20" s="1014"/>
      <c r="HJ20" s="1014"/>
      <c r="HK20" s="1014"/>
      <c r="HL20" s="1014"/>
      <c r="HM20" s="1014"/>
      <c r="HN20" s="1014"/>
      <c r="HO20" s="1014"/>
      <c r="HP20" s="1014"/>
      <c r="HQ20" s="1014"/>
      <c r="HR20" s="1014"/>
      <c r="HS20" s="1014"/>
      <c r="HT20" s="1014"/>
      <c r="HU20" s="1014"/>
      <c r="HV20" s="1014"/>
      <c r="HW20" s="1014"/>
      <c r="HX20" s="1014"/>
      <c r="HY20" s="1014"/>
      <c r="HZ20" s="1014"/>
      <c r="IA20" s="1014"/>
      <c r="IB20" s="1014"/>
      <c r="IC20" s="1014"/>
      <c r="ID20" s="1014"/>
      <c r="IE20" s="1014"/>
    </row>
    <row r="21" spans="1:239" s="17" customFormat="1" ht="9.75" customHeight="1">
      <c r="A21" s="224"/>
      <c r="B21" s="225"/>
      <c r="C21" s="223"/>
      <c r="D21" s="222"/>
      <c r="E21" s="222"/>
      <c r="F21" s="222"/>
      <c r="G21" s="222"/>
      <c r="H21" s="222"/>
      <c r="I21" s="222"/>
      <c r="J21" s="222"/>
      <c r="K21" s="1020"/>
      <c r="L21" s="1025"/>
      <c r="M21" s="1029"/>
      <c r="N21" s="1029"/>
      <c r="O21" s="1029"/>
      <c r="P21" s="1029"/>
      <c r="Q21" s="1029"/>
      <c r="R21" s="1029"/>
      <c r="S21" s="1029"/>
      <c r="T21" s="1029"/>
      <c r="U21" s="1029"/>
      <c r="V21" s="1029"/>
      <c r="W21" s="1029"/>
      <c r="X21" s="1029"/>
      <c r="Y21" s="1029"/>
      <c r="Z21" s="1029"/>
      <c r="AA21" s="1029"/>
      <c r="AB21" s="1029"/>
      <c r="AC21" s="1029"/>
      <c r="AD21" s="1014"/>
      <c r="AE21" s="1014"/>
      <c r="AF21" s="1014"/>
      <c r="AG21" s="1014"/>
      <c r="AH21" s="1014"/>
      <c r="AI21" s="1014"/>
      <c r="AJ21" s="1014"/>
      <c r="AK21" s="1014"/>
      <c r="AL21" s="1014"/>
      <c r="AM21" s="1014"/>
      <c r="AN21" s="1014"/>
      <c r="AO21" s="1014"/>
      <c r="AP21" s="1014"/>
      <c r="AQ21" s="1014"/>
      <c r="AR21" s="1014"/>
      <c r="AS21" s="1014"/>
      <c r="AT21" s="1014"/>
      <c r="AU21" s="1014"/>
      <c r="AV21" s="1014"/>
      <c r="AW21" s="1014"/>
      <c r="AX21" s="1014"/>
      <c r="AY21" s="1014"/>
      <c r="AZ21" s="1014"/>
      <c r="BA21" s="1014"/>
      <c r="BB21" s="1014"/>
      <c r="BC21" s="1014"/>
      <c r="BD21" s="1014"/>
      <c r="BE21" s="1014"/>
      <c r="BF21" s="1014"/>
      <c r="BG21" s="1014"/>
      <c r="BH21" s="1014"/>
      <c r="BI21" s="1014"/>
      <c r="BJ21" s="1014"/>
      <c r="BK21" s="1014"/>
      <c r="BL21" s="1014"/>
      <c r="BM21" s="1014"/>
      <c r="BN21" s="1014"/>
      <c r="BO21" s="1014"/>
      <c r="BP21" s="1014"/>
      <c r="BQ21" s="1014"/>
      <c r="BR21" s="1014"/>
      <c r="BS21" s="1014"/>
      <c r="BT21" s="1014"/>
      <c r="BU21" s="1014"/>
      <c r="BV21" s="1014"/>
      <c r="BW21" s="1014"/>
      <c r="BX21" s="1014"/>
      <c r="BY21" s="1014"/>
      <c r="BZ21" s="1014"/>
      <c r="CA21" s="1014"/>
      <c r="CB21" s="1014"/>
      <c r="CC21" s="1014"/>
      <c r="CD21" s="1014"/>
      <c r="CE21" s="1014"/>
      <c r="CF21" s="1014"/>
      <c r="CG21" s="1014"/>
      <c r="CH21" s="1014"/>
      <c r="CI21" s="1014"/>
      <c r="CJ21" s="1014"/>
      <c r="CK21" s="1014"/>
      <c r="CL21" s="1014"/>
      <c r="CM21" s="1014"/>
      <c r="CN21" s="1014"/>
      <c r="CO21" s="1014"/>
      <c r="CP21" s="1014"/>
      <c r="CQ21" s="1014"/>
      <c r="CR21" s="1014"/>
      <c r="CS21" s="1014"/>
      <c r="CT21" s="1014"/>
      <c r="CU21" s="1014"/>
      <c r="CV21" s="1014"/>
      <c r="CW21" s="1014"/>
      <c r="CX21" s="1014"/>
      <c r="CY21" s="1014"/>
      <c r="CZ21" s="1014"/>
      <c r="DA21" s="1014"/>
      <c r="DB21" s="1014"/>
      <c r="DC21" s="1014"/>
      <c r="DD21" s="1014"/>
      <c r="DE21" s="1014"/>
      <c r="DF21" s="1014"/>
      <c r="DG21" s="1014"/>
      <c r="DH21" s="1014"/>
      <c r="DI21" s="1014"/>
      <c r="DJ21" s="1014"/>
      <c r="DK21" s="1014"/>
      <c r="DL21" s="1014"/>
      <c r="DM21" s="1014"/>
      <c r="DN21" s="1014"/>
      <c r="DO21" s="1014"/>
      <c r="DP21" s="1014"/>
      <c r="DQ21" s="1014"/>
      <c r="DR21" s="1014"/>
      <c r="DS21" s="1014"/>
      <c r="DT21" s="1014"/>
      <c r="DU21" s="1014"/>
      <c r="DV21" s="1014"/>
      <c r="DW21" s="1014"/>
      <c r="DX21" s="1014"/>
      <c r="DY21" s="1014"/>
      <c r="DZ21" s="1014"/>
      <c r="EA21" s="1014"/>
      <c r="EB21" s="1014"/>
      <c r="EC21" s="1014"/>
      <c r="ED21" s="1014"/>
      <c r="EE21" s="1014"/>
      <c r="EF21" s="1014"/>
      <c r="EG21" s="1014"/>
      <c r="EH21" s="1014"/>
      <c r="EI21" s="1014"/>
      <c r="EJ21" s="1014"/>
      <c r="EK21" s="1014"/>
      <c r="EL21" s="1014"/>
      <c r="EM21" s="1014"/>
      <c r="EN21" s="1014"/>
      <c r="EO21" s="1014"/>
      <c r="EP21" s="1014"/>
      <c r="EQ21" s="1014"/>
      <c r="ER21" s="1014"/>
      <c r="ES21" s="1014"/>
      <c r="ET21" s="1014"/>
      <c r="EU21" s="1014"/>
      <c r="EV21" s="1014"/>
      <c r="EW21" s="1014"/>
      <c r="EX21" s="1014"/>
      <c r="EY21" s="1014"/>
      <c r="EZ21" s="1014"/>
      <c r="FA21" s="1014"/>
      <c r="FB21" s="1014"/>
      <c r="FC21" s="1014"/>
      <c r="FD21" s="1014"/>
      <c r="FE21" s="1014"/>
      <c r="FF21" s="1014"/>
      <c r="FG21" s="1014"/>
      <c r="FH21" s="1014"/>
      <c r="FI21" s="1014"/>
      <c r="FJ21" s="1014"/>
      <c r="FK21" s="1014"/>
      <c r="FL21" s="1014"/>
      <c r="FM21" s="1014"/>
      <c r="FN21" s="1014"/>
      <c r="FO21" s="1014"/>
      <c r="FP21" s="1014"/>
      <c r="FQ21" s="1014"/>
      <c r="FR21" s="1014"/>
      <c r="FS21" s="1014"/>
      <c r="FT21" s="1014"/>
      <c r="FU21" s="1014"/>
      <c r="FV21" s="1014"/>
      <c r="FW21" s="1014"/>
      <c r="FX21" s="1014"/>
      <c r="FY21" s="1014"/>
      <c r="FZ21" s="1014"/>
      <c r="GA21" s="1014"/>
      <c r="GB21" s="1014"/>
      <c r="GC21" s="1014"/>
      <c r="GD21" s="1014"/>
      <c r="GE21" s="1014"/>
      <c r="GF21" s="1014"/>
      <c r="GG21" s="1014"/>
      <c r="GH21" s="1014"/>
      <c r="GI21" s="1014"/>
      <c r="GJ21" s="1014"/>
      <c r="GK21" s="1014"/>
      <c r="GL21" s="1014"/>
      <c r="GM21" s="1014"/>
      <c r="GN21" s="1014"/>
      <c r="GO21" s="1014"/>
      <c r="GP21" s="1014"/>
      <c r="GQ21" s="1014"/>
      <c r="GR21" s="1014"/>
      <c r="GS21" s="1014"/>
      <c r="GT21" s="1014"/>
      <c r="GU21" s="1014"/>
      <c r="GV21" s="1014"/>
      <c r="GW21" s="1014"/>
      <c r="GX21" s="1014"/>
      <c r="GY21" s="1014"/>
      <c r="GZ21" s="1014"/>
      <c r="HA21" s="1014"/>
      <c r="HB21" s="1014"/>
      <c r="HC21" s="1014"/>
      <c r="HD21" s="1014"/>
      <c r="HE21" s="1014"/>
      <c r="HF21" s="1014"/>
      <c r="HG21" s="1014"/>
      <c r="HH21" s="1014"/>
      <c r="HI21" s="1014"/>
      <c r="HJ21" s="1014"/>
      <c r="HK21" s="1014"/>
      <c r="HL21" s="1014"/>
      <c r="HM21" s="1014"/>
      <c r="HN21" s="1014"/>
      <c r="HO21" s="1014"/>
      <c r="HP21" s="1014"/>
      <c r="HQ21" s="1014"/>
      <c r="HR21" s="1014"/>
      <c r="HS21" s="1014"/>
      <c r="HT21" s="1014"/>
      <c r="HU21" s="1014"/>
      <c r="HV21" s="1014"/>
      <c r="HW21" s="1014"/>
      <c r="HX21" s="1014"/>
      <c r="HY21" s="1014"/>
      <c r="HZ21" s="1014"/>
      <c r="IA21" s="1014"/>
      <c r="IB21" s="1014"/>
      <c r="IC21" s="1014"/>
      <c r="ID21" s="1014"/>
      <c r="IE21" s="1014"/>
    </row>
    <row r="22" spans="1:239" s="74" customFormat="1" ht="20.25" customHeight="1">
      <c r="A22" s="339" t="s">
        <v>60</v>
      </c>
      <c r="B22" s="477"/>
      <c r="C22" s="477"/>
      <c r="D22" s="478"/>
      <c r="E22" s="363"/>
      <c r="F22" s="363"/>
      <c r="G22" s="363"/>
      <c r="H22" s="363"/>
      <c r="I22" s="363"/>
      <c r="J22" s="363"/>
      <c r="K22" s="1021"/>
      <c r="L22" s="361"/>
      <c r="M22" s="1031"/>
      <c r="N22" s="1031"/>
      <c r="O22" s="1031"/>
      <c r="P22" s="1031"/>
      <c r="Q22" s="1031"/>
      <c r="R22" s="1031"/>
      <c r="S22" s="1031"/>
      <c r="T22" s="1031"/>
      <c r="U22" s="1031"/>
      <c r="V22" s="1031"/>
      <c r="W22" s="1031"/>
      <c r="X22" s="1031"/>
      <c r="Y22" s="1031"/>
      <c r="Z22" s="1031"/>
      <c r="AA22" s="1031"/>
      <c r="AB22" s="1031"/>
      <c r="AC22" s="1031"/>
      <c r="AD22" s="1014"/>
      <c r="AE22" s="1014"/>
      <c r="AF22" s="1014"/>
      <c r="AG22" s="1014"/>
      <c r="AH22" s="1014"/>
      <c r="AI22" s="1014"/>
      <c r="AJ22" s="1014"/>
      <c r="AK22" s="1014"/>
      <c r="AL22" s="1014"/>
      <c r="AM22" s="1014"/>
      <c r="AN22" s="1014"/>
      <c r="AO22" s="1014"/>
      <c r="AP22" s="1014"/>
      <c r="AQ22" s="1014"/>
      <c r="AR22" s="1014"/>
      <c r="AS22" s="1014"/>
      <c r="AT22" s="1014"/>
      <c r="AU22" s="1014"/>
      <c r="AV22" s="1014"/>
      <c r="AW22" s="1014"/>
      <c r="AX22" s="1014"/>
      <c r="AY22" s="1014"/>
      <c r="AZ22" s="1014"/>
      <c r="BA22" s="1014"/>
      <c r="BB22" s="1014"/>
      <c r="BC22" s="1014"/>
      <c r="BD22" s="1014"/>
      <c r="BE22" s="1014"/>
      <c r="BF22" s="1014"/>
      <c r="BG22" s="1014"/>
      <c r="BH22" s="1014"/>
      <c r="BI22" s="1014"/>
      <c r="BJ22" s="1014"/>
      <c r="BK22" s="1014"/>
      <c r="BL22" s="1014"/>
      <c r="BM22" s="1014"/>
      <c r="BN22" s="1014"/>
      <c r="BO22" s="1014"/>
      <c r="BP22" s="1014"/>
      <c r="BQ22" s="1014"/>
      <c r="BR22" s="1014"/>
      <c r="BS22" s="1014"/>
      <c r="BT22" s="1014"/>
      <c r="BU22" s="1014"/>
      <c r="BV22" s="1014"/>
      <c r="BW22" s="1014"/>
      <c r="BX22" s="1014"/>
      <c r="BY22" s="1014"/>
      <c r="BZ22" s="1014"/>
      <c r="CA22" s="1014"/>
      <c r="CB22" s="1014"/>
      <c r="CC22" s="1014"/>
      <c r="CD22" s="1014"/>
      <c r="CE22" s="1014"/>
      <c r="CF22" s="1014"/>
      <c r="CG22" s="1014"/>
      <c r="CH22" s="1014"/>
      <c r="CI22" s="1014"/>
      <c r="CJ22" s="1014"/>
      <c r="CK22" s="1014"/>
      <c r="CL22" s="1014"/>
      <c r="CM22" s="1014"/>
      <c r="CN22" s="1014"/>
      <c r="CO22" s="1014"/>
      <c r="CP22" s="1014"/>
      <c r="CQ22" s="1014"/>
      <c r="CR22" s="1014"/>
      <c r="CS22" s="1014"/>
      <c r="CT22" s="1014"/>
      <c r="CU22" s="1014"/>
      <c r="CV22" s="1014"/>
      <c r="CW22" s="1014"/>
      <c r="CX22" s="1014"/>
      <c r="CY22" s="1014"/>
      <c r="CZ22" s="1014"/>
      <c r="DA22" s="1014"/>
      <c r="DB22" s="1014"/>
      <c r="DC22" s="1014"/>
      <c r="DD22" s="1014"/>
      <c r="DE22" s="1014"/>
      <c r="DF22" s="1014"/>
      <c r="DG22" s="1014"/>
      <c r="DH22" s="1014"/>
      <c r="DI22" s="1014"/>
      <c r="DJ22" s="1014"/>
      <c r="DK22" s="1014"/>
      <c r="DL22" s="1014"/>
      <c r="DM22" s="1014"/>
      <c r="DN22" s="1014"/>
      <c r="DO22" s="1014"/>
      <c r="DP22" s="1014"/>
      <c r="DQ22" s="1014"/>
      <c r="DR22" s="1014"/>
      <c r="DS22" s="1014"/>
      <c r="DT22" s="1014"/>
      <c r="DU22" s="1014"/>
      <c r="DV22" s="1014"/>
      <c r="DW22" s="1014"/>
      <c r="DX22" s="1014"/>
      <c r="DY22" s="1014"/>
      <c r="DZ22" s="1014"/>
      <c r="EA22" s="1014"/>
      <c r="EB22" s="1014"/>
      <c r="EC22" s="1014"/>
      <c r="ED22" s="1014"/>
      <c r="EE22" s="1014"/>
      <c r="EF22" s="1014"/>
      <c r="EG22" s="1014"/>
      <c r="EH22" s="1014"/>
      <c r="EI22" s="1014"/>
      <c r="EJ22" s="1014"/>
      <c r="EK22" s="1014"/>
      <c r="EL22" s="1014"/>
      <c r="EM22" s="1014"/>
      <c r="EN22" s="1014"/>
      <c r="EO22" s="1014"/>
      <c r="EP22" s="1014"/>
      <c r="EQ22" s="1014"/>
      <c r="ER22" s="1014"/>
      <c r="ES22" s="1014"/>
      <c r="ET22" s="1014"/>
      <c r="EU22" s="1014"/>
      <c r="EV22" s="1014"/>
      <c r="EW22" s="1014"/>
      <c r="EX22" s="1014"/>
      <c r="EY22" s="1014"/>
      <c r="EZ22" s="1014"/>
      <c r="FA22" s="1014"/>
      <c r="FB22" s="1014"/>
      <c r="FC22" s="1014"/>
      <c r="FD22" s="1014"/>
      <c r="FE22" s="1014"/>
      <c r="FF22" s="1014"/>
      <c r="FG22" s="1014"/>
      <c r="FH22" s="1014"/>
      <c r="FI22" s="1014"/>
      <c r="FJ22" s="1014"/>
      <c r="FK22" s="1014"/>
      <c r="FL22" s="1014"/>
      <c r="FM22" s="1014"/>
      <c r="FN22" s="1014"/>
      <c r="FO22" s="1014"/>
      <c r="FP22" s="1014"/>
      <c r="FQ22" s="1014"/>
      <c r="FR22" s="1014"/>
      <c r="FS22" s="1014"/>
      <c r="FT22" s="1014"/>
      <c r="FU22" s="1014"/>
      <c r="FV22" s="1014"/>
      <c r="FW22" s="1014"/>
      <c r="FX22" s="1014"/>
      <c r="FY22" s="1014"/>
      <c r="FZ22" s="1014"/>
      <c r="GA22" s="1014"/>
      <c r="GB22" s="1014"/>
      <c r="GC22" s="1014"/>
      <c r="GD22" s="1014"/>
      <c r="GE22" s="1014"/>
      <c r="GF22" s="1014"/>
      <c r="GG22" s="1014"/>
      <c r="GH22" s="1014"/>
      <c r="GI22" s="1014"/>
      <c r="GJ22" s="1014"/>
      <c r="GK22" s="1014"/>
      <c r="GL22" s="1014"/>
      <c r="GM22" s="1014"/>
      <c r="GN22" s="1014"/>
      <c r="GO22" s="1014"/>
      <c r="GP22" s="1014"/>
      <c r="GQ22" s="1014"/>
      <c r="GR22" s="1014"/>
      <c r="GS22" s="1014"/>
      <c r="GT22" s="1014"/>
      <c r="GU22" s="1014"/>
      <c r="GV22" s="1014"/>
      <c r="GW22" s="1014"/>
      <c r="GX22" s="1014"/>
      <c r="GY22" s="1014"/>
      <c r="GZ22" s="1014"/>
      <c r="HA22" s="1014"/>
      <c r="HB22" s="1014"/>
      <c r="HC22" s="1014"/>
      <c r="HD22" s="1014"/>
      <c r="HE22" s="1014"/>
      <c r="HF22" s="1014"/>
      <c r="HG22" s="1014"/>
      <c r="HH22" s="1014"/>
      <c r="HI22" s="1014"/>
      <c r="HJ22" s="1014"/>
      <c r="HK22" s="1014"/>
      <c r="HL22" s="1014"/>
      <c r="HM22" s="1014"/>
      <c r="HN22" s="1014"/>
      <c r="HO22" s="1014"/>
      <c r="HP22" s="1014"/>
      <c r="HQ22" s="1014"/>
      <c r="HR22" s="1014"/>
      <c r="HS22" s="1014"/>
      <c r="HT22" s="1014"/>
      <c r="HU22" s="1014"/>
      <c r="HV22" s="1014"/>
      <c r="HW22" s="1014"/>
      <c r="HX22" s="1014"/>
      <c r="HY22" s="1014"/>
      <c r="HZ22" s="1014"/>
      <c r="IA22" s="1014"/>
      <c r="IB22" s="1014"/>
      <c r="IC22" s="1014"/>
      <c r="ID22" s="1014"/>
      <c r="IE22" s="1014"/>
    </row>
    <row r="23" spans="1:239" s="74" customFormat="1" ht="20.25" customHeight="1" thickBot="1">
      <c r="A23" s="359"/>
      <c r="B23" s="360"/>
      <c r="C23" s="361"/>
      <c r="D23" s="362"/>
      <c r="E23" s="363"/>
      <c r="F23" s="363"/>
      <c r="G23" s="363"/>
      <c r="H23" s="363"/>
      <c r="I23" s="363"/>
      <c r="J23" s="363"/>
      <c r="K23" s="1022"/>
      <c r="L23" s="361"/>
      <c r="M23" s="1031"/>
      <c r="N23" s="1031"/>
      <c r="O23" s="1031"/>
      <c r="P23" s="1031"/>
      <c r="Q23" s="1031"/>
      <c r="R23" s="1031"/>
      <c r="S23" s="1031"/>
      <c r="T23" s="1031"/>
      <c r="U23" s="1031"/>
      <c r="V23" s="1031"/>
      <c r="W23" s="1031"/>
      <c r="X23" s="1031"/>
      <c r="Y23" s="1031"/>
      <c r="Z23" s="1031"/>
      <c r="AA23" s="1031"/>
      <c r="AB23" s="1031"/>
      <c r="AC23" s="1031"/>
      <c r="AD23" s="1014"/>
      <c r="AE23" s="1014"/>
      <c r="AF23" s="1014"/>
      <c r="AG23" s="1014"/>
      <c r="AH23" s="1014"/>
      <c r="AI23" s="1014"/>
      <c r="AJ23" s="1014"/>
      <c r="AK23" s="1014"/>
      <c r="AL23" s="1014"/>
      <c r="AM23" s="1014"/>
      <c r="AN23" s="1014"/>
      <c r="AO23" s="1014"/>
      <c r="AP23" s="1014"/>
      <c r="AQ23" s="1014"/>
      <c r="AR23" s="1014"/>
      <c r="AS23" s="1014"/>
      <c r="AT23" s="1014"/>
      <c r="AU23" s="1014"/>
      <c r="AV23" s="1014"/>
      <c r="AW23" s="1014"/>
      <c r="AX23" s="1014"/>
      <c r="AY23" s="1014"/>
      <c r="AZ23" s="1014"/>
      <c r="BA23" s="1014"/>
      <c r="BB23" s="1014"/>
      <c r="BC23" s="1014"/>
      <c r="BD23" s="1014"/>
      <c r="BE23" s="1014"/>
      <c r="BF23" s="1014"/>
      <c r="BG23" s="1014"/>
      <c r="BH23" s="1014"/>
      <c r="BI23" s="1014"/>
      <c r="BJ23" s="1014"/>
      <c r="BK23" s="1014"/>
      <c r="BL23" s="1014"/>
      <c r="BM23" s="1014"/>
      <c r="BN23" s="1014"/>
      <c r="BO23" s="1014"/>
      <c r="BP23" s="1014"/>
      <c r="BQ23" s="1014"/>
      <c r="BR23" s="1014"/>
      <c r="BS23" s="1014"/>
      <c r="BT23" s="1014"/>
      <c r="BU23" s="1014"/>
      <c r="BV23" s="1014"/>
      <c r="BW23" s="1014"/>
      <c r="BX23" s="1014"/>
      <c r="BY23" s="1014"/>
      <c r="BZ23" s="1014"/>
      <c r="CA23" s="1014"/>
      <c r="CB23" s="1014"/>
      <c r="CC23" s="1014"/>
      <c r="CD23" s="1014"/>
      <c r="CE23" s="1014"/>
      <c r="CF23" s="1014"/>
      <c r="CG23" s="1014"/>
      <c r="CH23" s="1014"/>
      <c r="CI23" s="1014"/>
      <c r="CJ23" s="1014"/>
      <c r="CK23" s="1014"/>
      <c r="CL23" s="1014"/>
      <c r="CM23" s="1014"/>
      <c r="CN23" s="1014"/>
      <c r="CO23" s="1014"/>
      <c r="CP23" s="1014"/>
      <c r="CQ23" s="1014"/>
      <c r="CR23" s="1014"/>
      <c r="CS23" s="1014"/>
      <c r="CT23" s="1014"/>
      <c r="CU23" s="1014"/>
      <c r="CV23" s="1014"/>
      <c r="CW23" s="1014"/>
      <c r="CX23" s="1014"/>
      <c r="CY23" s="1014"/>
      <c r="CZ23" s="1014"/>
      <c r="DA23" s="1014"/>
      <c r="DB23" s="1014"/>
      <c r="DC23" s="1014"/>
      <c r="DD23" s="1014"/>
      <c r="DE23" s="1014"/>
      <c r="DF23" s="1014"/>
      <c r="DG23" s="1014"/>
      <c r="DH23" s="1014"/>
      <c r="DI23" s="1014"/>
      <c r="DJ23" s="1014"/>
      <c r="DK23" s="1014"/>
      <c r="DL23" s="1014"/>
      <c r="DM23" s="1014"/>
      <c r="DN23" s="1014"/>
      <c r="DO23" s="1014"/>
      <c r="DP23" s="1014"/>
      <c r="DQ23" s="1014"/>
      <c r="DR23" s="1014"/>
      <c r="DS23" s="1014"/>
      <c r="DT23" s="1014"/>
      <c r="DU23" s="1014"/>
      <c r="DV23" s="1014"/>
      <c r="DW23" s="1014"/>
      <c r="DX23" s="1014"/>
      <c r="DY23" s="1014"/>
      <c r="DZ23" s="1014"/>
      <c r="EA23" s="1014"/>
      <c r="EB23" s="1014"/>
      <c r="EC23" s="1014"/>
      <c r="ED23" s="1014"/>
      <c r="EE23" s="1014"/>
      <c r="EF23" s="1014"/>
      <c r="EG23" s="1014"/>
      <c r="EH23" s="1014"/>
      <c r="EI23" s="1014"/>
      <c r="EJ23" s="1014"/>
      <c r="EK23" s="1014"/>
      <c r="EL23" s="1014"/>
      <c r="EM23" s="1014"/>
      <c r="EN23" s="1014"/>
      <c r="EO23" s="1014"/>
      <c r="EP23" s="1014"/>
      <c r="EQ23" s="1014"/>
      <c r="ER23" s="1014"/>
      <c r="ES23" s="1014"/>
      <c r="ET23" s="1014"/>
      <c r="EU23" s="1014"/>
      <c r="EV23" s="1014"/>
      <c r="EW23" s="1014"/>
      <c r="EX23" s="1014"/>
      <c r="EY23" s="1014"/>
      <c r="EZ23" s="1014"/>
      <c r="FA23" s="1014"/>
      <c r="FB23" s="1014"/>
      <c r="FC23" s="1014"/>
      <c r="FD23" s="1014"/>
      <c r="FE23" s="1014"/>
      <c r="FF23" s="1014"/>
      <c r="FG23" s="1014"/>
      <c r="FH23" s="1014"/>
      <c r="FI23" s="1014"/>
      <c r="FJ23" s="1014"/>
      <c r="FK23" s="1014"/>
      <c r="FL23" s="1014"/>
      <c r="FM23" s="1014"/>
      <c r="FN23" s="1014"/>
      <c r="FO23" s="1014"/>
      <c r="FP23" s="1014"/>
      <c r="FQ23" s="1014"/>
      <c r="FR23" s="1014"/>
      <c r="FS23" s="1014"/>
      <c r="FT23" s="1014"/>
      <c r="FU23" s="1014"/>
      <c r="FV23" s="1014"/>
      <c r="FW23" s="1014"/>
      <c r="FX23" s="1014"/>
      <c r="FY23" s="1014"/>
      <c r="FZ23" s="1014"/>
      <c r="GA23" s="1014"/>
      <c r="GB23" s="1014"/>
      <c r="GC23" s="1014"/>
      <c r="GD23" s="1014"/>
      <c r="GE23" s="1014"/>
      <c r="GF23" s="1014"/>
      <c r="GG23" s="1014"/>
      <c r="GH23" s="1014"/>
      <c r="GI23" s="1014"/>
      <c r="GJ23" s="1014"/>
      <c r="GK23" s="1014"/>
      <c r="GL23" s="1014"/>
      <c r="GM23" s="1014"/>
      <c r="GN23" s="1014"/>
      <c r="GO23" s="1014"/>
      <c r="GP23" s="1014"/>
      <c r="GQ23" s="1014"/>
      <c r="GR23" s="1014"/>
      <c r="GS23" s="1014"/>
      <c r="GT23" s="1014"/>
      <c r="GU23" s="1014"/>
      <c r="GV23" s="1014"/>
      <c r="GW23" s="1014"/>
      <c r="GX23" s="1014"/>
      <c r="GY23" s="1014"/>
      <c r="GZ23" s="1014"/>
      <c r="HA23" s="1014"/>
      <c r="HB23" s="1014"/>
      <c r="HC23" s="1014"/>
      <c r="HD23" s="1014"/>
      <c r="HE23" s="1014"/>
      <c r="HF23" s="1014"/>
      <c r="HG23" s="1014"/>
      <c r="HH23" s="1014"/>
      <c r="HI23" s="1014"/>
      <c r="HJ23" s="1014"/>
      <c r="HK23" s="1014"/>
      <c r="HL23" s="1014"/>
      <c r="HM23" s="1014"/>
      <c r="HN23" s="1014"/>
      <c r="HO23" s="1014"/>
      <c r="HP23" s="1014"/>
      <c r="HQ23" s="1014"/>
      <c r="HR23" s="1014"/>
      <c r="HS23" s="1014"/>
      <c r="HT23" s="1014"/>
      <c r="HU23" s="1014"/>
      <c r="HV23" s="1014"/>
      <c r="HW23" s="1014"/>
      <c r="HX23" s="1014"/>
      <c r="HY23" s="1014"/>
      <c r="HZ23" s="1014"/>
      <c r="IA23" s="1014"/>
      <c r="IB23" s="1014"/>
      <c r="IC23" s="1014"/>
      <c r="ID23" s="1014"/>
      <c r="IE23" s="1014"/>
    </row>
    <row r="24" spans="1:239" s="3" customFormat="1" ht="24.75" customHeight="1" thickBot="1">
      <c r="A24" s="2056" t="s">
        <v>115</v>
      </c>
      <c r="B24" s="2057"/>
      <c r="C24" s="2057"/>
      <c r="D24" s="2057"/>
      <c r="E24" s="2057"/>
      <c r="F24" s="2057"/>
      <c r="G24" s="2057"/>
      <c r="H24" s="2057"/>
      <c r="I24" s="2057"/>
      <c r="J24" s="2057"/>
      <c r="K24" s="2058"/>
      <c r="L24" s="1026"/>
      <c r="M24" s="1031"/>
      <c r="N24" s="1031"/>
      <c r="O24" s="1031"/>
      <c r="P24" s="1031"/>
      <c r="Q24" s="1031"/>
      <c r="R24" s="1031"/>
      <c r="S24" s="1031"/>
      <c r="T24" s="1031"/>
      <c r="U24" s="1031"/>
      <c r="V24" s="1031"/>
      <c r="W24" s="1031"/>
      <c r="X24" s="1031"/>
      <c r="Y24" s="1031"/>
      <c r="Z24" s="1031"/>
      <c r="AA24" s="1031"/>
      <c r="AB24" s="1031"/>
      <c r="AC24" s="1031"/>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row>
    <row r="25" spans="1:239" s="3" customFormat="1" ht="53.25" customHeight="1" thickBot="1">
      <c r="A25" s="2053"/>
      <c r="B25" s="2054"/>
      <c r="C25" s="2054"/>
      <c r="D25" s="2054"/>
      <c r="E25" s="2054"/>
      <c r="F25" s="2054"/>
      <c r="G25" s="2054"/>
      <c r="H25" s="2054"/>
      <c r="I25" s="2054"/>
      <c r="J25" s="2054"/>
      <c r="K25" s="2055"/>
      <c r="L25" s="1026"/>
      <c r="M25" s="1031"/>
      <c r="N25" s="1031"/>
      <c r="O25" s="1031"/>
      <c r="P25" s="1031"/>
      <c r="Q25" s="1031"/>
      <c r="R25" s="1031"/>
      <c r="S25" s="1031"/>
      <c r="T25" s="1031"/>
      <c r="U25" s="1031"/>
      <c r="V25" s="1031"/>
      <c r="W25" s="1031"/>
      <c r="X25" s="1031"/>
      <c r="Y25" s="1031"/>
      <c r="Z25" s="1031"/>
      <c r="AA25" s="1031"/>
      <c r="AB25" s="1031"/>
      <c r="AC25" s="1031"/>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row>
    <row r="26" spans="1:29" s="1029" customFormat="1" ht="13.5" customHeight="1">
      <c r="A26" s="1034"/>
      <c r="B26" s="1035"/>
      <c r="C26" s="1028"/>
      <c r="D26" s="1028"/>
      <c r="E26" s="1028"/>
      <c r="F26" s="1028"/>
      <c r="G26" s="1028"/>
      <c r="H26" s="1028"/>
      <c r="I26" s="1028"/>
      <c r="J26" s="1028"/>
      <c r="K26" s="1028"/>
      <c r="L26" s="1028"/>
      <c r="M26" s="1031"/>
      <c r="N26" s="1031"/>
      <c r="O26" s="1031"/>
      <c r="P26" s="1031"/>
      <c r="Q26" s="1031"/>
      <c r="R26" s="1031"/>
      <c r="S26" s="1031"/>
      <c r="T26" s="1031"/>
      <c r="U26" s="1031"/>
      <c r="V26" s="1031"/>
      <c r="W26" s="1031"/>
      <c r="X26" s="1031"/>
      <c r="Y26" s="1031"/>
      <c r="Z26" s="1031"/>
      <c r="AA26" s="1031"/>
      <c r="AB26" s="1031"/>
      <c r="AC26" s="1031"/>
    </row>
    <row r="27" s="1031" customFormat="1" ht="14.25">
      <c r="L27" s="1030"/>
    </row>
    <row r="28" s="1031" customFormat="1" ht="14.25">
      <c r="L28" s="1030"/>
    </row>
    <row r="29" s="1031" customFormat="1" ht="14.25">
      <c r="L29" s="1030"/>
    </row>
    <row r="30" s="1031" customFormat="1" ht="14.25">
      <c r="L30" s="1030"/>
    </row>
    <row r="31" s="1031" customFormat="1" ht="14.25">
      <c r="L31" s="1030"/>
    </row>
    <row r="32" s="1031" customFormat="1" ht="14.25">
      <c r="L32" s="1030"/>
    </row>
    <row r="33" s="1031" customFormat="1" ht="14.25">
      <c r="L33" s="1030"/>
    </row>
    <row r="34" s="1031" customFormat="1" ht="14.25">
      <c r="L34" s="1030"/>
    </row>
    <row r="35" s="1031" customFormat="1" ht="14.25">
      <c r="L35" s="1030"/>
    </row>
    <row r="36" s="1031" customFormat="1" ht="14.25">
      <c r="L36" s="1030"/>
    </row>
    <row r="37" s="1031" customFormat="1" ht="14.25">
      <c r="L37" s="1030"/>
    </row>
    <row r="38" s="1031" customFormat="1" ht="14.25">
      <c r="L38" s="1030"/>
    </row>
    <row r="39" s="1031" customFormat="1" ht="14.25">
      <c r="L39" s="1030"/>
    </row>
    <row r="40" s="1031" customFormat="1" ht="14.25">
      <c r="L40" s="1030"/>
    </row>
    <row r="41" s="1031" customFormat="1" ht="14.25">
      <c r="L41" s="1030"/>
    </row>
    <row r="42" s="1031" customFormat="1" ht="14.25">
      <c r="L42" s="1030"/>
    </row>
    <row r="43" s="1031" customFormat="1" ht="14.25">
      <c r="L43" s="1030"/>
    </row>
    <row r="44" s="1031" customFormat="1" ht="14.25">
      <c r="L44" s="1030"/>
    </row>
    <row r="45" s="1031" customFormat="1" ht="14.25">
      <c r="L45" s="1030"/>
    </row>
    <row r="46" s="1031" customFormat="1" ht="14.25">
      <c r="L46" s="1030"/>
    </row>
    <row r="47" s="1031" customFormat="1" ht="14.25">
      <c r="L47" s="1030"/>
    </row>
    <row r="48" s="1031" customFormat="1" ht="14.25">
      <c r="L48" s="1030"/>
    </row>
    <row r="49" s="1031" customFormat="1" ht="14.25">
      <c r="L49" s="1030"/>
    </row>
    <row r="50" s="1031" customFormat="1" ht="14.25">
      <c r="L50" s="1030"/>
    </row>
    <row r="51" s="1031" customFormat="1" ht="14.25">
      <c r="L51" s="1030"/>
    </row>
    <row r="52" s="1031" customFormat="1" ht="14.25">
      <c r="L52" s="1030"/>
    </row>
    <row r="53" s="1031" customFormat="1" ht="14.25">
      <c r="L53" s="1030"/>
    </row>
    <row r="54" s="1031" customFormat="1" ht="14.25">
      <c r="L54" s="1030"/>
    </row>
    <row r="55" s="1031" customFormat="1" ht="14.25">
      <c r="L55" s="1030"/>
    </row>
    <row r="56" s="1031" customFormat="1" ht="14.25">
      <c r="L56" s="1030"/>
    </row>
    <row r="57" s="1031" customFormat="1" ht="14.25">
      <c r="L57" s="1030"/>
    </row>
    <row r="58" s="1031" customFormat="1" ht="14.25">
      <c r="L58" s="1030"/>
    </row>
    <row r="59" s="1031" customFormat="1" ht="14.25">
      <c r="L59" s="1030"/>
    </row>
    <row r="60" s="1031" customFormat="1" ht="14.25">
      <c r="L60" s="1030"/>
    </row>
    <row r="61" s="1031" customFormat="1" ht="14.25">
      <c r="L61" s="1030"/>
    </row>
    <row r="62" s="1031" customFormat="1" ht="14.25">
      <c r="L62" s="1030"/>
    </row>
    <row r="63" s="1031" customFormat="1" ht="14.25">
      <c r="L63" s="1030"/>
    </row>
    <row r="64" s="1031" customFormat="1" ht="14.25">
      <c r="L64" s="1030"/>
    </row>
    <row r="65" s="1031" customFormat="1" ht="14.25">
      <c r="L65" s="1030"/>
    </row>
    <row r="66" s="1031" customFormat="1" ht="14.25">
      <c r="L66" s="1030"/>
    </row>
    <row r="67" s="1031" customFormat="1" ht="14.25">
      <c r="L67" s="1030"/>
    </row>
    <row r="68" s="1031" customFormat="1" ht="14.25">
      <c r="L68" s="1030"/>
    </row>
    <row r="69" s="1031" customFormat="1" ht="14.25">
      <c r="L69" s="1030"/>
    </row>
    <row r="70" s="1031" customFormat="1" ht="14.25">
      <c r="L70" s="1030"/>
    </row>
    <row r="71" s="1031" customFormat="1" ht="14.25">
      <c r="L71" s="1030"/>
    </row>
    <row r="72" spans="12:29" s="1031" customFormat="1" ht="14.25">
      <c r="L72" s="1030"/>
      <c r="M72" s="1033"/>
      <c r="N72" s="1033"/>
      <c r="O72" s="1033"/>
      <c r="P72" s="1033"/>
      <c r="Q72" s="1033"/>
      <c r="R72" s="1033"/>
      <c r="S72" s="1033"/>
      <c r="T72" s="1033"/>
      <c r="U72" s="1033"/>
      <c r="V72" s="1033"/>
      <c r="W72" s="1033"/>
      <c r="X72" s="1033"/>
      <c r="Y72" s="1033"/>
      <c r="Z72" s="1033"/>
      <c r="AA72" s="1033"/>
      <c r="AB72" s="1033"/>
      <c r="AC72" s="1033"/>
    </row>
    <row r="73" spans="12:29" s="1031" customFormat="1" ht="14.25">
      <c r="L73" s="1030"/>
      <c r="M73" s="1033"/>
      <c r="N73" s="1033"/>
      <c r="O73" s="1033"/>
      <c r="P73" s="1033"/>
      <c r="Q73" s="1033"/>
      <c r="R73" s="1033"/>
      <c r="S73" s="1033"/>
      <c r="T73" s="1033"/>
      <c r="U73" s="1033"/>
      <c r="V73" s="1033"/>
      <c r="W73" s="1033"/>
      <c r="X73" s="1033"/>
      <c r="Y73" s="1033"/>
      <c r="Z73" s="1033"/>
      <c r="AA73" s="1033"/>
      <c r="AB73" s="1033"/>
      <c r="AC73" s="1033"/>
    </row>
    <row r="74" spans="12:29" s="1031" customFormat="1" ht="14.25">
      <c r="L74" s="1030"/>
      <c r="M74" s="1033"/>
      <c r="N74" s="1033"/>
      <c r="O74" s="1033"/>
      <c r="P74" s="1033"/>
      <c r="Q74" s="1033"/>
      <c r="R74" s="1033"/>
      <c r="S74" s="1033"/>
      <c r="T74" s="1033"/>
      <c r="U74" s="1033"/>
      <c r="V74" s="1033"/>
      <c r="W74" s="1033"/>
      <c r="X74" s="1033"/>
      <c r="Y74" s="1033"/>
      <c r="Z74" s="1033"/>
      <c r="AA74" s="1033"/>
      <c r="AB74" s="1033"/>
      <c r="AC74" s="1033"/>
    </row>
    <row r="75" spans="12:29" s="1031" customFormat="1" ht="14.25">
      <c r="L75" s="1030"/>
      <c r="M75" s="1033"/>
      <c r="N75" s="1033"/>
      <c r="O75" s="1033"/>
      <c r="P75" s="1033"/>
      <c r="Q75" s="1033"/>
      <c r="R75" s="1033"/>
      <c r="S75" s="1033"/>
      <c r="T75" s="1033"/>
      <c r="U75" s="1033"/>
      <c r="V75" s="1033"/>
      <c r="W75" s="1033"/>
      <c r="X75" s="1033"/>
      <c r="Y75" s="1033"/>
      <c r="Z75" s="1033"/>
      <c r="AA75" s="1033"/>
      <c r="AB75" s="1033"/>
      <c r="AC75" s="1033"/>
    </row>
    <row r="76" spans="12:29" s="1031" customFormat="1" ht="14.25">
      <c r="L76" s="1030"/>
      <c r="M76" s="1033"/>
      <c r="N76" s="1033"/>
      <c r="O76" s="1033"/>
      <c r="P76" s="1033"/>
      <c r="Q76" s="1033"/>
      <c r="R76" s="1033"/>
      <c r="S76" s="1033"/>
      <c r="T76" s="1033"/>
      <c r="U76" s="1033"/>
      <c r="V76" s="1033"/>
      <c r="W76" s="1033"/>
      <c r="X76" s="1033"/>
      <c r="Y76" s="1033"/>
      <c r="Z76" s="1033"/>
      <c r="AA76" s="1033"/>
      <c r="AB76" s="1033"/>
      <c r="AC76" s="1033"/>
    </row>
  </sheetData>
  <sheetProtection password="92D1" sheet="1" formatCells="0" formatColumns="0" formatRows="0"/>
  <mergeCells count="42">
    <mergeCell ref="F14:G14"/>
    <mergeCell ref="C6:G6"/>
    <mergeCell ref="F15:G15"/>
    <mergeCell ref="F12:G12"/>
    <mergeCell ref="A10:K10"/>
    <mergeCell ref="A12:B12"/>
    <mergeCell ref="A13:B13"/>
    <mergeCell ref="A14:B14"/>
    <mergeCell ref="A15:B15"/>
    <mergeCell ref="A1:K1"/>
    <mergeCell ref="A3:B3"/>
    <mergeCell ref="D4:E4"/>
    <mergeCell ref="D5:E5"/>
    <mergeCell ref="C3:G3"/>
    <mergeCell ref="F13:G13"/>
    <mergeCell ref="C7:G7"/>
    <mergeCell ref="F17:G17"/>
    <mergeCell ref="A17:B17"/>
    <mergeCell ref="A25:K25"/>
    <mergeCell ref="A24:K24"/>
    <mergeCell ref="A18:B18"/>
    <mergeCell ref="A20:B20"/>
    <mergeCell ref="A19:B19"/>
    <mergeCell ref="F18:G18"/>
    <mergeCell ref="F19:G19"/>
    <mergeCell ref="F20:G20"/>
    <mergeCell ref="N12:O12"/>
    <mergeCell ref="S12:T12"/>
    <mergeCell ref="N13:O13"/>
    <mergeCell ref="S13:T13"/>
    <mergeCell ref="N14:O14"/>
    <mergeCell ref="S14:T14"/>
    <mergeCell ref="N19:O19"/>
    <mergeCell ref="S19:T19"/>
    <mergeCell ref="N20:O20"/>
    <mergeCell ref="S20:T20"/>
    <mergeCell ref="N15:O15"/>
    <mergeCell ref="S15:T15"/>
    <mergeCell ref="N17:O17"/>
    <mergeCell ref="S17:T17"/>
    <mergeCell ref="N18:O18"/>
    <mergeCell ref="S18:T18"/>
  </mergeCells>
  <conditionalFormatting sqref="C26:L26 C23:D23 E21:E23 E12 L12:L23 G19:G23 H12 C21:D21 F12:G15 F16:F23 C16:E17 K17:K23 G16:J17 H21:J23">
    <cfRule type="cellIs" priority="42" dxfId="13" operator="lessThan" stopIfTrue="1">
      <formula>0</formula>
    </cfRule>
  </conditionalFormatting>
  <conditionalFormatting sqref="H26:L26 C26:E26 C23:D23 H12 E21:E23 F13:G17 C21:D21 E12 L12:L23 C16:E17 K17:K23 H16:J17 H21:J23">
    <cfRule type="cellIs" priority="43" dxfId="12" operator="lessThan" stopIfTrue="1">
      <formula>0</formula>
    </cfRule>
  </conditionalFormatting>
  <conditionalFormatting sqref="R12 T19:T20 U12 S12:T15 S16:S20 P16:R17 X17:X20 T16:W17">
    <cfRule type="cellIs" priority="3" dxfId="13" operator="lessThan" stopIfTrue="1">
      <formula>0</formula>
    </cfRule>
  </conditionalFormatting>
  <conditionalFormatting sqref="U12 S13:T17 R12 P16:R17 X17:X20 U16:W17">
    <cfRule type="cellIs" priority="4" dxfId="12" operator="lessThan" stopIfTrue="1">
      <formula>0</formula>
    </cfRule>
  </conditionalFormatting>
  <conditionalFormatting sqref="C13:E15 H13:J15 C18:E20 H18:J20">
    <cfRule type="cellIs" priority="1" dxfId="0" operator="notEqual">
      <formula>P13</formula>
    </cfRule>
  </conditionalFormatting>
  <printOptions horizontalCentered="1"/>
  <pageMargins left="0.7480314960629921" right="0.7480314960629921" top="0.3937007874015748" bottom="0.5905511811023623" header="0.5118110236220472" footer="0.5118110236220472"/>
  <pageSetup cellComments="asDisplayed" fitToHeight="0" fitToWidth="1" horizontalDpi="600" verticalDpi="600" orientation="landscape" paperSize="9" scale="41" r:id="rId1"/>
  <headerFooter alignWithMargins="0">
    <oddFooter>&amp;L&amp;9&amp;F&amp;C&amp;A&amp;R&amp;9Page &amp;P of &amp;N</oddFooter>
  </headerFooter>
</worksheet>
</file>

<file path=xl/worksheets/sheet17.xml><?xml version="1.0" encoding="utf-8"?>
<worksheet xmlns="http://schemas.openxmlformats.org/spreadsheetml/2006/main" xmlns:r="http://schemas.openxmlformats.org/officeDocument/2006/relationships">
  <sheetPr>
    <tabColor indexed="40"/>
    <pageSetUpPr fitToPage="1"/>
  </sheetPr>
  <dimension ref="A1:IT64"/>
  <sheetViews>
    <sheetView showGridLines="0" view="pageBreakPreview" zoomScale="70" zoomScaleNormal="75" zoomScaleSheetLayoutView="70" zoomScalePageLayoutView="0" workbookViewId="0" topLeftCell="A1">
      <selection activeCell="A37" sqref="A37:J40"/>
    </sheetView>
  </sheetViews>
  <sheetFormatPr defaultColWidth="0" defaultRowHeight="12.75"/>
  <cols>
    <col min="1" max="1" width="3.8515625" style="691" customWidth="1"/>
    <col min="2" max="2" width="14.7109375" style="691" customWidth="1"/>
    <col min="3" max="3" width="33.140625" style="691" customWidth="1"/>
    <col min="4" max="4" width="27.57421875" style="691" customWidth="1"/>
    <col min="5" max="5" width="20.8515625" style="691" customWidth="1"/>
    <col min="6" max="6" width="18.57421875" style="691" customWidth="1"/>
    <col min="7" max="7" width="30.140625" style="831" customWidth="1"/>
    <col min="8" max="8" width="19.140625" style="722" customWidth="1"/>
    <col min="9" max="9" width="7.00390625" style="722" customWidth="1"/>
    <col min="10" max="10" width="86.57421875" style="722" customWidth="1"/>
    <col min="11" max="11" width="6.57421875" style="722" customWidth="1"/>
    <col min="12" max="22" width="9.140625" style="722" customWidth="1"/>
    <col min="23" max="255" width="9.140625" style="691" customWidth="1"/>
    <col min="256" max="16384" width="0" style="691" hidden="1" customWidth="1"/>
  </cols>
  <sheetData>
    <row r="1" spans="1:254" s="722" customFormat="1" ht="25.5" customHeight="1">
      <c r="A1" s="2103" t="s">
        <v>463</v>
      </c>
      <c r="B1" s="2103"/>
      <c r="C1" s="2103"/>
      <c r="D1" s="2103"/>
      <c r="E1" s="2103"/>
      <c r="F1" s="2103"/>
      <c r="G1" s="2103"/>
      <c r="H1" s="2103"/>
      <c r="I1" s="2103"/>
      <c r="J1" s="2103"/>
      <c r="K1" s="1308"/>
      <c r="L1" s="853"/>
      <c r="M1" s="853"/>
      <c r="R1" s="837"/>
      <c r="S1" s="837"/>
      <c r="T1" s="837"/>
      <c r="U1" s="837"/>
      <c r="V1" s="837"/>
      <c r="W1" s="837"/>
      <c r="X1" s="837"/>
      <c r="Y1" s="837"/>
      <c r="Z1" s="837"/>
      <c r="AA1" s="837"/>
      <c r="AB1" s="837"/>
      <c r="AC1" s="837"/>
      <c r="AD1" s="837"/>
      <c r="AE1" s="837"/>
      <c r="AF1" s="837"/>
      <c r="AG1" s="837"/>
      <c r="AH1" s="837"/>
      <c r="AI1" s="837"/>
      <c r="AJ1" s="837"/>
      <c r="AK1" s="837"/>
      <c r="AL1" s="837"/>
      <c r="AM1" s="837"/>
      <c r="AN1" s="837"/>
      <c r="AO1" s="837"/>
      <c r="AP1" s="837"/>
      <c r="AQ1" s="837"/>
      <c r="AR1" s="837"/>
      <c r="AS1" s="837"/>
      <c r="AT1" s="837"/>
      <c r="AU1" s="837"/>
      <c r="AV1" s="837"/>
      <c r="AW1" s="837"/>
      <c r="AX1" s="837"/>
      <c r="AY1" s="837"/>
      <c r="AZ1" s="837"/>
      <c r="BA1" s="837"/>
      <c r="BB1" s="837"/>
      <c r="BC1" s="837"/>
      <c r="BD1" s="837"/>
      <c r="BE1" s="837"/>
      <c r="BF1" s="837"/>
      <c r="BG1" s="837"/>
      <c r="BH1" s="837"/>
      <c r="BI1" s="837"/>
      <c r="BJ1" s="837"/>
      <c r="BK1" s="837"/>
      <c r="BL1" s="837"/>
      <c r="BM1" s="837"/>
      <c r="BN1" s="837"/>
      <c r="BO1" s="837"/>
      <c r="BP1" s="837"/>
      <c r="BQ1" s="837"/>
      <c r="BR1" s="837"/>
      <c r="BS1" s="837"/>
      <c r="BT1" s="837"/>
      <c r="BU1" s="837"/>
      <c r="BV1" s="837"/>
      <c r="BW1" s="837"/>
      <c r="BX1" s="837"/>
      <c r="BY1" s="837"/>
      <c r="BZ1" s="837"/>
      <c r="CA1" s="837"/>
      <c r="CB1" s="837"/>
      <c r="CC1" s="837"/>
      <c r="CD1" s="837"/>
      <c r="CE1" s="837"/>
      <c r="CF1" s="837"/>
      <c r="CG1" s="837"/>
      <c r="CH1" s="837"/>
      <c r="CI1" s="837"/>
      <c r="CJ1" s="837"/>
      <c r="CK1" s="837"/>
      <c r="CL1" s="837"/>
      <c r="CM1" s="837"/>
      <c r="CN1" s="837"/>
      <c r="CO1" s="837"/>
      <c r="CP1" s="837"/>
      <c r="CQ1" s="837"/>
      <c r="CR1" s="837"/>
      <c r="CS1" s="837"/>
      <c r="CT1" s="837"/>
      <c r="CU1" s="837"/>
      <c r="CV1" s="837"/>
      <c r="CW1" s="837"/>
      <c r="CX1" s="837"/>
      <c r="CY1" s="837"/>
      <c r="CZ1" s="837"/>
      <c r="DA1" s="837"/>
      <c r="DB1" s="837"/>
      <c r="DC1" s="837"/>
      <c r="DD1" s="837"/>
      <c r="DE1" s="837"/>
      <c r="DF1" s="837"/>
      <c r="DG1" s="837"/>
      <c r="DH1" s="837"/>
      <c r="DI1" s="837"/>
      <c r="DJ1" s="837"/>
      <c r="DK1" s="837"/>
      <c r="DL1" s="837"/>
      <c r="DM1" s="837"/>
      <c r="DN1" s="837"/>
      <c r="DO1" s="837"/>
      <c r="DP1" s="837"/>
      <c r="DQ1" s="837"/>
      <c r="DR1" s="837"/>
      <c r="DS1" s="837"/>
      <c r="DT1" s="837"/>
      <c r="DU1" s="837"/>
      <c r="DV1" s="837"/>
      <c r="DW1" s="837"/>
      <c r="DX1" s="837"/>
      <c r="DY1" s="837"/>
      <c r="DZ1" s="837"/>
      <c r="EA1" s="837"/>
      <c r="EB1" s="837"/>
      <c r="EC1" s="837"/>
      <c r="ED1" s="837"/>
      <c r="EE1" s="837"/>
      <c r="EF1" s="837"/>
      <c r="EG1" s="837"/>
      <c r="EH1" s="837"/>
      <c r="EI1" s="837"/>
      <c r="EJ1" s="837"/>
      <c r="EK1" s="837"/>
      <c r="EL1" s="837"/>
      <c r="EM1" s="837"/>
      <c r="EN1" s="837"/>
      <c r="EO1" s="837"/>
      <c r="EP1" s="837"/>
      <c r="EQ1" s="837"/>
      <c r="ER1" s="837"/>
      <c r="ES1" s="837"/>
      <c r="ET1" s="837"/>
      <c r="EU1" s="837"/>
      <c r="EV1" s="837"/>
      <c r="EW1" s="837"/>
      <c r="EX1" s="837"/>
      <c r="EY1" s="837"/>
      <c r="EZ1" s="837"/>
      <c r="FA1" s="837"/>
      <c r="FB1" s="837"/>
      <c r="FC1" s="837"/>
      <c r="FD1" s="837"/>
      <c r="FE1" s="837"/>
      <c r="FF1" s="837"/>
      <c r="FG1" s="837"/>
      <c r="FH1" s="837"/>
      <c r="FI1" s="837"/>
      <c r="FJ1" s="837"/>
      <c r="FK1" s="837"/>
      <c r="FL1" s="837"/>
      <c r="FM1" s="837"/>
      <c r="FN1" s="837"/>
      <c r="FO1" s="837"/>
      <c r="FP1" s="837"/>
      <c r="FQ1" s="837"/>
      <c r="FR1" s="837"/>
      <c r="FS1" s="837"/>
      <c r="FT1" s="837"/>
      <c r="FU1" s="837"/>
      <c r="FV1" s="837"/>
      <c r="FW1" s="837"/>
      <c r="FX1" s="837"/>
      <c r="FY1" s="837"/>
      <c r="FZ1" s="837"/>
      <c r="GA1" s="837"/>
      <c r="GB1" s="837"/>
      <c r="GC1" s="837"/>
      <c r="GD1" s="837"/>
      <c r="GE1" s="837"/>
      <c r="GF1" s="837"/>
      <c r="GG1" s="837"/>
      <c r="GH1" s="837"/>
      <c r="GI1" s="837"/>
      <c r="GJ1" s="837"/>
      <c r="GK1" s="837"/>
      <c r="GL1" s="837"/>
      <c r="GM1" s="837"/>
      <c r="GN1" s="837"/>
      <c r="GO1" s="837"/>
      <c r="GP1" s="837"/>
      <c r="GQ1" s="837"/>
      <c r="GR1" s="837"/>
      <c r="GS1" s="837"/>
      <c r="GT1" s="837"/>
      <c r="GU1" s="837"/>
      <c r="GV1" s="837"/>
      <c r="GW1" s="837"/>
      <c r="GX1" s="837"/>
      <c r="GY1" s="837"/>
      <c r="GZ1" s="837"/>
      <c r="HA1" s="837"/>
      <c r="HB1" s="837"/>
      <c r="HC1" s="837"/>
      <c r="HD1" s="837"/>
      <c r="HE1" s="837"/>
      <c r="HF1" s="837"/>
      <c r="HG1" s="837"/>
      <c r="HH1" s="837"/>
      <c r="HI1" s="837"/>
      <c r="HJ1" s="837"/>
      <c r="HK1" s="837"/>
      <c r="HL1" s="837"/>
      <c r="HM1" s="837"/>
      <c r="HN1" s="837"/>
      <c r="HO1" s="837"/>
      <c r="HP1" s="837"/>
      <c r="HQ1" s="837"/>
      <c r="HR1" s="837"/>
      <c r="HS1" s="837"/>
      <c r="HT1" s="837"/>
      <c r="HU1" s="837"/>
      <c r="HV1" s="837"/>
      <c r="HW1" s="837"/>
      <c r="HX1" s="837"/>
      <c r="HY1" s="837"/>
      <c r="HZ1" s="837"/>
      <c r="IA1" s="837"/>
      <c r="IB1" s="837"/>
      <c r="IC1" s="837"/>
      <c r="ID1" s="837"/>
      <c r="IE1" s="837"/>
      <c r="IF1" s="837"/>
      <c r="IG1" s="837"/>
      <c r="IH1" s="837"/>
      <c r="II1" s="837"/>
      <c r="IJ1" s="837"/>
      <c r="IK1" s="837"/>
      <c r="IL1" s="837"/>
      <c r="IM1" s="837"/>
      <c r="IN1" s="837"/>
      <c r="IO1" s="837"/>
      <c r="IP1" s="837"/>
      <c r="IQ1" s="837"/>
      <c r="IR1" s="837"/>
      <c r="IS1" s="837"/>
      <c r="IT1" s="837"/>
    </row>
    <row r="2" spans="1:254" s="722" customFormat="1" ht="14.25" customHeight="1" thickBot="1">
      <c r="A2" s="69"/>
      <c r="B2" s="69"/>
      <c r="C2" s="69"/>
      <c r="D2" s="69"/>
      <c r="E2" s="69"/>
      <c r="F2" s="69"/>
      <c r="G2" s="69"/>
      <c r="H2" s="78"/>
      <c r="I2" s="854"/>
      <c r="J2" s="69"/>
      <c r="K2" s="853"/>
      <c r="L2" s="853"/>
      <c r="M2" s="853"/>
      <c r="R2" s="837"/>
      <c r="S2" s="837"/>
      <c r="T2" s="837"/>
      <c r="U2" s="837"/>
      <c r="V2" s="837"/>
      <c r="W2" s="837"/>
      <c r="X2" s="837"/>
      <c r="Y2" s="837"/>
      <c r="Z2" s="837"/>
      <c r="AA2" s="837"/>
      <c r="AB2" s="837"/>
      <c r="AC2" s="837"/>
      <c r="AD2" s="837"/>
      <c r="AE2" s="837"/>
      <c r="AF2" s="837"/>
      <c r="AG2" s="837"/>
      <c r="AH2" s="837"/>
      <c r="AI2" s="837"/>
      <c r="AJ2" s="837"/>
      <c r="AK2" s="837"/>
      <c r="AL2" s="837"/>
      <c r="AM2" s="837"/>
      <c r="AN2" s="837"/>
      <c r="AO2" s="837"/>
      <c r="AP2" s="837"/>
      <c r="AQ2" s="837"/>
      <c r="AR2" s="837"/>
      <c r="AS2" s="837"/>
      <c r="AT2" s="837"/>
      <c r="AU2" s="837"/>
      <c r="AV2" s="837"/>
      <c r="AW2" s="837"/>
      <c r="AX2" s="837"/>
      <c r="AY2" s="837"/>
      <c r="AZ2" s="837"/>
      <c r="BA2" s="837"/>
      <c r="BB2" s="837"/>
      <c r="BC2" s="837"/>
      <c r="BD2" s="837"/>
      <c r="BE2" s="837"/>
      <c r="BF2" s="837"/>
      <c r="BG2" s="837"/>
      <c r="BH2" s="837"/>
      <c r="BI2" s="837"/>
      <c r="BJ2" s="837"/>
      <c r="BK2" s="837"/>
      <c r="BL2" s="837"/>
      <c r="BM2" s="837"/>
      <c r="BN2" s="837"/>
      <c r="BO2" s="837"/>
      <c r="BP2" s="837"/>
      <c r="BQ2" s="837"/>
      <c r="BR2" s="837"/>
      <c r="BS2" s="837"/>
      <c r="BT2" s="837"/>
      <c r="BU2" s="837"/>
      <c r="BV2" s="837"/>
      <c r="BW2" s="837"/>
      <c r="BX2" s="837"/>
      <c r="BY2" s="837"/>
      <c r="BZ2" s="837"/>
      <c r="CA2" s="837"/>
      <c r="CB2" s="837"/>
      <c r="CC2" s="837"/>
      <c r="CD2" s="837"/>
      <c r="CE2" s="837"/>
      <c r="CF2" s="837"/>
      <c r="CG2" s="837"/>
      <c r="CH2" s="837"/>
      <c r="CI2" s="837"/>
      <c r="CJ2" s="837"/>
      <c r="CK2" s="837"/>
      <c r="CL2" s="837"/>
      <c r="CM2" s="837"/>
      <c r="CN2" s="837"/>
      <c r="CO2" s="837"/>
      <c r="CP2" s="837"/>
      <c r="CQ2" s="837"/>
      <c r="CR2" s="837"/>
      <c r="CS2" s="837"/>
      <c r="CT2" s="837"/>
      <c r="CU2" s="837"/>
      <c r="CV2" s="837"/>
      <c r="CW2" s="837"/>
      <c r="CX2" s="837"/>
      <c r="CY2" s="837"/>
      <c r="CZ2" s="837"/>
      <c r="DA2" s="837"/>
      <c r="DB2" s="837"/>
      <c r="DC2" s="837"/>
      <c r="DD2" s="837"/>
      <c r="DE2" s="837"/>
      <c r="DF2" s="837"/>
      <c r="DG2" s="837"/>
      <c r="DH2" s="837"/>
      <c r="DI2" s="837"/>
      <c r="DJ2" s="837"/>
      <c r="DK2" s="837"/>
      <c r="DL2" s="837"/>
      <c r="DM2" s="837"/>
      <c r="DN2" s="837"/>
      <c r="DO2" s="837"/>
      <c r="DP2" s="837"/>
      <c r="DQ2" s="837"/>
      <c r="DR2" s="837"/>
      <c r="DS2" s="837"/>
      <c r="DT2" s="837"/>
      <c r="DU2" s="837"/>
      <c r="DV2" s="837"/>
      <c r="DW2" s="837"/>
      <c r="DX2" s="837"/>
      <c r="DY2" s="837"/>
      <c r="DZ2" s="837"/>
      <c r="EA2" s="837"/>
      <c r="EB2" s="837"/>
      <c r="EC2" s="837"/>
      <c r="ED2" s="837"/>
      <c r="EE2" s="837"/>
      <c r="EF2" s="837"/>
      <c r="EG2" s="837"/>
      <c r="EH2" s="837"/>
      <c r="EI2" s="837"/>
      <c r="EJ2" s="837"/>
      <c r="EK2" s="837"/>
      <c r="EL2" s="837"/>
      <c r="EM2" s="837"/>
      <c r="EN2" s="837"/>
      <c r="EO2" s="837"/>
      <c r="EP2" s="837"/>
      <c r="EQ2" s="837"/>
      <c r="ER2" s="837"/>
      <c r="ES2" s="837"/>
      <c r="ET2" s="837"/>
      <c r="EU2" s="837"/>
      <c r="EV2" s="837"/>
      <c r="EW2" s="837"/>
      <c r="EX2" s="837"/>
      <c r="EY2" s="837"/>
      <c r="EZ2" s="837"/>
      <c r="FA2" s="837"/>
      <c r="FB2" s="837"/>
      <c r="FC2" s="837"/>
      <c r="FD2" s="837"/>
      <c r="FE2" s="837"/>
      <c r="FF2" s="837"/>
      <c r="FG2" s="837"/>
      <c r="FH2" s="837"/>
      <c r="FI2" s="837"/>
      <c r="FJ2" s="837"/>
      <c r="FK2" s="837"/>
      <c r="FL2" s="837"/>
      <c r="FM2" s="837"/>
      <c r="FN2" s="837"/>
      <c r="FO2" s="837"/>
      <c r="FP2" s="837"/>
      <c r="FQ2" s="837"/>
      <c r="FR2" s="837"/>
      <c r="FS2" s="837"/>
      <c r="FT2" s="837"/>
      <c r="FU2" s="837"/>
      <c r="FV2" s="837"/>
      <c r="FW2" s="837"/>
      <c r="FX2" s="837"/>
      <c r="FY2" s="837"/>
      <c r="FZ2" s="837"/>
      <c r="GA2" s="837"/>
      <c r="GB2" s="837"/>
      <c r="GC2" s="837"/>
      <c r="GD2" s="837"/>
      <c r="GE2" s="837"/>
      <c r="GF2" s="837"/>
      <c r="GG2" s="837"/>
      <c r="GH2" s="837"/>
      <c r="GI2" s="837"/>
      <c r="GJ2" s="837"/>
      <c r="GK2" s="837"/>
      <c r="GL2" s="837"/>
      <c r="GM2" s="837"/>
      <c r="GN2" s="837"/>
      <c r="GO2" s="837"/>
      <c r="GP2" s="837"/>
      <c r="GQ2" s="837"/>
      <c r="GR2" s="837"/>
      <c r="GS2" s="837"/>
      <c r="GT2" s="837"/>
      <c r="GU2" s="837"/>
      <c r="GV2" s="837"/>
      <c r="GW2" s="837"/>
      <c r="GX2" s="837"/>
      <c r="GY2" s="837"/>
      <c r="GZ2" s="837"/>
      <c r="HA2" s="837"/>
      <c r="HB2" s="837"/>
      <c r="HC2" s="837"/>
      <c r="HD2" s="837"/>
      <c r="HE2" s="837"/>
      <c r="HF2" s="837"/>
      <c r="HG2" s="837"/>
      <c r="HH2" s="837"/>
      <c r="HI2" s="837"/>
      <c r="HJ2" s="837"/>
      <c r="HK2" s="837"/>
      <c r="HL2" s="837"/>
      <c r="HM2" s="837"/>
      <c r="HN2" s="837"/>
      <c r="HO2" s="837"/>
      <c r="HP2" s="837"/>
      <c r="HQ2" s="837"/>
      <c r="HR2" s="837"/>
      <c r="HS2" s="837"/>
      <c r="HT2" s="837"/>
      <c r="HU2" s="837"/>
      <c r="HV2" s="837"/>
      <c r="HW2" s="837"/>
      <c r="HX2" s="837"/>
      <c r="HY2" s="837"/>
      <c r="HZ2" s="837"/>
      <c r="IA2" s="837"/>
      <c r="IB2" s="837"/>
      <c r="IC2" s="837"/>
      <c r="ID2" s="837"/>
      <c r="IE2" s="837"/>
      <c r="IF2" s="837"/>
      <c r="IG2" s="837"/>
      <c r="IH2" s="837"/>
      <c r="II2" s="837"/>
      <c r="IJ2" s="837"/>
      <c r="IK2" s="837"/>
      <c r="IL2" s="837"/>
      <c r="IM2" s="837"/>
      <c r="IN2" s="837"/>
      <c r="IO2" s="837"/>
      <c r="IP2" s="837"/>
      <c r="IQ2" s="837"/>
      <c r="IR2" s="837"/>
      <c r="IS2" s="837"/>
      <c r="IT2" s="837"/>
    </row>
    <row r="3" spans="1:254" s="845" customFormat="1" ht="15" customHeight="1" thickBot="1">
      <c r="A3" s="1874" t="s">
        <v>138</v>
      </c>
      <c r="B3" s="2104"/>
      <c r="C3" s="1875"/>
      <c r="D3" s="2105">
        <f>IF('LFA_Programmatic Progress_1A'!C3=0,"",'LFA_Programmatic Progress_1A'!C3)</f>
      </c>
      <c r="E3" s="2106"/>
      <c r="F3" s="2106"/>
      <c r="G3" s="2107"/>
      <c r="H3" s="847"/>
      <c r="I3" s="63"/>
      <c r="J3" s="63"/>
      <c r="K3" s="852"/>
      <c r="L3" s="846"/>
      <c r="M3" s="846"/>
      <c r="N3" s="846"/>
      <c r="O3" s="846"/>
      <c r="P3" s="846"/>
      <c r="Q3" s="846"/>
      <c r="R3" s="837"/>
      <c r="S3" s="837"/>
      <c r="T3" s="837"/>
      <c r="U3" s="837"/>
      <c r="V3" s="837"/>
      <c r="W3" s="837"/>
      <c r="X3" s="837"/>
      <c r="Y3" s="837"/>
      <c r="Z3" s="837"/>
      <c r="AA3" s="837"/>
      <c r="AB3" s="837"/>
      <c r="AC3" s="837"/>
      <c r="AD3" s="837"/>
      <c r="AE3" s="837"/>
      <c r="AF3" s="837"/>
      <c r="AG3" s="837"/>
      <c r="AH3" s="837"/>
      <c r="AI3" s="837"/>
      <c r="AJ3" s="837"/>
      <c r="AK3" s="837"/>
      <c r="AL3" s="837"/>
      <c r="AM3" s="837"/>
      <c r="AN3" s="837"/>
      <c r="AO3" s="837"/>
      <c r="AP3" s="837"/>
      <c r="AQ3" s="837"/>
      <c r="AR3" s="837"/>
      <c r="AS3" s="837"/>
      <c r="AT3" s="837"/>
      <c r="AU3" s="837"/>
      <c r="AV3" s="837"/>
      <c r="AW3" s="837"/>
      <c r="AX3" s="837"/>
      <c r="AY3" s="837"/>
      <c r="AZ3" s="837"/>
      <c r="BA3" s="837"/>
      <c r="BB3" s="837"/>
      <c r="BC3" s="837"/>
      <c r="BD3" s="837"/>
      <c r="BE3" s="837"/>
      <c r="BF3" s="837"/>
      <c r="BG3" s="837"/>
      <c r="BH3" s="837"/>
      <c r="BI3" s="837"/>
      <c r="BJ3" s="837"/>
      <c r="BK3" s="837"/>
      <c r="BL3" s="837"/>
      <c r="BM3" s="837"/>
      <c r="BN3" s="837"/>
      <c r="BO3" s="837"/>
      <c r="BP3" s="837"/>
      <c r="BQ3" s="837"/>
      <c r="BR3" s="837"/>
      <c r="BS3" s="837"/>
      <c r="BT3" s="837"/>
      <c r="BU3" s="837"/>
      <c r="BV3" s="837"/>
      <c r="BW3" s="837"/>
      <c r="BX3" s="837"/>
      <c r="BY3" s="837"/>
      <c r="BZ3" s="837"/>
      <c r="CA3" s="837"/>
      <c r="CB3" s="837"/>
      <c r="CC3" s="837"/>
      <c r="CD3" s="837"/>
      <c r="CE3" s="837"/>
      <c r="CF3" s="837"/>
      <c r="CG3" s="837"/>
      <c r="CH3" s="837"/>
      <c r="CI3" s="837"/>
      <c r="CJ3" s="837"/>
      <c r="CK3" s="837"/>
      <c r="CL3" s="837"/>
      <c r="CM3" s="837"/>
      <c r="CN3" s="837"/>
      <c r="CO3" s="837"/>
      <c r="CP3" s="837"/>
      <c r="CQ3" s="837"/>
      <c r="CR3" s="837"/>
      <c r="CS3" s="837"/>
      <c r="CT3" s="837"/>
      <c r="CU3" s="837"/>
      <c r="CV3" s="837"/>
      <c r="CW3" s="837"/>
      <c r="CX3" s="837"/>
      <c r="CY3" s="837"/>
      <c r="CZ3" s="837"/>
      <c r="DA3" s="837"/>
      <c r="DB3" s="837"/>
      <c r="DC3" s="837"/>
      <c r="DD3" s="837"/>
      <c r="DE3" s="837"/>
      <c r="DF3" s="837"/>
      <c r="DG3" s="837"/>
      <c r="DH3" s="837"/>
      <c r="DI3" s="837"/>
      <c r="DJ3" s="837"/>
      <c r="DK3" s="837"/>
      <c r="DL3" s="837"/>
      <c r="DM3" s="837"/>
      <c r="DN3" s="837"/>
      <c r="DO3" s="837"/>
      <c r="DP3" s="837"/>
      <c r="DQ3" s="837"/>
      <c r="DR3" s="837"/>
      <c r="DS3" s="837"/>
      <c r="DT3" s="837"/>
      <c r="DU3" s="837"/>
      <c r="DV3" s="837"/>
      <c r="DW3" s="837"/>
      <c r="DX3" s="837"/>
      <c r="DY3" s="837"/>
      <c r="DZ3" s="837"/>
      <c r="EA3" s="837"/>
      <c r="EB3" s="837"/>
      <c r="EC3" s="837"/>
      <c r="ED3" s="837"/>
      <c r="EE3" s="837"/>
      <c r="EF3" s="837"/>
      <c r="EG3" s="837"/>
      <c r="EH3" s="837"/>
      <c r="EI3" s="837"/>
      <c r="EJ3" s="837"/>
      <c r="EK3" s="837"/>
      <c r="EL3" s="837"/>
      <c r="EM3" s="837"/>
      <c r="EN3" s="837"/>
      <c r="EO3" s="837"/>
      <c r="EP3" s="837"/>
      <c r="EQ3" s="837"/>
      <c r="ER3" s="837"/>
      <c r="ES3" s="837"/>
      <c r="ET3" s="837"/>
      <c r="EU3" s="837"/>
      <c r="EV3" s="837"/>
      <c r="EW3" s="837"/>
      <c r="EX3" s="837"/>
      <c r="EY3" s="837"/>
      <c r="EZ3" s="837"/>
      <c r="FA3" s="837"/>
      <c r="FB3" s="837"/>
      <c r="FC3" s="837"/>
      <c r="FD3" s="837"/>
      <c r="FE3" s="837"/>
      <c r="FF3" s="837"/>
      <c r="FG3" s="837"/>
      <c r="FH3" s="837"/>
      <c r="FI3" s="837"/>
      <c r="FJ3" s="837"/>
      <c r="FK3" s="837"/>
      <c r="FL3" s="837"/>
      <c r="FM3" s="837"/>
      <c r="FN3" s="837"/>
      <c r="FO3" s="837"/>
      <c r="FP3" s="837"/>
      <c r="FQ3" s="837"/>
      <c r="FR3" s="837"/>
      <c r="FS3" s="837"/>
      <c r="FT3" s="837"/>
      <c r="FU3" s="837"/>
      <c r="FV3" s="837"/>
      <c r="FW3" s="837"/>
      <c r="FX3" s="837"/>
      <c r="FY3" s="837"/>
      <c r="FZ3" s="837"/>
      <c r="GA3" s="837"/>
      <c r="GB3" s="837"/>
      <c r="GC3" s="837"/>
      <c r="GD3" s="837"/>
      <c r="GE3" s="837"/>
      <c r="GF3" s="837"/>
      <c r="GG3" s="837"/>
      <c r="GH3" s="837"/>
      <c r="GI3" s="837"/>
      <c r="GJ3" s="837"/>
      <c r="GK3" s="837"/>
      <c r="GL3" s="837"/>
      <c r="GM3" s="837"/>
      <c r="GN3" s="837"/>
      <c r="GO3" s="837"/>
      <c r="GP3" s="837"/>
      <c r="GQ3" s="837"/>
      <c r="GR3" s="837"/>
      <c r="GS3" s="837"/>
      <c r="GT3" s="837"/>
      <c r="GU3" s="837"/>
      <c r="GV3" s="837"/>
      <c r="GW3" s="837"/>
      <c r="GX3" s="837"/>
      <c r="GY3" s="837"/>
      <c r="GZ3" s="837"/>
      <c r="HA3" s="837"/>
      <c r="HB3" s="837"/>
      <c r="HC3" s="837"/>
      <c r="HD3" s="837"/>
      <c r="HE3" s="837"/>
      <c r="HF3" s="837"/>
      <c r="HG3" s="837"/>
      <c r="HH3" s="837"/>
      <c r="HI3" s="837"/>
      <c r="HJ3" s="837"/>
      <c r="HK3" s="837"/>
      <c r="HL3" s="837"/>
      <c r="HM3" s="837"/>
      <c r="HN3" s="837"/>
      <c r="HO3" s="837"/>
      <c r="HP3" s="837"/>
      <c r="HQ3" s="837"/>
      <c r="HR3" s="837"/>
      <c r="HS3" s="837"/>
      <c r="HT3" s="837"/>
      <c r="HU3" s="837"/>
      <c r="HV3" s="837"/>
      <c r="HW3" s="837"/>
      <c r="HX3" s="837"/>
      <c r="HY3" s="837"/>
      <c r="HZ3" s="837"/>
      <c r="IA3" s="837"/>
      <c r="IB3" s="837"/>
      <c r="IC3" s="837"/>
      <c r="ID3" s="837"/>
      <c r="IE3" s="837"/>
      <c r="IF3" s="837"/>
      <c r="IG3" s="837"/>
      <c r="IH3" s="837"/>
      <c r="II3" s="837"/>
      <c r="IJ3" s="837"/>
      <c r="IK3" s="837"/>
      <c r="IL3" s="837"/>
      <c r="IM3" s="837"/>
      <c r="IN3" s="837"/>
      <c r="IO3" s="837"/>
      <c r="IP3" s="837"/>
      <c r="IQ3" s="837"/>
      <c r="IR3" s="837"/>
      <c r="IS3" s="837"/>
      <c r="IT3" s="837"/>
    </row>
    <row r="4" spans="1:252" s="845" customFormat="1" ht="27.75" customHeight="1" thickBot="1">
      <c r="A4" s="99" t="s">
        <v>153</v>
      </c>
      <c r="B4" s="849"/>
      <c r="C4" s="849"/>
      <c r="D4" s="1004"/>
      <c r="E4" s="1004"/>
      <c r="F4" s="1004"/>
      <c r="G4" s="1004"/>
      <c r="H4" s="849"/>
      <c r="I4" s="849"/>
      <c r="J4" s="849"/>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722"/>
      <c r="BA4" s="722"/>
      <c r="BB4" s="722"/>
      <c r="BC4" s="722"/>
      <c r="BD4" s="722"/>
      <c r="BE4" s="722"/>
      <c r="BF4" s="722"/>
      <c r="BG4" s="722"/>
      <c r="BH4" s="722"/>
      <c r="BI4" s="722"/>
      <c r="BJ4" s="722"/>
      <c r="BK4" s="722"/>
      <c r="BL4" s="722"/>
      <c r="BM4" s="722"/>
      <c r="BN4" s="722"/>
      <c r="BO4" s="722"/>
      <c r="BP4" s="722"/>
      <c r="BQ4" s="722"/>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722"/>
      <c r="EB4" s="722"/>
      <c r="EC4" s="722"/>
      <c r="ED4" s="722"/>
      <c r="EE4" s="722"/>
      <c r="EF4" s="722"/>
      <c r="EG4" s="722"/>
      <c r="EH4" s="722"/>
      <c r="EI4" s="722"/>
      <c r="EJ4" s="722"/>
      <c r="EK4" s="722"/>
      <c r="EL4" s="722"/>
      <c r="EM4" s="722"/>
      <c r="EN4" s="722"/>
      <c r="EO4" s="722"/>
      <c r="EP4" s="722"/>
      <c r="EQ4" s="722"/>
      <c r="ER4" s="722"/>
      <c r="ES4" s="722"/>
      <c r="ET4" s="722"/>
      <c r="EU4" s="722"/>
      <c r="EV4" s="722"/>
      <c r="EW4" s="722"/>
      <c r="EX4" s="722"/>
      <c r="EY4" s="722"/>
      <c r="EZ4" s="722"/>
      <c r="FA4" s="722"/>
      <c r="FB4" s="722"/>
      <c r="FC4" s="722"/>
      <c r="FD4" s="722"/>
      <c r="FE4" s="722"/>
      <c r="FF4" s="722"/>
      <c r="FG4" s="722"/>
      <c r="FH4" s="722"/>
      <c r="FI4" s="722"/>
      <c r="FJ4" s="722"/>
      <c r="FK4" s="722"/>
      <c r="FL4" s="722"/>
      <c r="FM4" s="722"/>
      <c r="FN4" s="722"/>
      <c r="FO4" s="722"/>
      <c r="FP4" s="722"/>
      <c r="FQ4" s="722"/>
      <c r="FR4" s="722"/>
      <c r="FS4" s="722"/>
      <c r="FT4" s="722"/>
      <c r="FU4" s="722"/>
      <c r="FV4" s="722"/>
      <c r="FW4" s="722"/>
      <c r="FX4" s="722"/>
      <c r="FY4" s="722"/>
      <c r="FZ4" s="722"/>
      <c r="GA4" s="722"/>
      <c r="GB4" s="722"/>
      <c r="GC4" s="722"/>
      <c r="GD4" s="722"/>
      <c r="GE4" s="722"/>
      <c r="GF4" s="722"/>
      <c r="GG4" s="722"/>
      <c r="GH4" s="722"/>
      <c r="GI4" s="722"/>
      <c r="GJ4" s="722"/>
      <c r="GK4" s="722"/>
      <c r="GL4" s="722"/>
      <c r="GM4" s="722"/>
      <c r="GN4" s="722"/>
      <c r="GO4" s="722"/>
      <c r="GP4" s="722"/>
      <c r="GQ4" s="722"/>
      <c r="GR4" s="722"/>
      <c r="GS4" s="722"/>
      <c r="GT4" s="722"/>
      <c r="GU4" s="722"/>
      <c r="GV4" s="722"/>
      <c r="GW4" s="722"/>
      <c r="GX4" s="722"/>
      <c r="GY4" s="722"/>
      <c r="GZ4" s="722"/>
      <c r="HA4" s="722"/>
      <c r="HB4" s="722"/>
      <c r="HC4" s="722"/>
      <c r="HD4" s="722"/>
      <c r="HE4" s="722"/>
      <c r="HF4" s="722"/>
      <c r="HG4" s="722"/>
      <c r="HH4" s="722"/>
      <c r="HI4" s="722"/>
      <c r="HJ4" s="722"/>
      <c r="HK4" s="722"/>
      <c r="HL4" s="722"/>
      <c r="HM4" s="722"/>
      <c r="HN4" s="722"/>
      <c r="HO4" s="722"/>
      <c r="HP4" s="722"/>
      <c r="HQ4" s="722"/>
      <c r="HR4" s="722"/>
      <c r="HS4" s="722"/>
      <c r="HT4" s="722"/>
      <c r="HU4" s="722"/>
      <c r="HV4" s="722"/>
      <c r="HW4" s="722"/>
      <c r="HX4" s="722"/>
      <c r="HY4" s="722"/>
      <c r="HZ4" s="722"/>
      <c r="IA4" s="722"/>
      <c r="IB4" s="722"/>
      <c r="IC4" s="722"/>
      <c r="ID4" s="722"/>
      <c r="IE4" s="722"/>
      <c r="IF4" s="722"/>
      <c r="IG4" s="722"/>
      <c r="IH4" s="722"/>
      <c r="II4" s="722"/>
      <c r="IJ4" s="722"/>
      <c r="IK4" s="722"/>
      <c r="IL4" s="722"/>
      <c r="IM4" s="722"/>
      <c r="IN4" s="722"/>
      <c r="IO4" s="722"/>
      <c r="IP4" s="722"/>
      <c r="IQ4" s="722"/>
      <c r="IR4" s="722"/>
    </row>
    <row r="5" spans="1:254" s="845" customFormat="1" ht="15" customHeight="1">
      <c r="A5" s="1481" t="s">
        <v>68</v>
      </c>
      <c r="B5" s="1507"/>
      <c r="C5" s="1482"/>
      <c r="D5" s="2108" t="str">
        <f>IF('PR_Programmatic Progress_1A'!C5="","",'PR_Programmatic Progress_1A'!C5)</f>
        <v>GEORGIA</v>
      </c>
      <c r="E5" s="2109"/>
      <c r="F5" s="2109"/>
      <c r="G5" s="2110"/>
      <c r="H5" s="847"/>
      <c r="I5" s="63"/>
      <c r="J5" s="63"/>
      <c r="K5" s="852"/>
      <c r="L5" s="846"/>
      <c r="M5" s="846"/>
      <c r="N5" s="846"/>
      <c r="O5" s="846"/>
      <c r="P5" s="846"/>
      <c r="Q5" s="846"/>
      <c r="R5" s="837"/>
      <c r="S5" s="837"/>
      <c r="T5" s="837"/>
      <c r="U5" s="837"/>
      <c r="V5" s="837"/>
      <c r="W5" s="837"/>
      <c r="X5" s="837"/>
      <c r="Y5" s="837"/>
      <c r="Z5" s="837"/>
      <c r="AA5" s="837"/>
      <c r="AB5" s="837"/>
      <c r="AC5" s="837"/>
      <c r="AD5" s="837"/>
      <c r="AE5" s="837"/>
      <c r="AF5" s="837"/>
      <c r="AG5" s="837"/>
      <c r="AH5" s="837"/>
      <c r="AI5" s="837"/>
      <c r="AJ5" s="837"/>
      <c r="AK5" s="837"/>
      <c r="AL5" s="837"/>
      <c r="AM5" s="837"/>
      <c r="AN5" s="837"/>
      <c r="AO5" s="837"/>
      <c r="AP5" s="837"/>
      <c r="AQ5" s="837"/>
      <c r="AR5" s="837"/>
      <c r="AS5" s="837"/>
      <c r="AT5" s="837"/>
      <c r="AU5" s="837"/>
      <c r="AV5" s="837"/>
      <c r="AW5" s="837"/>
      <c r="AX5" s="837"/>
      <c r="AY5" s="837"/>
      <c r="AZ5" s="837"/>
      <c r="BA5" s="837"/>
      <c r="BB5" s="837"/>
      <c r="BC5" s="837"/>
      <c r="BD5" s="837"/>
      <c r="BE5" s="837"/>
      <c r="BF5" s="837"/>
      <c r="BG5" s="837"/>
      <c r="BH5" s="837"/>
      <c r="BI5" s="837"/>
      <c r="BJ5" s="837"/>
      <c r="BK5" s="837"/>
      <c r="BL5" s="837"/>
      <c r="BM5" s="837"/>
      <c r="BN5" s="837"/>
      <c r="BO5" s="837"/>
      <c r="BP5" s="837"/>
      <c r="BQ5" s="837"/>
      <c r="BR5" s="837"/>
      <c r="BS5" s="837"/>
      <c r="BT5" s="837"/>
      <c r="BU5" s="837"/>
      <c r="BV5" s="837"/>
      <c r="BW5" s="837"/>
      <c r="BX5" s="837"/>
      <c r="BY5" s="837"/>
      <c r="BZ5" s="837"/>
      <c r="CA5" s="837"/>
      <c r="CB5" s="837"/>
      <c r="CC5" s="837"/>
      <c r="CD5" s="837"/>
      <c r="CE5" s="837"/>
      <c r="CF5" s="837"/>
      <c r="CG5" s="837"/>
      <c r="CH5" s="837"/>
      <c r="CI5" s="837"/>
      <c r="CJ5" s="837"/>
      <c r="CK5" s="837"/>
      <c r="CL5" s="837"/>
      <c r="CM5" s="837"/>
      <c r="CN5" s="837"/>
      <c r="CO5" s="837"/>
      <c r="CP5" s="837"/>
      <c r="CQ5" s="837"/>
      <c r="CR5" s="837"/>
      <c r="CS5" s="837"/>
      <c r="CT5" s="837"/>
      <c r="CU5" s="837"/>
      <c r="CV5" s="837"/>
      <c r="CW5" s="837"/>
      <c r="CX5" s="837"/>
      <c r="CY5" s="837"/>
      <c r="CZ5" s="837"/>
      <c r="DA5" s="837"/>
      <c r="DB5" s="837"/>
      <c r="DC5" s="837"/>
      <c r="DD5" s="837"/>
      <c r="DE5" s="837"/>
      <c r="DF5" s="837"/>
      <c r="DG5" s="837"/>
      <c r="DH5" s="837"/>
      <c r="DI5" s="837"/>
      <c r="DJ5" s="837"/>
      <c r="DK5" s="837"/>
      <c r="DL5" s="837"/>
      <c r="DM5" s="837"/>
      <c r="DN5" s="837"/>
      <c r="DO5" s="837"/>
      <c r="DP5" s="837"/>
      <c r="DQ5" s="837"/>
      <c r="DR5" s="837"/>
      <c r="DS5" s="837"/>
      <c r="DT5" s="837"/>
      <c r="DU5" s="837"/>
      <c r="DV5" s="837"/>
      <c r="DW5" s="837"/>
      <c r="DX5" s="837"/>
      <c r="DY5" s="837"/>
      <c r="DZ5" s="837"/>
      <c r="EA5" s="837"/>
      <c r="EB5" s="837"/>
      <c r="EC5" s="837"/>
      <c r="ED5" s="837"/>
      <c r="EE5" s="837"/>
      <c r="EF5" s="837"/>
      <c r="EG5" s="837"/>
      <c r="EH5" s="837"/>
      <c r="EI5" s="837"/>
      <c r="EJ5" s="837"/>
      <c r="EK5" s="837"/>
      <c r="EL5" s="837"/>
      <c r="EM5" s="837"/>
      <c r="EN5" s="837"/>
      <c r="EO5" s="837"/>
      <c r="EP5" s="837"/>
      <c r="EQ5" s="837"/>
      <c r="ER5" s="837"/>
      <c r="ES5" s="837"/>
      <c r="ET5" s="837"/>
      <c r="EU5" s="837"/>
      <c r="EV5" s="837"/>
      <c r="EW5" s="837"/>
      <c r="EX5" s="837"/>
      <c r="EY5" s="837"/>
      <c r="EZ5" s="837"/>
      <c r="FA5" s="837"/>
      <c r="FB5" s="837"/>
      <c r="FC5" s="837"/>
      <c r="FD5" s="837"/>
      <c r="FE5" s="837"/>
      <c r="FF5" s="837"/>
      <c r="FG5" s="837"/>
      <c r="FH5" s="837"/>
      <c r="FI5" s="837"/>
      <c r="FJ5" s="837"/>
      <c r="FK5" s="837"/>
      <c r="FL5" s="837"/>
      <c r="FM5" s="837"/>
      <c r="FN5" s="837"/>
      <c r="FO5" s="837"/>
      <c r="FP5" s="837"/>
      <c r="FQ5" s="837"/>
      <c r="FR5" s="837"/>
      <c r="FS5" s="837"/>
      <c r="FT5" s="837"/>
      <c r="FU5" s="837"/>
      <c r="FV5" s="837"/>
      <c r="FW5" s="837"/>
      <c r="FX5" s="837"/>
      <c r="FY5" s="837"/>
      <c r="FZ5" s="837"/>
      <c r="GA5" s="837"/>
      <c r="GB5" s="837"/>
      <c r="GC5" s="837"/>
      <c r="GD5" s="837"/>
      <c r="GE5" s="837"/>
      <c r="GF5" s="837"/>
      <c r="GG5" s="837"/>
      <c r="GH5" s="837"/>
      <c r="GI5" s="837"/>
      <c r="GJ5" s="837"/>
      <c r="GK5" s="837"/>
      <c r="GL5" s="837"/>
      <c r="GM5" s="837"/>
      <c r="GN5" s="837"/>
      <c r="GO5" s="837"/>
      <c r="GP5" s="837"/>
      <c r="GQ5" s="837"/>
      <c r="GR5" s="837"/>
      <c r="GS5" s="837"/>
      <c r="GT5" s="837"/>
      <c r="GU5" s="837"/>
      <c r="GV5" s="837"/>
      <c r="GW5" s="837"/>
      <c r="GX5" s="837"/>
      <c r="GY5" s="837"/>
      <c r="GZ5" s="837"/>
      <c r="HA5" s="837"/>
      <c r="HB5" s="837"/>
      <c r="HC5" s="837"/>
      <c r="HD5" s="837"/>
      <c r="HE5" s="837"/>
      <c r="HF5" s="837"/>
      <c r="HG5" s="837"/>
      <c r="HH5" s="837"/>
      <c r="HI5" s="837"/>
      <c r="HJ5" s="837"/>
      <c r="HK5" s="837"/>
      <c r="HL5" s="837"/>
      <c r="HM5" s="837"/>
      <c r="HN5" s="837"/>
      <c r="HO5" s="837"/>
      <c r="HP5" s="837"/>
      <c r="HQ5" s="837"/>
      <c r="HR5" s="837"/>
      <c r="HS5" s="837"/>
      <c r="HT5" s="837"/>
      <c r="HU5" s="837"/>
      <c r="HV5" s="837"/>
      <c r="HW5" s="837"/>
      <c r="HX5" s="837"/>
      <c r="HY5" s="837"/>
      <c r="HZ5" s="837"/>
      <c r="IA5" s="837"/>
      <c r="IB5" s="837"/>
      <c r="IC5" s="837"/>
      <c r="ID5" s="837"/>
      <c r="IE5" s="837"/>
      <c r="IF5" s="837"/>
      <c r="IG5" s="837"/>
      <c r="IH5" s="837"/>
      <c r="II5" s="837"/>
      <c r="IJ5" s="837"/>
      <c r="IK5" s="837"/>
      <c r="IL5" s="837"/>
      <c r="IM5" s="837"/>
      <c r="IN5" s="837"/>
      <c r="IO5" s="837"/>
      <c r="IP5" s="837"/>
      <c r="IQ5" s="837"/>
      <c r="IR5" s="837"/>
      <c r="IS5" s="837"/>
      <c r="IT5" s="837"/>
    </row>
    <row r="6" spans="1:254" s="845" customFormat="1" ht="15" customHeight="1">
      <c r="A6" s="1443" t="s">
        <v>69</v>
      </c>
      <c r="B6" s="1937"/>
      <c r="C6" s="1444"/>
      <c r="D6" s="2118" t="str">
        <f>IF('PR_Programmatic Progress_1A'!C6="","",'PR_Programmatic Progress_1A'!C6)</f>
        <v>Tuberculosis</v>
      </c>
      <c r="E6" s="2119"/>
      <c r="F6" s="2119"/>
      <c r="G6" s="2120"/>
      <c r="H6" s="847"/>
      <c r="I6" s="63"/>
      <c r="J6" s="63"/>
      <c r="K6" s="846"/>
      <c r="L6" s="846"/>
      <c r="M6" s="846"/>
      <c r="N6" s="846"/>
      <c r="O6" s="846"/>
      <c r="P6" s="846"/>
      <c r="Q6" s="846"/>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7"/>
      <c r="AY6" s="837"/>
      <c r="AZ6" s="837"/>
      <c r="BA6" s="837"/>
      <c r="BB6" s="837"/>
      <c r="BC6" s="837"/>
      <c r="BD6" s="837"/>
      <c r="BE6" s="837"/>
      <c r="BF6" s="837"/>
      <c r="BG6" s="837"/>
      <c r="BH6" s="837"/>
      <c r="BI6" s="837"/>
      <c r="BJ6" s="837"/>
      <c r="BK6" s="837"/>
      <c r="BL6" s="837"/>
      <c r="BM6" s="837"/>
      <c r="BN6" s="837"/>
      <c r="BO6" s="837"/>
      <c r="BP6" s="837"/>
      <c r="BQ6" s="837"/>
      <c r="BR6" s="837"/>
      <c r="BS6" s="837"/>
      <c r="BT6" s="837"/>
      <c r="BU6" s="837"/>
      <c r="BV6" s="837"/>
      <c r="BW6" s="837"/>
      <c r="BX6" s="837"/>
      <c r="BY6" s="837"/>
      <c r="BZ6" s="837"/>
      <c r="CA6" s="837"/>
      <c r="CB6" s="837"/>
      <c r="CC6" s="837"/>
      <c r="CD6" s="837"/>
      <c r="CE6" s="837"/>
      <c r="CF6" s="837"/>
      <c r="CG6" s="837"/>
      <c r="CH6" s="837"/>
      <c r="CI6" s="837"/>
      <c r="CJ6" s="837"/>
      <c r="CK6" s="837"/>
      <c r="CL6" s="837"/>
      <c r="CM6" s="837"/>
      <c r="CN6" s="837"/>
      <c r="CO6" s="837"/>
      <c r="CP6" s="837"/>
      <c r="CQ6" s="837"/>
      <c r="CR6" s="837"/>
      <c r="CS6" s="837"/>
      <c r="CT6" s="837"/>
      <c r="CU6" s="837"/>
      <c r="CV6" s="837"/>
      <c r="CW6" s="837"/>
      <c r="CX6" s="837"/>
      <c r="CY6" s="837"/>
      <c r="CZ6" s="837"/>
      <c r="DA6" s="837"/>
      <c r="DB6" s="837"/>
      <c r="DC6" s="837"/>
      <c r="DD6" s="837"/>
      <c r="DE6" s="837"/>
      <c r="DF6" s="837"/>
      <c r="DG6" s="837"/>
      <c r="DH6" s="837"/>
      <c r="DI6" s="837"/>
      <c r="DJ6" s="837"/>
      <c r="DK6" s="837"/>
      <c r="DL6" s="837"/>
      <c r="DM6" s="837"/>
      <c r="DN6" s="837"/>
      <c r="DO6" s="837"/>
      <c r="DP6" s="837"/>
      <c r="DQ6" s="837"/>
      <c r="DR6" s="837"/>
      <c r="DS6" s="837"/>
      <c r="DT6" s="837"/>
      <c r="DU6" s="837"/>
      <c r="DV6" s="837"/>
      <c r="DW6" s="837"/>
      <c r="DX6" s="837"/>
      <c r="DY6" s="837"/>
      <c r="DZ6" s="837"/>
      <c r="EA6" s="837"/>
      <c r="EB6" s="837"/>
      <c r="EC6" s="837"/>
      <c r="ED6" s="837"/>
      <c r="EE6" s="837"/>
      <c r="EF6" s="837"/>
      <c r="EG6" s="837"/>
      <c r="EH6" s="837"/>
      <c r="EI6" s="837"/>
      <c r="EJ6" s="837"/>
      <c r="EK6" s="837"/>
      <c r="EL6" s="837"/>
      <c r="EM6" s="837"/>
      <c r="EN6" s="837"/>
      <c r="EO6" s="837"/>
      <c r="EP6" s="837"/>
      <c r="EQ6" s="837"/>
      <c r="ER6" s="837"/>
      <c r="ES6" s="837"/>
      <c r="ET6" s="837"/>
      <c r="EU6" s="837"/>
      <c r="EV6" s="837"/>
      <c r="EW6" s="837"/>
      <c r="EX6" s="837"/>
      <c r="EY6" s="837"/>
      <c r="EZ6" s="837"/>
      <c r="FA6" s="837"/>
      <c r="FB6" s="837"/>
      <c r="FC6" s="837"/>
      <c r="FD6" s="837"/>
      <c r="FE6" s="837"/>
      <c r="FF6" s="837"/>
      <c r="FG6" s="837"/>
      <c r="FH6" s="837"/>
      <c r="FI6" s="837"/>
      <c r="FJ6" s="837"/>
      <c r="FK6" s="837"/>
      <c r="FL6" s="837"/>
      <c r="FM6" s="837"/>
      <c r="FN6" s="837"/>
      <c r="FO6" s="837"/>
      <c r="FP6" s="837"/>
      <c r="FQ6" s="837"/>
      <c r="FR6" s="837"/>
      <c r="FS6" s="837"/>
      <c r="FT6" s="837"/>
      <c r="FU6" s="837"/>
      <c r="FV6" s="837"/>
      <c r="FW6" s="837"/>
      <c r="FX6" s="837"/>
      <c r="FY6" s="837"/>
      <c r="FZ6" s="837"/>
      <c r="GA6" s="837"/>
      <c r="GB6" s="837"/>
      <c r="GC6" s="837"/>
      <c r="GD6" s="837"/>
      <c r="GE6" s="837"/>
      <c r="GF6" s="837"/>
      <c r="GG6" s="837"/>
      <c r="GH6" s="837"/>
      <c r="GI6" s="837"/>
      <c r="GJ6" s="837"/>
      <c r="GK6" s="837"/>
      <c r="GL6" s="837"/>
      <c r="GM6" s="837"/>
      <c r="GN6" s="837"/>
      <c r="GO6" s="837"/>
      <c r="GP6" s="837"/>
      <c r="GQ6" s="837"/>
      <c r="GR6" s="837"/>
      <c r="GS6" s="837"/>
      <c r="GT6" s="837"/>
      <c r="GU6" s="837"/>
      <c r="GV6" s="837"/>
      <c r="GW6" s="837"/>
      <c r="GX6" s="837"/>
      <c r="GY6" s="837"/>
      <c r="GZ6" s="837"/>
      <c r="HA6" s="837"/>
      <c r="HB6" s="837"/>
      <c r="HC6" s="837"/>
      <c r="HD6" s="837"/>
      <c r="HE6" s="837"/>
      <c r="HF6" s="837"/>
      <c r="HG6" s="837"/>
      <c r="HH6" s="837"/>
      <c r="HI6" s="837"/>
      <c r="HJ6" s="837"/>
      <c r="HK6" s="837"/>
      <c r="HL6" s="837"/>
      <c r="HM6" s="837"/>
      <c r="HN6" s="837"/>
      <c r="HO6" s="837"/>
      <c r="HP6" s="837"/>
      <c r="HQ6" s="837"/>
      <c r="HR6" s="837"/>
      <c r="HS6" s="837"/>
      <c r="HT6" s="837"/>
      <c r="HU6" s="837"/>
      <c r="HV6" s="837"/>
      <c r="HW6" s="837"/>
      <c r="HX6" s="837"/>
      <c r="HY6" s="837"/>
      <c r="HZ6" s="837"/>
      <c r="IA6" s="837"/>
      <c r="IB6" s="837"/>
      <c r="IC6" s="837"/>
      <c r="ID6" s="837"/>
      <c r="IE6" s="837"/>
      <c r="IF6" s="837"/>
      <c r="IG6" s="837"/>
      <c r="IH6" s="837"/>
      <c r="II6" s="837"/>
      <c r="IJ6" s="837"/>
      <c r="IK6" s="837"/>
      <c r="IL6" s="837"/>
      <c r="IM6" s="837"/>
      <c r="IN6" s="837"/>
      <c r="IO6" s="837"/>
      <c r="IP6" s="837"/>
      <c r="IQ6" s="837"/>
      <c r="IR6" s="837"/>
      <c r="IS6" s="837"/>
      <c r="IT6" s="837"/>
    </row>
    <row r="7" spans="1:254" s="845" customFormat="1" ht="15" customHeight="1">
      <c r="A7" s="1443" t="s">
        <v>265</v>
      </c>
      <c r="B7" s="1937"/>
      <c r="C7" s="1444"/>
      <c r="D7" s="2115" t="str">
        <f>IF('PR_Programmatic Progress_1A'!C7="","",'PR_Programmatic Progress_1A'!C7)</f>
        <v>GEO-T-NCDC</v>
      </c>
      <c r="E7" s="2116"/>
      <c r="F7" s="2116"/>
      <c r="G7" s="2117"/>
      <c r="H7" s="85"/>
      <c r="I7" s="63"/>
      <c r="J7" s="751"/>
      <c r="K7" s="846"/>
      <c r="L7" s="846"/>
      <c r="M7" s="846"/>
      <c r="N7" s="846"/>
      <c r="O7" s="846"/>
      <c r="P7" s="846"/>
      <c r="Q7" s="846"/>
      <c r="R7" s="837"/>
      <c r="S7" s="837"/>
      <c r="T7" s="837"/>
      <c r="U7" s="837"/>
      <c r="V7" s="837"/>
      <c r="W7" s="837"/>
      <c r="X7" s="837"/>
      <c r="Y7" s="837"/>
      <c r="Z7" s="837"/>
      <c r="AA7" s="837"/>
      <c r="AB7" s="837"/>
      <c r="AC7" s="837"/>
      <c r="AD7" s="837"/>
      <c r="AE7" s="837"/>
      <c r="AF7" s="837"/>
      <c r="AG7" s="837"/>
      <c r="AH7" s="837"/>
      <c r="AI7" s="837"/>
      <c r="AJ7" s="837"/>
      <c r="AK7" s="837"/>
      <c r="AL7" s="837"/>
      <c r="AM7" s="837"/>
      <c r="AN7" s="837"/>
      <c r="AO7" s="837"/>
      <c r="AP7" s="837"/>
      <c r="AQ7" s="837"/>
      <c r="AR7" s="837"/>
      <c r="AS7" s="837"/>
      <c r="AT7" s="837"/>
      <c r="AU7" s="837"/>
      <c r="AV7" s="837"/>
      <c r="AW7" s="837"/>
      <c r="AX7" s="837"/>
      <c r="AY7" s="837"/>
      <c r="AZ7" s="837"/>
      <c r="BA7" s="837"/>
      <c r="BB7" s="837"/>
      <c r="BC7" s="837"/>
      <c r="BD7" s="837"/>
      <c r="BE7" s="837"/>
      <c r="BF7" s="837"/>
      <c r="BG7" s="837"/>
      <c r="BH7" s="837"/>
      <c r="BI7" s="837"/>
      <c r="BJ7" s="837"/>
      <c r="BK7" s="837"/>
      <c r="BL7" s="837"/>
      <c r="BM7" s="837"/>
      <c r="BN7" s="837"/>
      <c r="BO7" s="837"/>
      <c r="BP7" s="837"/>
      <c r="BQ7" s="837"/>
      <c r="BR7" s="837"/>
      <c r="BS7" s="837"/>
      <c r="BT7" s="837"/>
      <c r="BU7" s="837"/>
      <c r="BV7" s="837"/>
      <c r="BW7" s="837"/>
      <c r="BX7" s="837"/>
      <c r="BY7" s="837"/>
      <c r="BZ7" s="837"/>
      <c r="CA7" s="837"/>
      <c r="CB7" s="837"/>
      <c r="CC7" s="837"/>
      <c r="CD7" s="837"/>
      <c r="CE7" s="837"/>
      <c r="CF7" s="837"/>
      <c r="CG7" s="837"/>
      <c r="CH7" s="837"/>
      <c r="CI7" s="837"/>
      <c r="CJ7" s="837"/>
      <c r="CK7" s="837"/>
      <c r="CL7" s="837"/>
      <c r="CM7" s="837"/>
      <c r="CN7" s="837"/>
      <c r="CO7" s="837"/>
      <c r="CP7" s="837"/>
      <c r="CQ7" s="837"/>
      <c r="CR7" s="837"/>
      <c r="CS7" s="837"/>
      <c r="CT7" s="837"/>
      <c r="CU7" s="837"/>
      <c r="CV7" s="837"/>
      <c r="CW7" s="837"/>
      <c r="CX7" s="837"/>
      <c r="CY7" s="837"/>
      <c r="CZ7" s="837"/>
      <c r="DA7" s="837"/>
      <c r="DB7" s="837"/>
      <c r="DC7" s="837"/>
      <c r="DD7" s="837"/>
      <c r="DE7" s="837"/>
      <c r="DF7" s="837"/>
      <c r="DG7" s="837"/>
      <c r="DH7" s="837"/>
      <c r="DI7" s="837"/>
      <c r="DJ7" s="837"/>
      <c r="DK7" s="837"/>
      <c r="DL7" s="837"/>
      <c r="DM7" s="837"/>
      <c r="DN7" s="837"/>
      <c r="DO7" s="837"/>
      <c r="DP7" s="837"/>
      <c r="DQ7" s="837"/>
      <c r="DR7" s="837"/>
      <c r="DS7" s="837"/>
      <c r="DT7" s="837"/>
      <c r="DU7" s="837"/>
      <c r="DV7" s="837"/>
      <c r="DW7" s="837"/>
      <c r="DX7" s="837"/>
      <c r="DY7" s="837"/>
      <c r="DZ7" s="837"/>
      <c r="EA7" s="837"/>
      <c r="EB7" s="837"/>
      <c r="EC7" s="837"/>
      <c r="ED7" s="837"/>
      <c r="EE7" s="837"/>
      <c r="EF7" s="837"/>
      <c r="EG7" s="837"/>
      <c r="EH7" s="837"/>
      <c r="EI7" s="837"/>
      <c r="EJ7" s="837"/>
      <c r="EK7" s="837"/>
      <c r="EL7" s="837"/>
      <c r="EM7" s="837"/>
      <c r="EN7" s="837"/>
      <c r="EO7" s="837"/>
      <c r="EP7" s="837"/>
      <c r="EQ7" s="837"/>
      <c r="ER7" s="837"/>
      <c r="ES7" s="837"/>
      <c r="ET7" s="837"/>
      <c r="EU7" s="837"/>
      <c r="EV7" s="837"/>
      <c r="EW7" s="837"/>
      <c r="EX7" s="837"/>
      <c r="EY7" s="837"/>
      <c r="EZ7" s="837"/>
      <c r="FA7" s="837"/>
      <c r="FB7" s="837"/>
      <c r="FC7" s="837"/>
      <c r="FD7" s="837"/>
      <c r="FE7" s="837"/>
      <c r="FF7" s="837"/>
      <c r="FG7" s="837"/>
      <c r="FH7" s="837"/>
      <c r="FI7" s="837"/>
      <c r="FJ7" s="837"/>
      <c r="FK7" s="837"/>
      <c r="FL7" s="837"/>
      <c r="FM7" s="837"/>
      <c r="FN7" s="837"/>
      <c r="FO7" s="837"/>
      <c r="FP7" s="837"/>
      <c r="FQ7" s="837"/>
      <c r="FR7" s="837"/>
      <c r="FS7" s="837"/>
      <c r="FT7" s="837"/>
      <c r="FU7" s="837"/>
      <c r="FV7" s="837"/>
      <c r="FW7" s="837"/>
      <c r="FX7" s="837"/>
      <c r="FY7" s="837"/>
      <c r="FZ7" s="837"/>
      <c r="GA7" s="837"/>
      <c r="GB7" s="837"/>
      <c r="GC7" s="837"/>
      <c r="GD7" s="837"/>
      <c r="GE7" s="837"/>
      <c r="GF7" s="837"/>
      <c r="GG7" s="837"/>
      <c r="GH7" s="837"/>
      <c r="GI7" s="837"/>
      <c r="GJ7" s="837"/>
      <c r="GK7" s="837"/>
      <c r="GL7" s="837"/>
      <c r="GM7" s="837"/>
      <c r="GN7" s="837"/>
      <c r="GO7" s="837"/>
      <c r="GP7" s="837"/>
      <c r="GQ7" s="837"/>
      <c r="GR7" s="837"/>
      <c r="GS7" s="837"/>
      <c r="GT7" s="837"/>
      <c r="GU7" s="837"/>
      <c r="GV7" s="837"/>
      <c r="GW7" s="837"/>
      <c r="GX7" s="837"/>
      <c r="GY7" s="837"/>
      <c r="GZ7" s="837"/>
      <c r="HA7" s="837"/>
      <c r="HB7" s="837"/>
      <c r="HC7" s="837"/>
      <c r="HD7" s="837"/>
      <c r="HE7" s="837"/>
      <c r="HF7" s="837"/>
      <c r="HG7" s="837"/>
      <c r="HH7" s="837"/>
      <c r="HI7" s="837"/>
      <c r="HJ7" s="837"/>
      <c r="HK7" s="837"/>
      <c r="HL7" s="837"/>
      <c r="HM7" s="837"/>
      <c r="HN7" s="837"/>
      <c r="HO7" s="837"/>
      <c r="HP7" s="837"/>
      <c r="HQ7" s="837"/>
      <c r="HR7" s="837"/>
      <c r="HS7" s="837"/>
      <c r="HT7" s="837"/>
      <c r="HU7" s="837"/>
      <c r="HV7" s="837"/>
      <c r="HW7" s="837"/>
      <c r="HX7" s="837"/>
      <c r="HY7" s="837"/>
      <c r="HZ7" s="837"/>
      <c r="IA7" s="837"/>
      <c r="IB7" s="837"/>
      <c r="IC7" s="837"/>
      <c r="ID7" s="837"/>
      <c r="IE7" s="837"/>
      <c r="IF7" s="837"/>
      <c r="IG7" s="837"/>
      <c r="IH7" s="837"/>
      <c r="II7" s="837"/>
      <c r="IJ7" s="837"/>
      <c r="IK7" s="837"/>
      <c r="IL7" s="837"/>
      <c r="IM7" s="837"/>
      <c r="IN7" s="837"/>
      <c r="IO7" s="837"/>
      <c r="IP7" s="837"/>
      <c r="IQ7" s="837"/>
      <c r="IR7" s="837"/>
      <c r="IS7" s="837"/>
      <c r="IT7" s="837"/>
    </row>
    <row r="8" spans="1:254" s="845" customFormat="1" ht="15" customHeight="1">
      <c r="A8" s="1443" t="s">
        <v>238</v>
      </c>
      <c r="B8" s="1937"/>
      <c r="C8" s="1444"/>
      <c r="D8" s="2118" t="str">
        <f>IF('PR_Programmatic Progress_1A'!C8="","",'PR_Programmatic Progress_1A'!C8)</f>
        <v>NCDC</v>
      </c>
      <c r="E8" s="2119"/>
      <c r="F8" s="2119"/>
      <c r="G8" s="2120"/>
      <c r="H8" s="847"/>
      <c r="I8" s="63"/>
      <c r="J8" s="63"/>
      <c r="K8" s="846"/>
      <c r="L8" s="846"/>
      <c r="M8" s="846"/>
      <c r="N8" s="846"/>
      <c r="O8" s="846"/>
      <c r="P8" s="846"/>
      <c r="Q8" s="846"/>
      <c r="R8" s="837"/>
      <c r="S8" s="837"/>
      <c r="T8" s="837"/>
      <c r="U8" s="837"/>
      <c r="V8" s="837"/>
      <c r="W8" s="837"/>
      <c r="X8" s="837"/>
      <c r="Y8" s="837"/>
      <c r="Z8" s="837"/>
      <c r="AA8" s="837"/>
      <c r="AB8" s="837"/>
      <c r="AC8" s="837"/>
      <c r="AD8" s="837"/>
      <c r="AE8" s="837"/>
      <c r="AF8" s="837"/>
      <c r="AG8" s="837"/>
      <c r="AH8" s="837"/>
      <c r="AI8" s="837"/>
      <c r="AJ8" s="837"/>
      <c r="AK8" s="837"/>
      <c r="AL8" s="837"/>
      <c r="AM8" s="837"/>
      <c r="AN8" s="837"/>
      <c r="AO8" s="837"/>
      <c r="AP8" s="837"/>
      <c r="AQ8" s="837"/>
      <c r="AR8" s="837"/>
      <c r="AS8" s="837"/>
      <c r="AT8" s="837"/>
      <c r="AU8" s="837"/>
      <c r="AV8" s="837"/>
      <c r="AW8" s="837"/>
      <c r="AX8" s="837"/>
      <c r="AY8" s="837"/>
      <c r="AZ8" s="837"/>
      <c r="BA8" s="837"/>
      <c r="BB8" s="837"/>
      <c r="BC8" s="837"/>
      <c r="BD8" s="837"/>
      <c r="BE8" s="837"/>
      <c r="BF8" s="837"/>
      <c r="BG8" s="837"/>
      <c r="BH8" s="837"/>
      <c r="BI8" s="837"/>
      <c r="BJ8" s="837"/>
      <c r="BK8" s="837"/>
      <c r="BL8" s="837"/>
      <c r="BM8" s="837"/>
      <c r="BN8" s="837"/>
      <c r="BO8" s="837"/>
      <c r="BP8" s="837"/>
      <c r="BQ8" s="837"/>
      <c r="BR8" s="837"/>
      <c r="BS8" s="837"/>
      <c r="BT8" s="837"/>
      <c r="BU8" s="837"/>
      <c r="BV8" s="837"/>
      <c r="BW8" s="837"/>
      <c r="BX8" s="837"/>
      <c r="BY8" s="837"/>
      <c r="BZ8" s="837"/>
      <c r="CA8" s="837"/>
      <c r="CB8" s="837"/>
      <c r="CC8" s="837"/>
      <c r="CD8" s="837"/>
      <c r="CE8" s="837"/>
      <c r="CF8" s="837"/>
      <c r="CG8" s="837"/>
      <c r="CH8" s="837"/>
      <c r="CI8" s="837"/>
      <c r="CJ8" s="837"/>
      <c r="CK8" s="837"/>
      <c r="CL8" s="837"/>
      <c r="CM8" s="837"/>
      <c r="CN8" s="837"/>
      <c r="CO8" s="837"/>
      <c r="CP8" s="837"/>
      <c r="CQ8" s="837"/>
      <c r="CR8" s="837"/>
      <c r="CS8" s="837"/>
      <c r="CT8" s="837"/>
      <c r="CU8" s="837"/>
      <c r="CV8" s="837"/>
      <c r="CW8" s="837"/>
      <c r="CX8" s="837"/>
      <c r="CY8" s="837"/>
      <c r="CZ8" s="837"/>
      <c r="DA8" s="837"/>
      <c r="DB8" s="837"/>
      <c r="DC8" s="837"/>
      <c r="DD8" s="837"/>
      <c r="DE8" s="837"/>
      <c r="DF8" s="837"/>
      <c r="DG8" s="837"/>
      <c r="DH8" s="837"/>
      <c r="DI8" s="837"/>
      <c r="DJ8" s="837"/>
      <c r="DK8" s="837"/>
      <c r="DL8" s="837"/>
      <c r="DM8" s="837"/>
      <c r="DN8" s="837"/>
      <c r="DO8" s="837"/>
      <c r="DP8" s="837"/>
      <c r="DQ8" s="837"/>
      <c r="DR8" s="837"/>
      <c r="DS8" s="837"/>
      <c r="DT8" s="837"/>
      <c r="DU8" s="837"/>
      <c r="DV8" s="837"/>
      <c r="DW8" s="837"/>
      <c r="DX8" s="837"/>
      <c r="DY8" s="837"/>
      <c r="DZ8" s="837"/>
      <c r="EA8" s="837"/>
      <c r="EB8" s="837"/>
      <c r="EC8" s="837"/>
      <c r="ED8" s="837"/>
      <c r="EE8" s="837"/>
      <c r="EF8" s="837"/>
      <c r="EG8" s="837"/>
      <c r="EH8" s="837"/>
      <c r="EI8" s="837"/>
      <c r="EJ8" s="837"/>
      <c r="EK8" s="837"/>
      <c r="EL8" s="837"/>
      <c r="EM8" s="837"/>
      <c r="EN8" s="837"/>
      <c r="EO8" s="837"/>
      <c r="EP8" s="837"/>
      <c r="EQ8" s="837"/>
      <c r="ER8" s="837"/>
      <c r="ES8" s="837"/>
      <c r="ET8" s="837"/>
      <c r="EU8" s="837"/>
      <c r="EV8" s="837"/>
      <c r="EW8" s="837"/>
      <c r="EX8" s="837"/>
      <c r="EY8" s="837"/>
      <c r="EZ8" s="837"/>
      <c r="FA8" s="837"/>
      <c r="FB8" s="837"/>
      <c r="FC8" s="837"/>
      <c r="FD8" s="837"/>
      <c r="FE8" s="837"/>
      <c r="FF8" s="837"/>
      <c r="FG8" s="837"/>
      <c r="FH8" s="837"/>
      <c r="FI8" s="837"/>
      <c r="FJ8" s="837"/>
      <c r="FK8" s="837"/>
      <c r="FL8" s="837"/>
      <c r="FM8" s="837"/>
      <c r="FN8" s="837"/>
      <c r="FO8" s="837"/>
      <c r="FP8" s="837"/>
      <c r="FQ8" s="837"/>
      <c r="FR8" s="837"/>
      <c r="FS8" s="837"/>
      <c r="FT8" s="837"/>
      <c r="FU8" s="837"/>
      <c r="FV8" s="837"/>
      <c r="FW8" s="837"/>
      <c r="FX8" s="837"/>
      <c r="FY8" s="837"/>
      <c r="FZ8" s="837"/>
      <c r="GA8" s="837"/>
      <c r="GB8" s="837"/>
      <c r="GC8" s="837"/>
      <c r="GD8" s="837"/>
      <c r="GE8" s="837"/>
      <c r="GF8" s="837"/>
      <c r="GG8" s="837"/>
      <c r="GH8" s="837"/>
      <c r="GI8" s="837"/>
      <c r="GJ8" s="837"/>
      <c r="GK8" s="837"/>
      <c r="GL8" s="837"/>
      <c r="GM8" s="837"/>
      <c r="GN8" s="837"/>
      <c r="GO8" s="837"/>
      <c r="GP8" s="837"/>
      <c r="GQ8" s="837"/>
      <c r="GR8" s="837"/>
      <c r="GS8" s="837"/>
      <c r="GT8" s="837"/>
      <c r="GU8" s="837"/>
      <c r="GV8" s="837"/>
      <c r="GW8" s="837"/>
      <c r="GX8" s="837"/>
      <c r="GY8" s="837"/>
      <c r="GZ8" s="837"/>
      <c r="HA8" s="837"/>
      <c r="HB8" s="837"/>
      <c r="HC8" s="837"/>
      <c r="HD8" s="837"/>
      <c r="HE8" s="837"/>
      <c r="HF8" s="837"/>
      <c r="HG8" s="837"/>
      <c r="HH8" s="837"/>
      <c r="HI8" s="837"/>
      <c r="HJ8" s="837"/>
      <c r="HK8" s="837"/>
      <c r="HL8" s="837"/>
      <c r="HM8" s="837"/>
      <c r="HN8" s="837"/>
      <c r="HO8" s="837"/>
      <c r="HP8" s="837"/>
      <c r="HQ8" s="837"/>
      <c r="HR8" s="837"/>
      <c r="HS8" s="837"/>
      <c r="HT8" s="837"/>
      <c r="HU8" s="837"/>
      <c r="HV8" s="837"/>
      <c r="HW8" s="837"/>
      <c r="HX8" s="837"/>
      <c r="HY8" s="837"/>
      <c r="HZ8" s="837"/>
      <c r="IA8" s="837"/>
      <c r="IB8" s="837"/>
      <c r="IC8" s="837"/>
      <c r="ID8" s="837"/>
      <c r="IE8" s="837"/>
      <c r="IF8" s="837"/>
      <c r="IG8" s="837"/>
      <c r="IH8" s="837"/>
      <c r="II8" s="837"/>
      <c r="IJ8" s="837"/>
      <c r="IK8" s="837"/>
      <c r="IL8" s="837"/>
      <c r="IM8" s="837"/>
      <c r="IN8" s="837"/>
      <c r="IO8" s="837"/>
      <c r="IP8" s="837"/>
      <c r="IQ8" s="837"/>
      <c r="IR8" s="837"/>
      <c r="IS8" s="837"/>
      <c r="IT8" s="837"/>
    </row>
    <row r="9" spans="1:254" s="845" customFormat="1" ht="15" customHeight="1">
      <c r="A9" s="1443" t="s">
        <v>263</v>
      </c>
      <c r="B9" s="1937"/>
      <c r="C9" s="1444"/>
      <c r="D9" s="2112">
        <f>IF('PR_Programmatic Progress_1A'!C9="","",'PR_Programmatic Progress_1A'!C9)</f>
        <v>41730</v>
      </c>
      <c r="E9" s="2113"/>
      <c r="F9" s="2113"/>
      <c r="G9" s="2114"/>
      <c r="H9" s="848"/>
      <c r="I9" s="63"/>
      <c r="J9" s="63"/>
      <c r="K9" s="846"/>
      <c r="L9" s="846"/>
      <c r="M9" s="846"/>
      <c r="N9" s="846"/>
      <c r="O9" s="846"/>
      <c r="P9" s="846"/>
      <c r="Q9" s="846"/>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7"/>
      <c r="AY9" s="837"/>
      <c r="AZ9" s="837"/>
      <c r="BA9" s="837"/>
      <c r="BB9" s="837"/>
      <c r="BC9" s="837"/>
      <c r="BD9" s="837"/>
      <c r="BE9" s="837"/>
      <c r="BF9" s="837"/>
      <c r="BG9" s="837"/>
      <c r="BH9" s="837"/>
      <c r="BI9" s="837"/>
      <c r="BJ9" s="837"/>
      <c r="BK9" s="837"/>
      <c r="BL9" s="837"/>
      <c r="BM9" s="837"/>
      <c r="BN9" s="837"/>
      <c r="BO9" s="837"/>
      <c r="BP9" s="837"/>
      <c r="BQ9" s="837"/>
      <c r="BR9" s="837"/>
      <c r="BS9" s="837"/>
      <c r="BT9" s="837"/>
      <c r="BU9" s="837"/>
      <c r="BV9" s="837"/>
      <c r="BW9" s="837"/>
      <c r="BX9" s="837"/>
      <c r="BY9" s="837"/>
      <c r="BZ9" s="837"/>
      <c r="CA9" s="837"/>
      <c r="CB9" s="837"/>
      <c r="CC9" s="837"/>
      <c r="CD9" s="837"/>
      <c r="CE9" s="837"/>
      <c r="CF9" s="837"/>
      <c r="CG9" s="837"/>
      <c r="CH9" s="837"/>
      <c r="CI9" s="837"/>
      <c r="CJ9" s="837"/>
      <c r="CK9" s="837"/>
      <c r="CL9" s="837"/>
      <c r="CM9" s="837"/>
      <c r="CN9" s="837"/>
      <c r="CO9" s="837"/>
      <c r="CP9" s="837"/>
      <c r="CQ9" s="837"/>
      <c r="CR9" s="837"/>
      <c r="CS9" s="837"/>
      <c r="CT9" s="837"/>
      <c r="CU9" s="837"/>
      <c r="CV9" s="837"/>
      <c r="CW9" s="837"/>
      <c r="CX9" s="837"/>
      <c r="CY9" s="837"/>
      <c r="CZ9" s="837"/>
      <c r="DA9" s="837"/>
      <c r="DB9" s="837"/>
      <c r="DC9" s="837"/>
      <c r="DD9" s="837"/>
      <c r="DE9" s="837"/>
      <c r="DF9" s="837"/>
      <c r="DG9" s="837"/>
      <c r="DH9" s="837"/>
      <c r="DI9" s="837"/>
      <c r="DJ9" s="837"/>
      <c r="DK9" s="837"/>
      <c r="DL9" s="837"/>
      <c r="DM9" s="837"/>
      <c r="DN9" s="837"/>
      <c r="DO9" s="837"/>
      <c r="DP9" s="837"/>
      <c r="DQ9" s="837"/>
      <c r="DR9" s="837"/>
      <c r="DS9" s="837"/>
      <c r="DT9" s="837"/>
      <c r="DU9" s="837"/>
      <c r="DV9" s="837"/>
      <c r="DW9" s="837"/>
      <c r="DX9" s="837"/>
      <c r="DY9" s="837"/>
      <c r="DZ9" s="837"/>
      <c r="EA9" s="837"/>
      <c r="EB9" s="837"/>
      <c r="EC9" s="837"/>
      <c r="ED9" s="837"/>
      <c r="EE9" s="837"/>
      <c r="EF9" s="837"/>
      <c r="EG9" s="837"/>
      <c r="EH9" s="837"/>
      <c r="EI9" s="837"/>
      <c r="EJ9" s="837"/>
      <c r="EK9" s="837"/>
      <c r="EL9" s="837"/>
      <c r="EM9" s="837"/>
      <c r="EN9" s="837"/>
      <c r="EO9" s="837"/>
      <c r="EP9" s="837"/>
      <c r="EQ9" s="837"/>
      <c r="ER9" s="837"/>
      <c r="ES9" s="837"/>
      <c r="ET9" s="837"/>
      <c r="EU9" s="837"/>
      <c r="EV9" s="837"/>
      <c r="EW9" s="837"/>
      <c r="EX9" s="837"/>
      <c r="EY9" s="837"/>
      <c r="EZ9" s="837"/>
      <c r="FA9" s="837"/>
      <c r="FB9" s="837"/>
      <c r="FC9" s="837"/>
      <c r="FD9" s="837"/>
      <c r="FE9" s="837"/>
      <c r="FF9" s="837"/>
      <c r="FG9" s="837"/>
      <c r="FH9" s="837"/>
      <c r="FI9" s="837"/>
      <c r="FJ9" s="837"/>
      <c r="FK9" s="837"/>
      <c r="FL9" s="837"/>
      <c r="FM9" s="837"/>
      <c r="FN9" s="837"/>
      <c r="FO9" s="837"/>
      <c r="FP9" s="837"/>
      <c r="FQ9" s="837"/>
      <c r="FR9" s="837"/>
      <c r="FS9" s="837"/>
      <c r="FT9" s="837"/>
      <c r="FU9" s="837"/>
      <c r="FV9" s="837"/>
      <c r="FW9" s="837"/>
      <c r="FX9" s="837"/>
      <c r="FY9" s="837"/>
      <c r="FZ9" s="837"/>
      <c r="GA9" s="837"/>
      <c r="GB9" s="837"/>
      <c r="GC9" s="837"/>
      <c r="GD9" s="837"/>
      <c r="GE9" s="837"/>
      <c r="GF9" s="837"/>
      <c r="GG9" s="837"/>
      <c r="GH9" s="837"/>
      <c r="GI9" s="837"/>
      <c r="GJ9" s="837"/>
      <c r="GK9" s="837"/>
      <c r="GL9" s="837"/>
      <c r="GM9" s="837"/>
      <c r="GN9" s="837"/>
      <c r="GO9" s="837"/>
      <c r="GP9" s="837"/>
      <c r="GQ9" s="837"/>
      <c r="GR9" s="837"/>
      <c r="GS9" s="837"/>
      <c r="GT9" s="837"/>
      <c r="GU9" s="837"/>
      <c r="GV9" s="837"/>
      <c r="GW9" s="837"/>
      <c r="GX9" s="837"/>
      <c r="GY9" s="837"/>
      <c r="GZ9" s="837"/>
      <c r="HA9" s="837"/>
      <c r="HB9" s="837"/>
      <c r="HC9" s="837"/>
      <c r="HD9" s="837"/>
      <c r="HE9" s="837"/>
      <c r="HF9" s="837"/>
      <c r="HG9" s="837"/>
      <c r="HH9" s="837"/>
      <c r="HI9" s="837"/>
      <c r="HJ9" s="837"/>
      <c r="HK9" s="837"/>
      <c r="HL9" s="837"/>
      <c r="HM9" s="837"/>
      <c r="HN9" s="837"/>
      <c r="HO9" s="837"/>
      <c r="HP9" s="837"/>
      <c r="HQ9" s="837"/>
      <c r="HR9" s="837"/>
      <c r="HS9" s="837"/>
      <c r="HT9" s="837"/>
      <c r="HU9" s="837"/>
      <c r="HV9" s="837"/>
      <c r="HW9" s="837"/>
      <c r="HX9" s="837"/>
      <c r="HY9" s="837"/>
      <c r="HZ9" s="837"/>
      <c r="IA9" s="837"/>
      <c r="IB9" s="837"/>
      <c r="IC9" s="837"/>
      <c r="ID9" s="837"/>
      <c r="IE9" s="837"/>
      <c r="IF9" s="837"/>
      <c r="IG9" s="837"/>
      <c r="IH9" s="837"/>
      <c r="II9" s="837"/>
      <c r="IJ9" s="837"/>
      <c r="IK9" s="837"/>
      <c r="IL9" s="837"/>
      <c r="IM9" s="837"/>
      <c r="IN9" s="837"/>
      <c r="IO9" s="837"/>
      <c r="IP9" s="837"/>
      <c r="IQ9" s="837"/>
      <c r="IR9" s="837"/>
      <c r="IS9" s="837"/>
      <c r="IT9" s="837"/>
    </row>
    <row r="10" spans="1:254" s="845" customFormat="1" ht="15" customHeight="1" thickBot="1">
      <c r="A10" s="1470" t="s">
        <v>239</v>
      </c>
      <c r="B10" s="2111"/>
      <c r="C10" s="1471"/>
      <c r="D10" s="2100" t="str">
        <f>IF('PR_Programmatic Progress_1A'!C10="","",'PR_Programmatic Progress_1A'!C10)</f>
        <v>EUR</v>
      </c>
      <c r="E10" s="2101"/>
      <c r="F10" s="2101"/>
      <c r="G10" s="2102"/>
      <c r="H10" s="849"/>
      <c r="I10" s="63"/>
      <c r="J10" s="63"/>
      <c r="K10" s="1129"/>
      <c r="L10" s="846"/>
      <c r="M10" s="846"/>
      <c r="N10" s="846"/>
      <c r="O10" s="846"/>
      <c r="P10" s="846"/>
      <c r="Q10" s="846"/>
      <c r="R10" s="837"/>
      <c r="S10" s="837"/>
      <c r="T10" s="837"/>
      <c r="U10" s="837"/>
      <c r="V10" s="837"/>
      <c r="W10" s="837"/>
      <c r="X10" s="837"/>
      <c r="Y10" s="837"/>
      <c r="Z10" s="837"/>
      <c r="AA10" s="837"/>
      <c r="AB10" s="837"/>
      <c r="AC10" s="837"/>
      <c r="AD10" s="837"/>
      <c r="AE10" s="837"/>
      <c r="AF10" s="837"/>
      <c r="AG10" s="837"/>
      <c r="AH10" s="837"/>
      <c r="AI10" s="837"/>
      <c r="AJ10" s="837"/>
      <c r="AK10" s="837"/>
      <c r="AL10" s="837"/>
      <c r="AM10" s="837"/>
      <c r="AN10" s="837"/>
      <c r="AO10" s="837"/>
      <c r="AP10" s="837"/>
      <c r="AQ10" s="837"/>
      <c r="AR10" s="837"/>
      <c r="AS10" s="837"/>
      <c r="AT10" s="837"/>
      <c r="AU10" s="837"/>
      <c r="AV10" s="837"/>
      <c r="AW10" s="837"/>
      <c r="AX10" s="837"/>
      <c r="AY10" s="837"/>
      <c r="AZ10" s="837"/>
      <c r="BA10" s="837"/>
      <c r="BB10" s="837"/>
      <c r="BC10" s="837"/>
      <c r="BD10" s="837"/>
      <c r="BE10" s="837"/>
      <c r="BF10" s="837"/>
      <c r="BG10" s="837"/>
      <c r="BH10" s="837"/>
      <c r="BI10" s="837"/>
      <c r="BJ10" s="837"/>
      <c r="BK10" s="837"/>
      <c r="BL10" s="837"/>
      <c r="BM10" s="837"/>
      <c r="BN10" s="837"/>
      <c r="BO10" s="837"/>
      <c r="BP10" s="837"/>
      <c r="BQ10" s="837"/>
      <c r="BR10" s="837"/>
      <c r="BS10" s="837"/>
      <c r="BT10" s="837"/>
      <c r="BU10" s="837"/>
      <c r="BV10" s="837"/>
      <c r="BW10" s="837"/>
      <c r="BX10" s="837"/>
      <c r="BY10" s="837"/>
      <c r="BZ10" s="837"/>
      <c r="CA10" s="837"/>
      <c r="CB10" s="837"/>
      <c r="CC10" s="837"/>
      <c r="CD10" s="837"/>
      <c r="CE10" s="837"/>
      <c r="CF10" s="837"/>
      <c r="CG10" s="837"/>
      <c r="CH10" s="837"/>
      <c r="CI10" s="837"/>
      <c r="CJ10" s="837"/>
      <c r="CK10" s="837"/>
      <c r="CL10" s="837"/>
      <c r="CM10" s="837"/>
      <c r="CN10" s="837"/>
      <c r="CO10" s="837"/>
      <c r="CP10" s="837"/>
      <c r="CQ10" s="837"/>
      <c r="CR10" s="837"/>
      <c r="CS10" s="837"/>
      <c r="CT10" s="837"/>
      <c r="CU10" s="837"/>
      <c r="CV10" s="837"/>
      <c r="CW10" s="837"/>
      <c r="CX10" s="837"/>
      <c r="CY10" s="837"/>
      <c r="CZ10" s="837"/>
      <c r="DA10" s="837"/>
      <c r="DB10" s="837"/>
      <c r="DC10" s="837"/>
      <c r="DD10" s="837"/>
      <c r="DE10" s="837"/>
      <c r="DF10" s="837"/>
      <c r="DG10" s="837"/>
      <c r="DH10" s="837"/>
      <c r="DI10" s="837"/>
      <c r="DJ10" s="837"/>
      <c r="DK10" s="837"/>
      <c r="DL10" s="837"/>
      <c r="DM10" s="837"/>
      <c r="DN10" s="837"/>
      <c r="DO10" s="837"/>
      <c r="DP10" s="837"/>
      <c r="DQ10" s="837"/>
      <c r="DR10" s="837"/>
      <c r="DS10" s="837"/>
      <c r="DT10" s="837"/>
      <c r="DU10" s="837"/>
      <c r="DV10" s="837"/>
      <c r="DW10" s="837"/>
      <c r="DX10" s="837"/>
      <c r="DY10" s="837"/>
      <c r="DZ10" s="837"/>
      <c r="EA10" s="837"/>
      <c r="EB10" s="837"/>
      <c r="EC10" s="837"/>
      <c r="ED10" s="837"/>
      <c r="EE10" s="837"/>
      <c r="EF10" s="837"/>
      <c r="EG10" s="837"/>
      <c r="EH10" s="837"/>
      <c r="EI10" s="837"/>
      <c r="EJ10" s="837"/>
      <c r="EK10" s="837"/>
      <c r="EL10" s="837"/>
      <c r="EM10" s="837"/>
      <c r="EN10" s="837"/>
      <c r="EO10" s="837"/>
      <c r="EP10" s="837"/>
      <c r="EQ10" s="837"/>
      <c r="ER10" s="837"/>
      <c r="ES10" s="837"/>
      <c r="ET10" s="837"/>
      <c r="EU10" s="837"/>
      <c r="EV10" s="837"/>
      <c r="EW10" s="837"/>
      <c r="EX10" s="837"/>
      <c r="EY10" s="837"/>
      <c r="EZ10" s="837"/>
      <c r="FA10" s="837"/>
      <c r="FB10" s="837"/>
      <c r="FC10" s="837"/>
      <c r="FD10" s="837"/>
      <c r="FE10" s="837"/>
      <c r="FF10" s="837"/>
      <c r="FG10" s="837"/>
      <c r="FH10" s="837"/>
      <c r="FI10" s="837"/>
      <c r="FJ10" s="837"/>
      <c r="FK10" s="837"/>
      <c r="FL10" s="837"/>
      <c r="FM10" s="837"/>
      <c r="FN10" s="837"/>
      <c r="FO10" s="837"/>
      <c r="FP10" s="837"/>
      <c r="FQ10" s="837"/>
      <c r="FR10" s="837"/>
      <c r="FS10" s="837"/>
      <c r="FT10" s="837"/>
      <c r="FU10" s="837"/>
      <c r="FV10" s="837"/>
      <c r="FW10" s="837"/>
      <c r="FX10" s="837"/>
      <c r="FY10" s="837"/>
      <c r="FZ10" s="837"/>
      <c r="GA10" s="837"/>
      <c r="GB10" s="837"/>
      <c r="GC10" s="837"/>
      <c r="GD10" s="837"/>
      <c r="GE10" s="837"/>
      <c r="GF10" s="837"/>
      <c r="GG10" s="837"/>
      <c r="GH10" s="837"/>
      <c r="GI10" s="837"/>
      <c r="GJ10" s="837"/>
      <c r="GK10" s="837"/>
      <c r="GL10" s="837"/>
      <c r="GM10" s="837"/>
      <c r="GN10" s="837"/>
      <c r="GO10" s="837"/>
      <c r="GP10" s="837"/>
      <c r="GQ10" s="837"/>
      <c r="GR10" s="837"/>
      <c r="GS10" s="837"/>
      <c r="GT10" s="837"/>
      <c r="GU10" s="837"/>
      <c r="GV10" s="837"/>
      <c r="GW10" s="837"/>
      <c r="GX10" s="837"/>
      <c r="GY10" s="837"/>
      <c r="GZ10" s="837"/>
      <c r="HA10" s="837"/>
      <c r="HB10" s="837"/>
      <c r="HC10" s="837"/>
      <c r="HD10" s="837"/>
      <c r="HE10" s="837"/>
      <c r="HF10" s="837"/>
      <c r="HG10" s="837"/>
      <c r="HH10" s="837"/>
      <c r="HI10" s="837"/>
      <c r="HJ10" s="837"/>
      <c r="HK10" s="837"/>
      <c r="HL10" s="837"/>
      <c r="HM10" s="837"/>
      <c r="HN10" s="837"/>
      <c r="HO10" s="837"/>
      <c r="HP10" s="837"/>
      <c r="HQ10" s="837"/>
      <c r="HR10" s="837"/>
      <c r="HS10" s="837"/>
      <c r="HT10" s="837"/>
      <c r="HU10" s="837"/>
      <c r="HV10" s="837"/>
      <c r="HW10" s="837"/>
      <c r="HX10" s="837"/>
      <c r="HY10" s="837"/>
      <c r="HZ10" s="837"/>
      <c r="IA10" s="837"/>
      <c r="IB10" s="837"/>
      <c r="IC10" s="837"/>
      <c r="ID10" s="837"/>
      <c r="IE10" s="837"/>
      <c r="IF10" s="837"/>
      <c r="IG10" s="837"/>
      <c r="IH10" s="837"/>
      <c r="II10" s="837"/>
      <c r="IJ10" s="837"/>
      <c r="IK10" s="837"/>
      <c r="IL10" s="837"/>
      <c r="IM10" s="837"/>
      <c r="IN10" s="837"/>
      <c r="IO10" s="837"/>
      <c r="IP10" s="837"/>
      <c r="IQ10" s="837"/>
      <c r="IR10" s="837"/>
      <c r="IS10" s="837"/>
      <c r="IT10" s="837"/>
    </row>
    <row r="11" spans="1:254" s="845" customFormat="1" ht="21.75" customHeight="1">
      <c r="A11" s="851"/>
      <c r="B11" s="851"/>
      <c r="C11" s="851"/>
      <c r="D11" s="850"/>
      <c r="E11" s="850"/>
      <c r="F11" s="850"/>
      <c r="G11" s="850"/>
      <c r="H11" s="849"/>
      <c r="I11" s="63"/>
      <c r="J11" s="63"/>
      <c r="K11" s="846"/>
      <c r="L11" s="846"/>
      <c r="M11" s="846"/>
      <c r="N11" s="846"/>
      <c r="O11" s="846"/>
      <c r="P11" s="846"/>
      <c r="Q11" s="846"/>
      <c r="R11" s="837"/>
      <c r="S11" s="837"/>
      <c r="T11" s="837"/>
      <c r="U11" s="837"/>
      <c r="V11" s="837"/>
      <c r="W11" s="837"/>
      <c r="X11" s="837"/>
      <c r="Y11" s="837"/>
      <c r="Z11" s="837"/>
      <c r="AA11" s="837"/>
      <c r="AB11" s="837"/>
      <c r="AC11" s="837"/>
      <c r="AD11" s="837"/>
      <c r="AE11" s="837"/>
      <c r="AF11" s="837"/>
      <c r="AG11" s="837"/>
      <c r="AH11" s="837"/>
      <c r="AI11" s="837"/>
      <c r="AJ11" s="837"/>
      <c r="AK11" s="837"/>
      <c r="AL11" s="837"/>
      <c r="AM11" s="837"/>
      <c r="AN11" s="837"/>
      <c r="AO11" s="837"/>
      <c r="AP11" s="837"/>
      <c r="AQ11" s="837"/>
      <c r="AR11" s="837"/>
      <c r="AS11" s="837"/>
      <c r="AT11" s="837"/>
      <c r="AU11" s="837"/>
      <c r="AV11" s="837"/>
      <c r="AW11" s="837"/>
      <c r="AX11" s="837"/>
      <c r="AY11" s="837"/>
      <c r="AZ11" s="837"/>
      <c r="BA11" s="837"/>
      <c r="BB11" s="837"/>
      <c r="BC11" s="837"/>
      <c r="BD11" s="837"/>
      <c r="BE11" s="837"/>
      <c r="BF11" s="837"/>
      <c r="BG11" s="837"/>
      <c r="BH11" s="837"/>
      <c r="BI11" s="837"/>
      <c r="BJ11" s="837"/>
      <c r="BK11" s="837"/>
      <c r="BL11" s="837"/>
      <c r="BM11" s="837"/>
      <c r="BN11" s="837"/>
      <c r="BO11" s="837"/>
      <c r="BP11" s="837"/>
      <c r="BQ11" s="837"/>
      <c r="BR11" s="837"/>
      <c r="BS11" s="837"/>
      <c r="BT11" s="837"/>
      <c r="BU11" s="837"/>
      <c r="BV11" s="837"/>
      <c r="BW11" s="837"/>
      <c r="BX11" s="837"/>
      <c r="BY11" s="837"/>
      <c r="BZ11" s="837"/>
      <c r="CA11" s="837"/>
      <c r="CB11" s="837"/>
      <c r="CC11" s="837"/>
      <c r="CD11" s="837"/>
      <c r="CE11" s="837"/>
      <c r="CF11" s="837"/>
      <c r="CG11" s="837"/>
      <c r="CH11" s="837"/>
      <c r="CI11" s="837"/>
      <c r="CJ11" s="837"/>
      <c r="CK11" s="837"/>
      <c r="CL11" s="837"/>
      <c r="CM11" s="837"/>
      <c r="CN11" s="837"/>
      <c r="CO11" s="837"/>
      <c r="CP11" s="837"/>
      <c r="CQ11" s="837"/>
      <c r="CR11" s="837"/>
      <c r="CS11" s="837"/>
      <c r="CT11" s="837"/>
      <c r="CU11" s="837"/>
      <c r="CV11" s="837"/>
      <c r="CW11" s="837"/>
      <c r="CX11" s="837"/>
      <c r="CY11" s="837"/>
      <c r="CZ11" s="837"/>
      <c r="DA11" s="837"/>
      <c r="DB11" s="837"/>
      <c r="DC11" s="837"/>
      <c r="DD11" s="837"/>
      <c r="DE11" s="837"/>
      <c r="DF11" s="837"/>
      <c r="DG11" s="837"/>
      <c r="DH11" s="837"/>
      <c r="DI11" s="837"/>
      <c r="DJ11" s="837"/>
      <c r="DK11" s="837"/>
      <c r="DL11" s="837"/>
      <c r="DM11" s="837"/>
      <c r="DN11" s="837"/>
      <c r="DO11" s="837"/>
      <c r="DP11" s="837"/>
      <c r="DQ11" s="837"/>
      <c r="DR11" s="837"/>
      <c r="DS11" s="837"/>
      <c r="DT11" s="837"/>
      <c r="DU11" s="837"/>
      <c r="DV11" s="837"/>
      <c r="DW11" s="837"/>
      <c r="DX11" s="837"/>
      <c r="DY11" s="837"/>
      <c r="DZ11" s="837"/>
      <c r="EA11" s="837"/>
      <c r="EB11" s="837"/>
      <c r="EC11" s="837"/>
      <c r="ED11" s="837"/>
      <c r="EE11" s="837"/>
      <c r="EF11" s="837"/>
      <c r="EG11" s="837"/>
      <c r="EH11" s="837"/>
      <c r="EI11" s="837"/>
      <c r="EJ11" s="837"/>
      <c r="EK11" s="837"/>
      <c r="EL11" s="837"/>
      <c r="EM11" s="837"/>
      <c r="EN11" s="837"/>
      <c r="EO11" s="837"/>
      <c r="EP11" s="837"/>
      <c r="EQ11" s="837"/>
      <c r="ER11" s="837"/>
      <c r="ES11" s="837"/>
      <c r="ET11" s="837"/>
      <c r="EU11" s="837"/>
      <c r="EV11" s="837"/>
      <c r="EW11" s="837"/>
      <c r="EX11" s="837"/>
      <c r="EY11" s="837"/>
      <c r="EZ11" s="837"/>
      <c r="FA11" s="837"/>
      <c r="FB11" s="837"/>
      <c r="FC11" s="837"/>
      <c r="FD11" s="837"/>
      <c r="FE11" s="837"/>
      <c r="FF11" s="837"/>
      <c r="FG11" s="837"/>
      <c r="FH11" s="837"/>
      <c r="FI11" s="837"/>
      <c r="FJ11" s="837"/>
      <c r="FK11" s="837"/>
      <c r="FL11" s="837"/>
      <c r="FM11" s="837"/>
      <c r="FN11" s="837"/>
      <c r="FO11" s="837"/>
      <c r="FP11" s="837"/>
      <c r="FQ11" s="837"/>
      <c r="FR11" s="837"/>
      <c r="FS11" s="837"/>
      <c r="FT11" s="837"/>
      <c r="FU11" s="837"/>
      <c r="FV11" s="837"/>
      <c r="FW11" s="837"/>
      <c r="FX11" s="837"/>
      <c r="FY11" s="837"/>
      <c r="FZ11" s="837"/>
      <c r="GA11" s="837"/>
      <c r="GB11" s="837"/>
      <c r="GC11" s="837"/>
      <c r="GD11" s="837"/>
      <c r="GE11" s="837"/>
      <c r="GF11" s="837"/>
      <c r="GG11" s="837"/>
      <c r="GH11" s="837"/>
      <c r="GI11" s="837"/>
      <c r="GJ11" s="837"/>
      <c r="GK11" s="837"/>
      <c r="GL11" s="837"/>
      <c r="GM11" s="837"/>
      <c r="GN11" s="837"/>
      <c r="GO11" s="837"/>
      <c r="GP11" s="837"/>
      <c r="GQ11" s="837"/>
      <c r="GR11" s="837"/>
      <c r="GS11" s="837"/>
      <c r="GT11" s="837"/>
      <c r="GU11" s="837"/>
      <c r="GV11" s="837"/>
      <c r="GW11" s="837"/>
      <c r="GX11" s="837"/>
      <c r="GY11" s="837"/>
      <c r="GZ11" s="837"/>
      <c r="HA11" s="837"/>
      <c r="HB11" s="837"/>
      <c r="HC11" s="837"/>
      <c r="HD11" s="837"/>
      <c r="HE11" s="837"/>
      <c r="HF11" s="837"/>
      <c r="HG11" s="837"/>
      <c r="HH11" s="837"/>
      <c r="HI11" s="837"/>
      <c r="HJ11" s="837"/>
      <c r="HK11" s="837"/>
      <c r="HL11" s="837"/>
      <c r="HM11" s="837"/>
      <c r="HN11" s="837"/>
      <c r="HO11" s="837"/>
      <c r="HP11" s="837"/>
      <c r="HQ11" s="837"/>
      <c r="HR11" s="837"/>
      <c r="HS11" s="837"/>
      <c r="HT11" s="837"/>
      <c r="HU11" s="837"/>
      <c r="HV11" s="837"/>
      <c r="HW11" s="837"/>
      <c r="HX11" s="837"/>
      <c r="HY11" s="837"/>
      <c r="HZ11" s="837"/>
      <c r="IA11" s="837"/>
      <c r="IB11" s="837"/>
      <c r="IC11" s="837"/>
      <c r="ID11" s="837"/>
      <c r="IE11" s="837"/>
      <c r="IF11" s="837"/>
      <c r="IG11" s="837"/>
      <c r="IH11" s="837"/>
      <c r="II11" s="837"/>
      <c r="IJ11" s="837"/>
      <c r="IK11" s="837"/>
      <c r="IL11" s="837"/>
      <c r="IM11" s="837"/>
      <c r="IN11" s="837"/>
      <c r="IO11" s="837"/>
      <c r="IP11" s="837"/>
      <c r="IQ11" s="837"/>
      <c r="IR11" s="837"/>
      <c r="IS11" s="837"/>
      <c r="IT11" s="837"/>
    </row>
    <row r="12" spans="1:252" s="845" customFormat="1" ht="18" customHeight="1">
      <c r="A12" s="98" t="s">
        <v>501</v>
      </c>
      <c r="B12" s="849"/>
      <c r="C12" s="849"/>
      <c r="D12" s="849"/>
      <c r="E12" s="849"/>
      <c r="F12" s="849"/>
      <c r="G12" s="849"/>
      <c r="H12" s="849"/>
      <c r="I12" s="849"/>
      <c r="J12" s="849"/>
      <c r="K12" s="722"/>
      <c r="L12" s="722"/>
      <c r="M12" s="722"/>
      <c r="N12" s="722"/>
      <c r="O12" s="722"/>
      <c r="P12" s="722"/>
      <c r="Q12" s="722"/>
      <c r="R12" s="722"/>
      <c r="S12" s="722"/>
      <c r="T12" s="722"/>
      <c r="U12" s="722"/>
      <c r="V12" s="722"/>
      <c r="W12" s="722"/>
      <c r="X12" s="722"/>
      <c r="Y12" s="722"/>
      <c r="Z12" s="722"/>
      <c r="AA12" s="722"/>
      <c r="AB12" s="722"/>
      <c r="AC12" s="722"/>
      <c r="AD12" s="722"/>
      <c r="AE12" s="722"/>
      <c r="AF12" s="722"/>
      <c r="AG12" s="722"/>
      <c r="AH12" s="722"/>
      <c r="AI12" s="722"/>
      <c r="AJ12" s="722"/>
      <c r="AK12" s="722"/>
      <c r="AL12" s="722"/>
      <c r="AM12" s="722"/>
      <c r="AN12" s="722"/>
      <c r="AO12" s="722"/>
      <c r="AP12" s="722"/>
      <c r="AQ12" s="722"/>
      <c r="AR12" s="722"/>
      <c r="AS12" s="722"/>
      <c r="AT12" s="722"/>
      <c r="AU12" s="722"/>
      <c r="AV12" s="722"/>
      <c r="AW12" s="722"/>
      <c r="AX12" s="722"/>
      <c r="AY12" s="722"/>
      <c r="AZ12" s="722"/>
      <c r="BA12" s="722"/>
      <c r="BB12" s="722"/>
      <c r="BC12" s="722"/>
      <c r="BD12" s="722"/>
      <c r="BE12" s="722"/>
      <c r="BF12" s="722"/>
      <c r="BG12" s="722"/>
      <c r="BH12" s="722"/>
      <c r="BI12" s="722"/>
      <c r="BJ12" s="722"/>
      <c r="BK12" s="722"/>
      <c r="BL12" s="722"/>
      <c r="BM12" s="722"/>
      <c r="BN12" s="722"/>
      <c r="BO12" s="722"/>
      <c r="BP12" s="722"/>
      <c r="BQ12" s="722"/>
      <c r="BR12" s="722"/>
      <c r="BS12" s="722"/>
      <c r="BT12" s="722"/>
      <c r="BU12" s="722"/>
      <c r="BV12" s="722"/>
      <c r="BW12" s="722"/>
      <c r="BX12" s="722"/>
      <c r="BY12" s="722"/>
      <c r="BZ12" s="722"/>
      <c r="CA12" s="722"/>
      <c r="CB12" s="722"/>
      <c r="CC12" s="722"/>
      <c r="CD12" s="722"/>
      <c r="CE12" s="722"/>
      <c r="CF12" s="722"/>
      <c r="CG12" s="722"/>
      <c r="CH12" s="722"/>
      <c r="CI12" s="722"/>
      <c r="CJ12" s="722"/>
      <c r="CK12" s="722"/>
      <c r="CL12" s="722"/>
      <c r="CM12" s="722"/>
      <c r="CN12" s="722"/>
      <c r="CO12" s="722"/>
      <c r="CP12" s="722"/>
      <c r="CQ12" s="722"/>
      <c r="CR12" s="722"/>
      <c r="CS12" s="722"/>
      <c r="CT12" s="722"/>
      <c r="CU12" s="722"/>
      <c r="CV12" s="722"/>
      <c r="CW12" s="722"/>
      <c r="CX12" s="722"/>
      <c r="CY12" s="722"/>
      <c r="CZ12" s="722"/>
      <c r="DA12" s="722"/>
      <c r="DB12" s="722"/>
      <c r="DC12" s="722"/>
      <c r="DD12" s="722"/>
      <c r="DE12" s="722"/>
      <c r="DF12" s="722"/>
      <c r="DG12" s="722"/>
      <c r="DH12" s="722"/>
      <c r="DI12" s="722"/>
      <c r="DJ12" s="722"/>
      <c r="DK12" s="722"/>
      <c r="DL12" s="722"/>
      <c r="DM12" s="722"/>
      <c r="DN12" s="722"/>
      <c r="DO12" s="722"/>
      <c r="DP12" s="722"/>
      <c r="DQ12" s="722"/>
      <c r="DR12" s="722"/>
      <c r="DS12" s="722"/>
      <c r="DT12" s="722"/>
      <c r="DU12" s="722"/>
      <c r="DV12" s="722"/>
      <c r="DW12" s="722"/>
      <c r="DX12" s="722"/>
      <c r="DY12" s="722"/>
      <c r="DZ12" s="722"/>
      <c r="EA12" s="722"/>
      <c r="EB12" s="722"/>
      <c r="EC12" s="722"/>
      <c r="ED12" s="722"/>
      <c r="EE12" s="722"/>
      <c r="EF12" s="722"/>
      <c r="EG12" s="722"/>
      <c r="EH12" s="722"/>
      <c r="EI12" s="722"/>
      <c r="EJ12" s="722"/>
      <c r="EK12" s="722"/>
      <c r="EL12" s="722"/>
      <c r="EM12" s="722"/>
      <c r="EN12" s="722"/>
      <c r="EO12" s="722"/>
      <c r="EP12" s="722"/>
      <c r="EQ12" s="722"/>
      <c r="ER12" s="722"/>
      <c r="ES12" s="722"/>
      <c r="ET12" s="722"/>
      <c r="EU12" s="722"/>
      <c r="EV12" s="722"/>
      <c r="EW12" s="722"/>
      <c r="EX12" s="722"/>
      <c r="EY12" s="722"/>
      <c r="EZ12" s="722"/>
      <c r="FA12" s="722"/>
      <c r="FB12" s="722"/>
      <c r="FC12" s="722"/>
      <c r="FD12" s="722"/>
      <c r="FE12" s="722"/>
      <c r="FF12" s="722"/>
      <c r="FG12" s="722"/>
      <c r="FH12" s="722"/>
      <c r="FI12" s="722"/>
      <c r="FJ12" s="722"/>
      <c r="FK12" s="722"/>
      <c r="FL12" s="722"/>
      <c r="FM12" s="722"/>
      <c r="FN12" s="722"/>
      <c r="FO12" s="722"/>
      <c r="FP12" s="722"/>
      <c r="FQ12" s="722"/>
      <c r="FR12" s="722"/>
      <c r="FS12" s="722"/>
      <c r="FT12" s="722"/>
      <c r="FU12" s="722"/>
      <c r="FV12" s="722"/>
      <c r="FW12" s="722"/>
      <c r="FX12" s="722"/>
      <c r="FY12" s="722"/>
      <c r="FZ12" s="722"/>
      <c r="GA12" s="722"/>
      <c r="GB12" s="722"/>
      <c r="GC12" s="722"/>
      <c r="GD12" s="722"/>
      <c r="GE12" s="722"/>
      <c r="GF12" s="722"/>
      <c r="GG12" s="722"/>
      <c r="GH12" s="722"/>
      <c r="GI12" s="722"/>
      <c r="GJ12" s="722"/>
      <c r="GK12" s="722"/>
      <c r="GL12" s="722"/>
      <c r="GM12" s="722"/>
      <c r="GN12" s="722"/>
      <c r="GO12" s="722"/>
      <c r="GP12" s="722"/>
      <c r="GQ12" s="722"/>
      <c r="GR12" s="722"/>
      <c r="GS12" s="722"/>
      <c r="GT12" s="722"/>
      <c r="GU12" s="722"/>
      <c r="GV12" s="722"/>
      <c r="GW12" s="722"/>
      <c r="GX12" s="722"/>
      <c r="GY12" s="722"/>
      <c r="GZ12" s="722"/>
      <c r="HA12" s="722"/>
      <c r="HB12" s="722"/>
      <c r="HC12" s="722"/>
      <c r="HD12" s="722"/>
      <c r="HE12" s="722"/>
      <c r="HF12" s="722"/>
      <c r="HG12" s="722"/>
      <c r="HH12" s="722"/>
      <c r="HI12" s="722"/>
      <c r="HJ12" s="722"/>
      <c r="HK12" s="722"/>
      <c r="HL12" s="722"/>
      <c r="HM12" s="722"/>
      <c r="HN12" s="722"/>
      <c r="HO12" s="722"/>
      <c r="HP12" s="722"/>
      <c r="HQ12" s="722"/>
      <c r="HR12" s="722"/>
      <c r="HS12" s="722"/>
      <c r="HT12" s="722"/>
      <c r="HU12" s="722"/>
      <c r="HV12" s="722"/>
      <c r="HW12" s="722"/>
      <c r="HX12" s="722"/>
      <c r="HY12" s="722"/>
      <c r="HZ12" s="722"/>
      <c r="IA12" s="722"/>
      <c r="IB12" s="722"/>
      <c r="IC12" s="722"/>
      <c r="ID12" s="722"/>
      <c r="IE12" s="722"/>
      <c r="IF12" s="722"/>
      <c r="IG12" s="722"/>
      <c r="IH12" s="722"/>
      <c r="II12" s="722"/>
      <c r="IJ12" s="722"/>
      <c r="IK12" s="722"/>
      <c r="IL12" s="722"/>
      <c r="IM12" s="722"/>
      <c r="IN12" s="722"/>
      <c r="IO12" s="722"/>
      <c r="IP12" s="722"/>
      <c r="IQ12" s="722"/>
      <c r="IR12" s="722"/>
    </row>
    <row r="13" spans="1:254" s="845" customFormat="1" ht="15" customHeight="1">
      <c r="A13" s="2122" t="s">
        <v>596</v>
      </c>
      <c r="B13" s="2123"/>
      <c r="C13" s="2124"/>
      <c r="D13" s="54" t="s">
        <v>240</v>
      </c>
      <c r="E13" s="1063"/>
      <c r="F13" s="5" t="s">
        <v>258</v>
      </c>
      <c r="G13" s="1064"/>
      <c r="H13" s="848"/>
      <c r="I13" s="63"/>
      <c r="J13" s="63"/>
      <c r="K13" s="846"/>
      <c r="L13" s="846"/>
      <c r="M13" s="846"/>
      <c r="N13" s="846"/>
      <c r="O13" s="846"/>
      <c r="P13" s="846"/>
      <c r="Q13" s="846"/>
      <c r="R13" s="837"/>
      <c r="S13" s="837"/>
      <c r="T13" s="837"/>
      <c r="U13" s="837"/>
      <c r="V13" s="837"/>
      <c r="W13" s="837"/>
      <c r="X13" s="837"/>
      <c r="Y13" s="837"/>
      <c r="Z13" s="837"/>
      <c r="AA13" s="837"/>
      <c r="AB13" s="837"/>
      <c r="AC13" s="837"/>
      <c r="AD13" s="837"/>
      <c r="AE13" s="837"/>
      <c r="AF13" s="837"/>
      <c r="AG13" s="837"/>
      <c r="AH13" s="837"/>
      <c r="AI13" s="837"/>
      <c r="AJ13" s="837"/>
      <c r="AK13" s="837"/>
      <c r="AL13" s="837"/>
      <c r="AM13" s="837"/>
      <c r="AN13" s="837"/>
      <c r="AO13" s="837"/>
      <c r="AP13" s="837"/>
      <c r="AQ13" s="837"/>
      <c r="AR13" s="837"/>
      <c r="AS13" s="837"/>
      <c r="AT13" s="837"/>
      <c r="AU13" s="837"/>
      <c r="AV13" s="837"/>
      <c r="AW13" s="837"/>
      <c r="AX13" s="837"/>
      <c r="AY13" s="837"/>
      <c r="AZ13" s="837"/>
      <c r="BA13" s="837"/>
      <c r="BB13" s="837"/>
      <c r="BC13" s="837"/>
      <c r="BD13" s="837"/>
      <c r="BE13" s="837"/>
      <c r="BF13" s="837"/>
      <c r="BG13" s="837"/>
      <c r="BH13" s="837"/>
      <c r="BI13" s="837"/>
      <c r="BJ13" s="837"/>
      <c r="BK13" s="837"/>
      <c r="BL13" s="837"/>
      <c r="BM13" s="837"/>
      <c r="BN13" s="837"/>
      <c r="BO13" s="837"/>
      <c r="BP13" s="837"/>
      <c r="BQ13" s="837"/>
      <c r="BR13" s="837"/>
      <c r="BS13" s="837"/>
      <c r="BT13" s="837"/>
      <c r="BU13" s="837"/>
      <c r="BV13" s="837"/>
      <c r="BW13" s="837"/>
      <c r="BX13" s="837"/>
      <c r="BY13" s="837"/>
      <c r="BZ13" s="837"/>
      <c r="CA13" s="837"/>
      <c r="CB13" s="837"/>
      <c r="CC13" s="837"/>
      <c r="CD13" s="837"/>
      <c r="CE13" s="837"/>
      <c r="CF13" s="837"/>
      <c r="CG13" s="837"/>
      <c r="CH13" s="837"/>
      <c r="CI13" s="837"/>
      <c r="CJ13" s="837"/>
      <c r="CK13" s="837"/>
      <c r="CL13" s="837"/>
      <c r="CM13" s="837"/>
      <c r="CN13" s="837"/>
      <c r="CO13" s="837"/>
      <c r="CP13" s="837"/>
      <c r="CQ13" s="837"/>
      <c r="CR13" s="837"/>
      <c r="CS13" s="837"/>
      <c r="CT13" s="837"/>
      <c r="CU13" s="837"/>
      <c r="CV13" s="837"/>
      <c r="CW13" s="837"/>
      <c r="CX13" s="837"/>
      <c r="CY13" s="837"/>
      <c r="CZ13" s="837"/>
      <c r="DA13" s="837"/>
      <c r="DB13" s="837"/>
      <c r="DC13" s="837"/>
      <c r="DD13" s="837"/>
      <c r="DE13" s="837"/>
      <c r="DF13" s="837"/>
      <c r="DG13" s="837"/>
      <c r="DH13" s="837"/>
      <c r="DI13" s="837"/>
      <c r="DJ13" s="837"/>
      <c r="DK13" s="837"/>
      <c r="DL13" s="837"/>
      <c r="DM13" s="837"/>
      <c r="DN13" s="837"/>
      <c r="DO13" s="837"/>
      <c r="DP13" s="837"/>
      <c r="DQ13" s="837"/>
      <c r="DR13" s="837"/>
      <c r="DS13" s="837"/>
      <c r="DT13" s="837"/>
      <c r="DU13" s="837"/>
      <c r="DV13" s="837"/>
      <c r="DW13" s="837"/>
      <c r="DX13" s="837"/>
      <c r="DY13" s="837"/>
      <c r="DZ13" s="837"/>
      <c r="EA13" s="837"/>
      <c r="EB13" s="837"/>
      <c r="EC13" s="837"/>
      <c r="ED13" s="837"/>
      <c r="EE13" s="837"/>
      <c r="EF13" s="837"/>
      <c r="EG13" s="837"/>
      <c r="EH13" s="837"/>
      <c r="EI13" s="837"/>
      <c r="EJ13" s="837"/>
      <c r="EK13" s="837"/>
      <c r="EL13" s="837"/>
      <c r="EM13" s="837"/>
      <c r="EN13" s="837"/>
      <c r="EO13" s="837"/>
      <c r="EP13" s="837"/>
      <c r="EQ13" s="837"/>
      <c r="ER13" s="837"/>
      <c r="ES13" s="837"/>
      <c r="ET13" s="837"/>
      <c r="EU13" s="837"/>
      <c r="EV13" s="837"/>
      <c r="EW13" s="837"/>
      <c r="EX13" s="837"/>
      <c r="EY13" s="837"/>
      <c r="EZ13" s="837"/>
      <c r="FA13" s="837"/>
      <c r="FB13" s="837"/>
      <c r="FC13" s="837"/>
      <c r="FD13" s="837"/>
      <c r="FE13" s="837"/>
      <c r="FF13" s="837"/>
      <c r="FG13" s="837"/>
      <c r="FH13" s="837"/>
      <c r="FI13" s="837"/>
      <c r="FJ13" s="837"/>
      <c r="FK13" s="837"/>
      <c r="FL13" s="837"/>
      <c r="FM13" s="837"/>
      <c r="FN13" s="837"/>
      <c r="FO13" s="837"/>
      <c r="FP13" s="837"/>
      <c r="FQ13" s="837"/>
      <c r="FR13" s="837"/>
      <c r="FS13" s="837"/>
      <c r="FT13" s="837"/>
      <c r="FU13" s="837"/>
      <c r="FV13" s="837"/>
      <c r="FW13" s="837"/>
      <c r="FX13" s="837"/>
      <c r="FY13" s="837"/>
      <c r="FZ13" s="837"/>
      <c r="GA13" s="837"/>
      <c r="GB13" s="837"/>
      <c r="GC13" s="837"/>
      <c r="GD13" s="837"/>
      <c r="GE13" s="837"/>
      <c r="GF13" s="837"/>
      <c r="GG13" s="837"/>
      <c r="GH13" s="837"/>
      <c r="GI13" s="837"/>
      <c r="GJ13" s="837"/>
      <c r="GK13" s="837"/>
      <c r="GL13" s="837"/>
      <c r="GM13" s="837"/>
      <c r="GN13" s="837"/>
      <c r="GO13" s="837"/>
      <c r="GP13" s="837"/>
      <c r="GQ13" s="837"/>
      <c r="GR13" s="837"/>
      <c r="GS13" s="837"/>
      <c r="GT13" s="837"/>
      <c r="GU13" s="837"/>
      <c r="GV13" s="837"/>
      <c r="GW13" s="837"/>
      <c r="GX13" s="837"/>
      <c r="GY13" s="837"/>
      <c r="GZ13" s="837"/>
      <c r="HA13" s="837"/>
      <c r="HB13" s="837"/>
      <c r="HC13" s="837"/>
      <c r="HD13" s="837"/>
      <c r="HE13" s="837"/>
      <c r="HF13" s="837"/>
      <c r="HG13" s="837"/>
      <c r="HH13" s="837"/>
      <c r="HI13" s="837"/>
      <c r="HJ13" s="837"/>
      <c r="HK13" s="837"/>
      <c r="HL13" s="837"/>
      <c r="HM13" s="837"/>
      <c r="HN13" s="837"/>
      <c r="HO13" s="837"/>
      <c r="HP13" s="837"/>
      <c r="HQ13" s="837"/>
      <c r="HR13" s="837"/>
      <c r="HS13" s="837"/>
      <c r="HT13" s="837"/>
      <c r="HU13" s="837"/>
      <c r="HV13" s="837"/>
      <c r="HW13" s="837"/>
      <c r="HX13" s="837"/>
      <c r="HY13" s="837"/>
      <c r="HZ13" s="837"/>
      <c r="IA13" s="837"/>
      <c r="IB13" s="837"/>
      <c r="IC13" s="837"/>
      <c r="ID13" s="837"/>
      <c r="IE13" s="837"/>
      <c r="IF13" s="837"/>
      <c r="IG13" s="837"/>
      <c r="IH13" s="837"/>
      <c r="II13" s="837"/>
      <c r="IJ13" s="837"/>
      <c r="IK13" s="837"/>
      <c r="IL13" s="837"/>
      <c r="IM13" s="837"/>
      <c r="IN13" s="837"/>
      <c r="IO13" s="837"/>
      <c r="IP13" s="837"/>
      <c r="IQ13" s="837"/>
      <c r="IR13" s="837"/>
      <c r="IS13" s="837"/>
      <c r="IT13" s="837"/>
    </row>
    <row r="14" spans="1:254" s="845" customFormat="1" ht="15" customHeight="1" thickBot="1">
      <c r="A14" s="2125" t="s">
        <v>483</v>
      </c>
      <c r="B14" s="2126"/>
      <c r="C14" s="2127"/>
      <c r="D14" s="54" t="s">
        <v>240</v>
      </c>
      <c r="E14" s="1063"/>
      <c r="F14" s="5" t="s">
        <v>258</v>
      </c>
      <c r="G14" s="1064"/>
      <c r="H14" s="847"/>
      <c r="I14" s="63"/>
      <c r="J14" s="63"/>
      <c r="K14" s="846"/>
      <c r="L14" s="846"/>
      <c r="M14" s="846"/>
      <c r="N14" s="846"/>
      <c r="O14" s="846"/>
      <c r="P14" s="846"/>
      <c r="Q14" s="846"/>
      <c r="R14" s="837"/>
      <c r="S14" s="837"/>
      <c r="T14" s="837"/>
      <c r="U14" s="837"/>
      <c r="V14" s="837"/>
      <c r="W14" s="837"/>
      <c r="X14" s="837"/>
      <c r="Y14" s="837"/>
      <c r="Z14" s="837"/>
      <c r="AA14" s="837"/>
      <c r="AB14" s="837"/>
      <c r="AC14" s="837"/>
      <c r="AD14" s="837"/>
      <c r="AE14" s="837"/>
      <c r="AF14" s="837"/>
      <c r="AG14" s="837"/>
      <c r="AH14" s="837"/>
      <c r="AI14" s="837"/>
      <c r="AJ14" s="837"/>
      <c r="AK14" s="837"/>
      <c r="AL14" s="837"/>
      <c r="AM14" s="837"/>
      <c r="AN14" s="837"/>
      <c r="AO14" s="837"/>
      <c r="AP14" s="837"/>
      <c r="AQ14" s="837"/>
      <c r="AR14" s="837"/>
      <c r="AS14" s="837"/>
      <c r="AT14" s="837"/>
      <c r="AU14" s="837"/>
      <c r="AV14" s="837"/>
      <c r="AW14" s="837"/>
      <c r="AX14" s="837"/>
      <c r="AY14" s="837"/>
      <c r="AZ14" s="837"/>
      <c r="BA14" s="837"/>
      <c r="BB14" s="837"/>
      <c r="BC14" s="837"/>
      <c r="BD14" s="837"/>
      <c r="BE14" s="837"/>
      <c r="BF14" s="837"/>
      <c r="BG14" s="837"/>
      <c r="BH14" s="837"/>
      <c r="BI14" s="837"/>
      <c r="BJ14" s="837"/>
      <c r="BK14" s="837"/>
      <c r="BL14" s="837"/>
      <c r="BM14" s="837"/>
      <c r="BN14" s="837"/>
      <c r="BO14" s="837"/>
      <c r="BP14" s="837"/>
      <c r="BQ14" s="837"/>
      <c r="BR14" s="837"/>
      <c r="BS14" s="837"/>
      <c r="BT14" s="837"/>
      <c r="BU14" s="837"/>
      <c r="BV14" s="837"/>
      <c r="BW14" s="837"/>
      <c r="BX14" s="837"/>
      <c r="BY14" s="837"/>
      <c r="BZ14" s="837"/>
      <c r="CA14" s="837"/>
      <c r="CB14" s="837"/>
      <c r="CC14" s="837"/>
      <c r="CD14" s="837"/>
      <c r="CE14" s="837"/>
      <c r="CF14" s="837"/>
      <c r="CG14" s="837"/>
      <c r="CH14" s="837"/>
      <c r="CI14" s="837"/>
      <c r="CJ14" s="837"/>
      <c r="CK14" s="837"/>
      <c r="CL14" s="837"/>
      <c r="CM14" s="837"/>
      <c r="CN14" s="837"/>
      <c r="CO14" s="837"/>
      <c r="CP14" s="837"/>
      <c r="CQ14" s="837"/>
      <c r="CR14" s="837"/>
      <c r="CS14" s="837"/>
      <c r="CT14" s="837"/>
      <c r="CU14" s="837"/>
      <c r="CV14" s="837"/>
      <c r="CW14" s="837"/>
      <c r="CX14" s="837"/>
      <c r="CY14" s="837"/>
      <c r="CZ14" s="837"/>
      <c r="DA14" s="837"/>
      <c r="DB14" s="837"/>
      <c r="DC14" s="837"/>
      <c r="DD14" s="837"/>
      <c r="DE14" s="837"/>
      <c r="DF14" s="837"/>
      <c r="DG14" s="837"/>
      <c r="DH14" s="837"/>
      <c r="DI14" s="837"/>
      <c r="DJ14" s="837"/>
      <c r="DK14" s="837"/>
      <c r="DL14" s="837"/>
      <c r="DM14" s="837"/>
      <c r="DN14" s="837"/>
      <c r="DO14" s="837"/>
      <c r="DP14" s="837"/>
      <c r="DQ14" s="837"/>
      <c r="DR14" s="837"/>
      <c r="DS14" s="837"/>
      <c r="DT14" s="837"/>
      <c r="DU14" s="837"/>
      <c r="DV14" s="837"/>
      <c r="DW14" s="837"/>
      <c r="DX14" s="837"/>
      <c r="DY14" s="837"/>
      <c r="DZ14" s="837"/>
      <c r="EA14" s="837"/>
      <c r="EB14" s="837"/>
      <c r="EC14" s="837"/>
      <c r="ED14" s="837"/>
      <c r="EE14" s="837"/>
      <c r="EF14" s="837"/>
      <c r="EG14" s="837"/>
      <c r="EH14" s="837"/>
      <c r="EI14" s="837"/>
      <c r="EJ14" s="837"/>
      <c r="EK14" s="837"/>
      <c r="EL14" s="837"/>
      <c r="EM14" s="837"/>
      <c r="EN14" s="837"/>
      <c r="EO14" s="837"/>
      <c r="EP14" s="837"/>
      <c r="EQ14" s="837"/>
      <c r="ER14" s="837"/>
      <c r="ES14" s="837"/>
      <c r="ET14" s="837"/>
      <c r="EU14" s="837"/>
      <c r="EV14" s="837"/>
      <c r="EW14" s="837"/>
      <c r="EX14" s="837"/>
      <c r="EY14" s="837"/>
      <c r="EZ14" s="837"/>
      <c r="FA14" s="837"/>
      <c r="FB14" s="837"/>
      <c r="FC14" s="837"/>
      <c r="FD14" s="837"/>
      <c r="FE14" s="837"/>
      <c r="FF14" s="837"/>
      <c r="FG14" s="837"/>
      <c r="FH14" s="837"/>
      <c r="FI14" s="837"/>
      <c r="FJ14" s="837"/>
      <c r="FK14" s="837"/>
      <c r="FL14" s="837"/>
      <c r="FM14" s="837"/>
      <c r="FN14" s="837"/>
      <c r="FO14" s="837"/>
      <c r="FP14" s="837"/>
      <c r="FQ14" s="837"/>
      <c r="FR14" s="837"/>
      <c r="FS14" s="837"/>
      <c r="FT14" s="837"/>
      <c r="FU14" s="837"/>
      <c r="FV14" s="837"/>
      <c r="FW14" s="837"/>
      <c r="FX14" s="837"/>
      <c r="FY14" s="837"/>
      <c r="FZ14" s="837"/>
      <c r="GA14" s="837"/>
      <c r="GB14" s="837"/>
      <c r="GC14" s="837"/>
      <c r="GD14" s="837"/>
      <c r="GE14" s="837"/>
      <c r="GF14" s="837"/>
      <c r="GG14" s="837"/>
      <c r="GH14" s="837"/>
      <c r="GI14" s="837"/>
      <c r="GJ14" s="837"/>
      <c r="GK14" s="837"/>
      <c r="GL14" s="837"/>
      <c r="GM14" s="837"/>
      <c r="GN14" s="837"/>
      <c r="GO14" s="837"/>
      <c r="GP14" s="837"/>
      <c r="GQ14" s="837"/>
      <c r="GR14" s="837"/>
      <c r="GS14" s="837"/>
      <c r="GT14" s="837"/>
      <c r="GU14" s="837"/>
      <c r="GV14" s="837"/>
      <c r="GW14" s="837"/>
      <c r="GX14" s="837"/>
      <c r="GY14" s="837"/>
      <c r="GZ14" s="837"/>
      <c r="HA14" s="837"/>
      <c r="HB14" s="837"/>
      <c r="HC14" s="837"/>
      <c r="HD14" s="837"/>
      <c r="HE14" s="837"/>
      <c r="HF14" s="837"/>
      <c r="HG14" s="837"/>
      <c r="HH14" s="837"/>
      <c r="HI14" s="837"/>
      <c r="HJ14" s="837"/>
      <c r="HK14" s="837"/>
      <c r="HL14" s="837"/>
      <c r="HM14" s="837"/>
      <c r="HN14" s="837"/>
      <c r="HO14" s="837"/>
      <c r="HP14" s="837"/>
      <c r="HQ14" s="837"/>
      <c r="HR14" s="837"/>
      <c r="HS14" s="837"/>
      <c r="HT14" s="837"/>
      <c r="HU14" s="837"/>
      <c r="HV14" s="837"/>
      <c r="HW14" s="837"/>
      <c r="HX14" s="837"/>
      <c r="HY14" s="837"/>
      <c r="HZ14" s="837"/>
      <c r="IA14" s="837"/>
      <c r="IB14" s="837"/>
      <c r="IC14" s="837"/>
      <c r="ID14" s="837"/>
      <c r="IE14" s="837"/>
      <c r="IF14" s="837"/>
      <c r="IG14" s="837"/>
      <c r="IH14" s="837"/>
      <c r="II14" s="837"/>
      <c r="IJ14" s="837"/>
      <c r="IK14" s="837"/>
      <c r="IL14" s="837"/>
      <c r="IM14" s="837"/>
      <c r="IN14" s="837"/>
      <c r="IO14" s="837"/>
      <c r="IP14" s="837"/>
      <c r="IQ14" s="837"/>
      <c r="IR14" s="837"/>
      <c r="IS14" s="837"/>
      <c r="IT14" s="837"/>
    </row>
    <row r="15" spans="1:254" ht="21" customHeight="1">
      <c r="A15" s="72"/>
      <c r="B15" s="72"/>
      <c r="C15" s="72"/>
      <c r="D15" s="72"/>
      <c r="E15" s="72"/>
      <c r="F15" s="72"/>
      <c r="G15" s="72"/>
      <c r="H15" s="72"/>
      <c r="I15" s="72"/>
      <c r="J15" s="72"/>
      <c r="R15" s="837"/>
      <c r="S15" s="837"/>
      <c r="T15" s="837"/>
      <c r="U15" s="837"/>
      <c r="V15" s="837"/>
      <c r="W15" s="837"/>
      <c r="X15" s="837"/>
      <c r="Y15" s="837"/>
      <c r="Z15" s="837"/>
      <c r="AA15" s="837"/>
      <c r="AB15" s="837"/>
      <c r="AC15" s="837"/>
      <c r="AD15" s="837"/>
      <c r="AE15" s="837"/>
      <c r="AF15" s="837"/>
      <c r="AG15" s="837"/>
      <c r="AH15" s="837"/>
      <c r="AI15" s="837"/>
      <c r="AJ15" s="837"/>
      <c r="AK15" s="837"/>
      <c r="AL15" s="837"/>
      <c r="AM15" s="837"/>
      <c r="AN15" s="837"/>
      <c r="AO15" s="837"/>
      <c r="AP15" s="837"/>
      <c r="AQ15" s="837"/>
      <c r="AR15" s="837"/>
      <c r="AS15" s="837"/>
      <c r="AT15" s="837"/>
      <c r="AU15" s="837"/>
      <c r="AV15" s="837"/>
      <c r="AW15" s="837"/>
      <c r="AX15" s="837"/>
      <c r="AY15" s="837"/>
      <c r="AZ15" s="837"/>
      <c r="BA15" s="837"/>
      <c r="BB15" s="837"/>
      <c r="BC15" s="837"/>
      <c r="BD15" s="837"/>
      <c r="BE15" s="837"/>
      <c r="BF15" s="837"/>
      <c r="BG15" s="837"/>
      <c r="BH15" s="837"/>
      <c r="BI15" s="837"/>
      <c r="BJ15" s="837"/>
      <c r="BK15" s="837"/>
      <c r="BL15" s="837"/>
      <c r="BM15" s="837"/>
      <c r="BN15" s="837"/>
      <c r="BO15" s="837"/>
      <c r="BP15" s="837"/>
      <c r="BQ15" s="837"/>
      <c r="BR15" s="837"/>
      <c r="BS15" s="837"/>
      <c r="BT15" s="837"/>
      <c r="BU15" s="837"/>
      <c r="BV15" s="837"/>
      <c r="BW15" s="837"/>
      <c r="BX15" s="837"/>
      <c r="BY15" s="837"/>
      <c r="BZ15" s="837"/>
      <c r="CA15" s="837"/>
      <c r="CB15" s="837"/>
      <c r="CC15" s="837"/>
      <c r="CD15" s="837"/>
      <c r="CE15" s="837"/>
      <c r="CF15" s="837"/>
      <c r="CG15" s="837"/>
      <c r="CH15" s="837"/>
      <c r="CI15" s="837"/>
      <c r="CJ15" s="837"/>
      <c r="CK15" s="837"/>
      <c r="CL15" s="837"/>
      <c r="CM15" s="837"/>
      <c r="CN15" s="837"/>
      <c r="CO15" s="837"/>
      <c r="CP15" s="837"/>
      <c r="CQ15" s="837"/>
      <c r="CR15" s="837"/>
      <c r="CS15" s="837"/>
      <c r="CT15" s="837"/>
      <c r="CU15" s="837"/>
      <c r="CV15" s="837"/>
      <c r="CW15" s="837"/>
      <c r="CX15" s="837"/>
      <c r="CY15" s="837"/>
      <c r="CZ15" s="837"/>
      <c r="DA15" s="837"/>
      <c r="DB15" s="837"/>
      <c r="DC15" s="837"/>
      <c r="DD15" s="837"/>
      <c r="DE15" s="837"/>
      <c r="DF15" s="837"/>
      <c r="DG15" s="837"/>
      <c r="DH15" s="837"/>
      <c r="DI15" s="837"/>
      <c r="DJ15" s="837"/>
      <c r="DK15" s="837"/>
      <c r="DL15" s="837"/>
      <c r="DM15" s="837"/>
      <c r="DN15" s="837"/>
      <c r="DO15" s="837"/>
      <c r="DP15" s="837"/>
      <c r="DQ15" s="837"/>
      <c r="DR15" s="837"/>
      <c r="DS15" s="837"/>
      <c r="DT15" s="837"/>
      <c r="DU15" s="837"/>
      <c r="DV15" s="837"/>
      <c r="DW15" s="837"/>
      <c r="DX15" s="837"/>
      <c r="DY15" s="837"/>
      <c r="DZ15" s="837"/>
      <c r="EA15" s="837"/>
      <c r="EB15" s="837"/>
      <c r="EC15" s="837"/>
      <c r="ED15" s="837"/>
      <c r="EE15" s="837"/>
      <c r="EF15" s="837"/>
      <c r="EG15" s="837"/>
      <c r="EH15" s="837"/>
      <c r="EI15" s="837"/>
      <c r="EJ15" s="837"/>
      <c r="EK15" s="837"/>
      <c r="EL15" s="837"/>
      <c r="EM15" s="837"/>
      <c r="EN15" s="837"/>
      <c r="EO15" s="837"/>
      <c r="EP15" s="837"/>
      <c r="EQ15" s="837"/>
      <c r="ER15" s="837"/>
      <c r="ES15" s="837"/>
      <c r="ET15" s="837"/>
      <c r="EU15" s="837"/>
      <c r="EV15" s="837"/>
      <c r="EW15" s="837"/>
      <c r="EX15" s="837"/>
      <c r="EY15" s="837"/>
      <c r="EZ15" s="837"/>
      <c r="FA15" s="837"/>
      <c r="FB15" s="837"/>
      <c r="FC15" s="837"/>
      <c r="FD15" s="837"/>
      <c r="FE15" s="837"/>
      <c r="FF15" s="837"/>
      <c r="FG15" s="837"/>
      <c r="FH15" s="837"/>
      <c r="FI15" s="837"/>
      <c r="FJ15" s="837"/>
      <c r="FK15" s="837"/>
      <c r="FL15" s="837"/>
      <c r="FM15" s="837"/>
      <c r="FN15" s="837"/>
      <c r="FO15" s="837"/>
      <c r="FP15" s="837"/>
      <c r="FQ15" s="837"/>
      <c r="FR15" s="837"/>
      <c r="FS15" s="837"/>
      <c r="FT15" s="837"/>
      <c r="FU15" s="837"/>
      <c r="FV15" s="837"/>
      <c r="FW15" s="837"/>
      <c r="FX15" s="837"/>
      <c r="FY15" s="837"/>
      <c r="FZ15" s="837"/>
      <c r="GA15" s="837"/>
      <c r="GB15" s="837"/>
      <c r="GC15" s="837"/>
      <c r="GD15" s="837"/>
      <c r="GE15" s="837"/>
      <c r="GF15" s="837"/>
      <c r="GG15" s="837"/>
      <c r="GH15" s="837"/>
      <c r="GI15" s="837"/>
      <c r="GJ15" s="837"/>
      <c r="GK15" s="837"/>
      <c r="GL15" s="837"/>
      <c r="GM15" s="837"/>
      <c r="GN15" s="837"/>
      <c r="GO15" s="837"/>
      <c r="GP15" s="837"/>
      <c r="GQ15" s="837"/>
      <c r="GR15" s="837"/>
      <c r="GS15" s="837"/>
      <c r="GT15" s="837"/>
      <c r="GU15" s="837"/>
      <c r="GV15" s="837"/>
      <c r="GW15" s="837"/>
      <c r="GX15" s="837"/>
      <c r="GY15" s="837"/>
      <c r="GZ15" s="837"/>
      <c r="HA15" s="837"/>
      <c r="HB15" s="837"/>
      <c r="HC15" s="837"/>
      <c r="HD15" s="837"/>
      <c r="HE15" s="837"/>
      <c r="HF15" s="837"/>
      <c r="HG15" s="837"/>
      <c r="HH15" s="837"/>
      <c r="HI15" s="837"/>
      <c r="HJ15" s="837"/>
      <c r="HK15" s="837"/>
      <c r="HL15" s="837"/>
      <c r="HM15" s="837"/>
      <c r="HN15" s="837"/>
      <c r="HO15" s="837"/>
      <c r="HP15" s="837"/>
      <c r="HQ15" s="837"/>
      <c r="HR15" s="837"/>
      <c r="HS15" s="837"/>
      <c r="HT15" s="837"/>
      <c r="HU15" s="837"/>
      <c r="HV15" s="837"/>
      <c r="HW15" s="837"/>
      <c r="HX15" s="837"/>
      <c r="HY15" s="837"/>
      <c r="HZ15" s="837"/>
      <c r="IA15" s="837"/>
      <c r="IB15" s="837"/>
      <c r="IC15" s="837"/>
      <c r="ID15" s="837"/>
      <c r="IE15" s="837"/>
      <c r="IF15" s="837"/>
      <c r="IG15" s="837"/>
      <c r="IH15" s="837"/>
      <c r="II15" s="837"/>
      <c r="IJ15" s="837"/>
      <c r="IK15" s="837"/>
      <c r="IL15" s="837"/>
      <c r="IM15" s="837"/>
      <c r="IN15" s="837"/>
      <c r="IO15" s="837"/>
      <c r="IP15" s="837"/>
      <c r="IQ15" s="837"/>
      <c r="IR15" s="837"/>
      <c r="IS15" s="837"/>
      <c r="IT15" s="837"/>
    </row>
    <row r="16" spans="1:254" s="836" customFormat="1" ht="18">
      <c r="A16" s="1824" t="s">
        <v>502</v>
      </c>
      <c r="B16" s="1825"/>
      <c r="C16" s="1825"/>
      <c r="D16" s="1825"/>
      <c r="E16" s="1825"/>
      <c r="F16" s="1825"/>
      <c r="G16" s="1825"/>
      <c r="H16" s="1825"/>
      <c r="I16" s="1825"/>
      <c r="J16" s="1825"/>
      <c r="K16" s="837"/>
      <c r="L16" s="837"/>
      <c r="M16" s="837"/>
      <c r="N16" s="837"/>
      <c r="O16" s="837"/>
      <c r="P16" s="837"/>
      <c r="Q16" s="837"/>
      <c r="R16" s="837"/>
      <c r="S16" s="837"/>
      <c r="T16" s="837"/>
      <c r="U16" s="837"/>
      <c r="V16" s="837"/>
      <c r="W16" s="837"/>
      <c r="X16" s="837"/>
      <c r="Y16" s="837"/>
      <c r="Z16" s="837"/>
      <c r="AA16" s="837"/>
      <c r="AB16" s="837"/>
      <c r="AC16" s="837"/>
      <c r="AD16" s="837"/>
      <c r="AE16" s="837"/>
      <c r="AF16" s="837"/>
      <c r="AG16" s="837"/>
      <c r="AH16" s="837"/>
      <c r="AI16" s="837"/>
      <c r="AJ16" s="837"/>
      <c r="AK16" s="837"/>
      <c r="AL16" s="837"/>
      <c r="AM16" s="837"/>
      <c r="AN16" s="837"/>
      <c r="AO16" s="837"/>
      <c r="AP16" s="837"/>
      <c r="AQ16" s="837"/>
      <c r="AR16" s="837"/>
      <c r="AS16" s="837"/>
      <c r="AT16" s="837"/>
      <c r="AU16" s="837"/>
      <c r="AV16" s="837"/>
      <c r="AW16" s="837"/>
      <c r="AX16" s="837"/>
      <c r="AY16" s="837"/>
      <c r="AZ16" s="837"/>
      <c r="BA16" s="837"/>
      <c r="BB16" s="837"/>
      <c r="BC16" s="837"/>
      <c r="BD16" s="837"/>
      <c r="BE16" s="837"/>
      <c r="BF16" s="837"/>
      <c r="BG16" s="837"/>
      <c r="BH16" s="837"/>
      <c r="BI16" s="837"/>
      <c r="BJ16" s="837"/>
      <c r="BK16" s="837"/>
      <c r="BL16" s="837"/>
      <c r="BM16" s="837"/>
      <c r="BN16" s="837"/>
      <c r="BO16" s="837"/>
      <c r="BP16" s="837"/>
      <c r="BQ16" s="837"/>
      <c r="BR16" s="837"/>
      <c r="BS16" s="837"/>
      <c r="BT16" s="837"/>
      <c r="BU16" s="837"/>
      <c r="BV16" s="837"/>
      <c r="BW16" s="837"/>
      <c r="BX16" s="837"/>
      <c r="BY16" s="837"/>
      <c r="BZ16" s="837"/>
      <c r="CA16" s="837"/>
      <c r="CB16" s="837"/>
      <c r="CC16" s="837"/>
      <c r="CD16" s="837"/>
      <c r="CE16" s="837"/>
      <c r="CF16" s="837"/>
      <c r="CG16" s="837"/>
      <c r="CH16" s="837"/>
      <c r="CI16" s="837"/>
      <c r="CJ16" s="837"/>
      <c r="CK16" s="837"/>
      <c r="CL16" s="837"/>
      <c r="CM16" s="837"/>
      <c r="CN16" s="837"/>
      <c r="CO16" s="837"/>
      <c r="CP16" s="837"/>
      <c r="CQ16" s="837"/>
      <c r="CR16" s="837"/>
      <c r="CS16" s="837"/>
      <c r="CT16" s="837"/>
      <c r="CU16" s="837"/>
      <c r="CV16" s="837"/>
      <c r="CW16" s="837"/>
      <c r="CX16" s="837"/>
      <c r="CY16" s="837"/>
      <c r="CZ16" s="837"/>
      <c r="DA16" s="837"/>
      <c r="DB16" s="837"/>
      <c r="DC16" s="837"/>
      <c r="DD16" s="837"/>
      <c r="DE16" s="837"/>
      <c r="DF16" s="837"/>
      <c r="DG16" s="837"/>
      <c r="DH16" s="837"/>
      <c r="DI16" s="837"/>
      <c r="DJ16" s="837"/>
      <c r="DK16" s="837"/>
      <c r="DL16" s="837"/>
      <c r="DM16" s="837"/>
      <c r="DN16" s="837"/>
      <c r="DO16" s="837"/>
      <c r="DP16" s="837"/>
      <c r="DQ16" s="837"/>
      <c r="DR16" s="837"/>
      <c r="DS16" s="837"/>
      <c r="DT16" s="837"/>
      <c r="DU16" s="837"/>
      <c r="DV16" s="837"/>
      <c r="DW16" s="837"/>
      <c r="DX16" s="837"/>
      <c r="DY16" s="837"/>
      <c r="DZ16" s="837"/>
      <c r="EA16" s="837"/>
      <c r="EB16" s="837"/>
      <c r="EC16" s="837"/>
      <c r="ED16" s="837"/>
      <c r="EE16" s="837"/>
      <c r="EF16" s="837"/>
      <c r="EG16" s="837"/>
      <c r="EH16" s="837"/>
      <c r="EI16" s="837"/>
      <c r="EJ16" s="837"/>
      <c r="EK16" s="837"/>
      <c r="EL16" s="837"/>
      <c r="EM16" s="837"/>
      <c r="EN16" s="837"/>
      <c r="EO16" s="837"/>
      <c r="EP16" s="837"/>
      <c r="EQ16" s="837"/>
      <c r="ER16" s="837"/>
      <c r="ES16" s="837"/>
      <c r="ET16" s="837"/>
      <c r="EU16" s="837"/>
      <c r="EV16" s="837"/>
      <c r="EW16" s="837"/>
      <c r="EX16" s="837"/>
      <c r="EY16" s="837"/>
      <c r="EZ16" s="837"/>
      <c r="FA16" s="837"/>
      <c r="FB16" s="837"/>
      <c r="FC16" s="837"/>
      <c r="FD16" s="837"/>
      <c r="FE16" s="837"/>
      <c r="FF16" s="837"/>
      <c r="FG16" s="837"/>
      <c r="FH16" s="837"/>
      <c r="FI16" s="837"/>
      <c r="FJ16" s="837"/>
      <c r="FK16" s="837"/>
      <c r="FL16" s="837"/>
      <c r="FM16" s="837"/>
      <c r="FN16" s="837"/>
      <c r="FO16" s="837"/>
      <c r="FP16" s="837"/>
      <c r="FQ16" s="837"/>
      <c r="FR16" s="837"/>
      <c r="FS16" s="837"/>
      <c r="FT16" s="837"/>
      <c r="FU16" s="837"/>
      <c r="FV16" s="837"/>
      <c r="FW16" s="837"/>
      <c r="FX16" s="837"/>
      <c r="FY16" s="837"/>
      <c r="FZ16" s="837"/>
      <c r="GA16" s="837"/>
      <c r="GB16" s="837"/>
      <c r="GC16" s="837"/>
      <c r="GD16" s="837"/>
      <c r="GE16" s="837"/>
      <c r="GF16" s="837"/>
      <c r="GG16" s="837"/>
      <c r="GH16" s="837"/>
      <c r="GI16" s="837"/>
      <c r="GJ16" s="837"/>
      <c r="GK16" s="837"/>
      <c r="GL16" s="837"/>
      <c r="GM16" s="837"/>
      <c r="GN16" s="837"/>
      <c r="GO16" s="837"/>
      <c r="GP16" s="837"/>
      <c r="GQ16" s="837"/>
      <c r="GR16" s="837"/>
      <c r="GS16" s="837"/>
      <c r="GT16" s="837"/>
      <c r="GU16" s="837"/>
      <c r="GV16" s="837"/>
      <c r="GW16" s="837"/>
      <c r="GX16" s="837"/>
      <c r="GY16" s="837"/>
      <c r="GZ16" s="837"/>
      <c r="HA16" s="837"/>
      <c r="HB16" s="837"/>
      <c r="HC16" s="837"/>
      <c r="HD16" s="837"/>
      <c r="HE16" s="837"/>
      <c r="HF16" s="837"/>
      <c r="HG16" s="837"/>
      <c r="HH16" s="837"/>
      <c r="HI16" s="837"/>
      <c r="HJ16" s="837"/>
      <c r="HK16" s="837"/>
      <c r="HL16" s="837"/>
      <c r="HM16" s="837"/>
      <c r="HN16" s="837"/>
      <c r="HO16" s="837"/>
      <c r="HP16" s="837"/>
      <c r="HQ16" s="837"/>
      <c r="HR16" s="837"/>
      <c r="HS16" s="837"/>
      <c r="HT16" s="837"/>
      <c r="HU16" s="837"/>
      <c r="HV16" s="837"/>
      <c r="HW16" s="837"/>
      <c r="HX16" s="837"/>
      <c r="HY16" s="837"/>
      <c r="HZ16" s="837"/>
      <c r="IA16" s="837"/>
      <c r="IB16" s="837"/>
      <c r="IC16" s="837"/>
      <c r="ID16" s="837"/>
      <c r="IE16" s="837"/>
      <c r="IF16" s="837"/>
      <c r="IG16" s="837"/>
      <c r="IH16" s="837"/>
      <c r="II16" s="837"/>
      <c r="IJ16" s="837"/>
      <c r="IK16" s="837"/>
      <c r="IL16" s="837"/>
      <c r="IM16" s="837"/>
      <c r="IN16" s="837"/>
      <c r="IO16" s="837"/>
      <c r="IP16" s="837"/>
      <c r="IQ16" s="837"/>
      <c r="IR16" s="837"/>
      <c r="IS16" s="837"/>
      <c r="IT16" s="837"/>
    </row>
    <row r="17" spans="1:10" s="832" customFormat="1" ht="22.5" customHeight="1">
      <c r="A17" s="75" t="s">
        <v>462</v>
      </c>
      <c r="B17" s="833"/>
      <c r="C17" s="833"/>
      <c r="D17" s="833"/>
      <c r="E17" s="833"/>
      <c r="F17" s="833"/>
      <c r="G17" s="833"/>
      <c r="H17" s="833"/>
      <c r="I17" s="833"/>
      <c r="J17" s="844" t="s">
        <v>461</v>
      </c>
    </row>
    <row r="18" spans="1:10" s="832" customFormat="1" ht="22.5" customHeight="1">
      <c r="A18" s="75"/>
      <c r="B18" s="833"/>
      <c r="C18" s="833"/>
      <c r="D18" s="833"/>
      <c r="E18" s="833"/>
      <c r="F18" s="833"/>
      <c r="G18" s="833"/>
      <c r="H18" s="833"/>
      <c r="I18" s="833"/>
      <c r="J18" s="844"/>
    </row>
    <row r="19" spans="1:10" s="832" customFormat="1" ht="14.25">
      <c r="A19" s="75"/>
      <c r="B19" s="2121" t="s">
        <v>257</v>
      </c>
      <c r="C19" s="2093" t="s">
        <v>460</v>
      </c>
      <c r="D19" s="2094"/>
      <c r="E19" s="2094"/>
      <c r="F19" s="2094"/>
      <c r="G19" s="2094"/>
      <c r="H19" s="2094"/>
      <c r="I19" s="2094"/>
      <c r="J19" s="2098"/>
    </row>
    <row r="20" spans="1:10" s="832" customFormat="1" ht="14.25">
      <c r="A20" s="841">
        <v>1</v>
      </c>
      <c r="B20" s="2075"/>
      <c r="C20" s="2094"/>
      <c r="D20" s="2094"/>
      <c r="E20" s="2094"/>
      <c r="F20" s="2094"/>
      <c r="G20" s="2094"/>
      <c r="H20" s="2094"/>
      <c r="I20" s="2094"/>
      <c r="J20" s="2099"/>
    </row>
    <row r="21" spans="1:10" s="832" customFormat="1" ht="14.25">
      <c r="A21" s="841"/>
      <c r="B21" s="2074" t="s">
        <v>257</v>
      </c>
      <c r="C21" s="2093" t="s">
        <v>459</v>
      </c>
      <c r="D21" s="2094"/>
      <c r="E21" s="2094"/>
      <c r="F21" s="2094"/>
      <c r="G21" s="2094"/>
      <c r="H21" s="2094"/>
      <c r="I21" s="2094"/>
      <c r="J21" s="2082"/>
    </row>
    <row r="22" spans="1:10" s="832" customFormat="1" ht="14.25">
      <c r="A22" s="841">
        <v>2</v>
      </c>
      <c r="B22" s="2075"/>
      <c r="C22" s="2094"/>
      <c r="D22" s="2094"/>
      <c r="E22" s="2094"/>
      <c r="F22" s="2094"/>
      <c r="G22" s="2094"/>
      <c r="H22" s="2094"/>
      <c r="I22" s="2094"/>
      <c r="J22" s="2073"/>
    </row>
    <row r="23" spans="1:10" s="832" customFormat="1" ht="14.25">
      <c r="A23" s="841"/>
      <c r="B23" s="2074" t="s">
        <v>257</v>
      </c>
      <c r="C23" s="2097" t="s">
        <v>458</v>
      </c>
      <c r="D23" s="2094"/>
      <c r="E23" s="2094"/>
      <c r="F23" s="2094"/>
      <c r="G23" s="2094"/>
      <c r="H23" s="2094"/>
      <c r="I23" s="842"/>
      <c r="J23" s="2072"/>
    </row>
    <row r="24" spans="1:10" s="832" customFormat="1" ht="14.25">
      <c r="A24" s="841">
        <v>3</v>
      </c>
      <c r="B24" s="2075"/>
      <c r="C24" s="2094"/>
      <c r="D24" s="2094"/>
      <c r="E24" s="2094"/>
      <c r="F24" s="2094"/>
      <c r="G24" s="2094"/>
      <c r="H24" s="2094"/>
      <c r="I24" s="842"/>
      <c r="J24" s="2073"/>
    </row>
    <row r="25" spans="1:10" s="832" customFormat="1" ht="14.25">
      <c r="A25" s="841"/>
      <c r="B25" s="2074" t="s">
        <v>257</v>
      </c>
      <c r="C25" s="2097" t="s">
        <v>457</v>
      </c>
      <c r="D25" s="2080"/>
      <c r="E25" s="2080"/>
      <c r="F25" s="2080"/>
      <c r="G25" s="2080"/>
      <c r="H25" s="2080"/>
      <c r="I25" s="842"/>
      <c r="J25" s="2072"/>
    </row>
    <row r="26" spans="1:10" s="832" customFormat="1" ht="14.25">
      <c r="A26" s="841">
        <v>4</v>
      </c>
      <c r="B26" s="2075"/>
      <c r="C26" s="2080"/>
      <c r="D26" s="2080"/>
      <c r="E26" s="2080"/>
      <c r="F26" s="2080"/>
      <c r="G26" s="2080"/>
      <c r="H26" s="2080"/>
      <c r="I26" s="843"/>
      <c r="J26" s="2073"/>
    </row>
    <row r="27" spans="1:10" s="832" customFormat="1" ht="14.25">
      <c r="A27" s="841"/>
      <c r="B27" s="2074" t="s">
        <v>257</v>
      </c>
      <c r="C27" s="2079" t="s">
        <v>597</v>
      </c>
      <c r="D27" s="2080"/>
      <c r="E27" s="2080"/>
      <c r="F27" s="2080"/>
      <c r="G27" s="2080"/>
      <c r="H27" s="2080"/>
      <c r="I27" s="843"/>
      <c r="J27" s="2072"/>
    </row>
    <row r="28" spans="1:10" s="832" customFormat="1" ht="14.25">
      <c r="A28" s="841">
        <v>5</v>
      </c>
      <c r="B28" s="2075"/>
      <c r="C28" s="2080"/>
      <c r="D28" s="2080"/>
      <c r="E28" s="2080"/>
      <c r="F28" s="2080"/>
      <c r="G28" s="2080"/>
      <c r="H28" s="2080"/>
      <c r="I28" s="842"/>
      <c r="J28" s="2073"/>
    </row>
    <row r="29" spans="1:10" s="832" customFormat="1" ht="14.25">
      <c r="A29" s="841"/>
      <c r="B29" s="2074" t="s">
        <v>257</v>
      </c>
      <c r="C29" s="2079" t="s">
        <v>598</v>
      </c>
      <c r="D29" s="2080"/>
      <c r="E29" s="2080"/>
      <c r="F29" s="2080"/>
      <c r="G29" s="2080"/>
      <c r="H29" s="2080"/>
      <c r="I29" s="2080"/>
      <c r="J29" s="2082"/>
    </row>
    <row r="30" spans="1:10" s="832" customFormat="1" ht="14.25">
      <c r="A30" s="841">
        <v>6</v>
      </c>
      <c r="B30" s="2075"/>
      <c r="C30" s="2080"/>
      <c r="D30" s="2080"/>
      <c r="E30" s="2080"/>
      <c r="F30" s="2080"/>
      <c r="G30" s="2080"/>
      <c r="H30" s="2080"/>
      <c r="I30" s="2080"/>
      <c r="J30" s="2083"/>
    </row>
    <row r="31" spans="1:10" s="832" customFormat="1" ht="27" customHeight="1">
      <c r="A31" s="833"/>
      <c r="B31" s="77"/>
      <c r="C31" s="838"/>
      <c r="D31" s="833"/>
      <c r="E31" s="833"/>
      <c r="F31" s="833"/>
      <c r="G31" s="833"/>
      <c r="H31" s="833"/>
      <c r="I31" s="840"/>
      <c r="J31" s="1130"/>
    </row>
    <row r="32" spans="1:10" s="832" customFormat="1" ht="7.5" customHeight="1" hidden="1">
      <c r="A32" s="833"/>
      <c r="B32" s="803"/>
      <c r="C32" s="838"/>
      <c r="D32" s="833"/>
      <c r="E32" s="833"/>
      <c r="F32" s="833"/>
      <c r="G32" s="833"/>
      <c r="H32" s="833"/>
      <c r="I32" s="840"/>
      <c r="J32" s="839"/>
    </row>
    <row r="33" spans="1:254" s="836" customFormat="1" ht="18">
      <c r="A33" s="2095" t="s">
        <v>503</v>
      </c>
      <c r="B33" s="2096"/>
      <c r="C33" s="2096"/>
      <c r="D33" s="2096"/>
      <c r="E33" s="2096"/>
      <c r="F33" s="2096"/>
      <c r="G33" s="2096"/>
      <c r="H33" s="2096"/>
      <c r="I33" s="2096"/>
      <c r="J33" s="2096"/>
      <c r="K33" s="837"/>
      <c r="L33" s="837"/>
      <c r="M33" s="837"/>
      <c r="N33" s="837"/>
      <c r="O33" s="837"/>
      <c r="P33" s="837"/>
      <c r="Q33" s="837"/>
      <c r="R33" s="837"/>
      <c r="S33" s="837"/>
      <c r="T33" s="837"/>
      <c r="U33" s="837"/>
      <c r="V33" s="837"/>
      <c r="W33" s="837"/>
      <c r="X33" s="837"/>
      <c r="Y33" s="837"/>
      <c r="Z33" s="837"/>
      <c r="AA33" s="837"/>
      <c r="AB33" s="837"/>
      <c r="AC33" s="837"/>
      <c r="AD33" s="837"/>
      <c r="AE33" s="837"/>
      <c r="AF33" s="837"/>
      <c r="AG33" s="837"/>
      <c r="AH33" s="837"/>
      <c r="AI33" s="837"/>
      <c r="AJ33" s="837"/>
      <c r="AK33" s="837"/>
      <c r="AL33" s="837"/>
      <c r="AM33" s="837"/>
      <c r="AN33" s="837"/>
      <c r="AO33" s="837"/>
      <c r="AP33" s="837"/>
      <c r="AQ33" s="837"/>
      <c r="AR33" s="837"/>
      <c r="AS33" s="837"/>
      <c r="AT33" s="837"/>
      <c r="AU33" s="837"/>
      <c r="AV33" s="837"/>
      <c r="AW33" s="837"/>
      <c r="AX33" s="837"/>
      <c r="AY33" s="837"/>
      <c r="AZ33" s="837"/>
      <c r="BA33" s="837"/>
      <c r="BB33" s="837"/>
      <c r="BC33" s="837"/>
      <c r="BD33" s="837"/>
      <c r="BE33" s="837"/>
      <c r="BF33" s="837"/>
      <c r="BG33" s="837"/>
      <c r="BH33" s="837"/>
      <c r="BI33" s="837"/>
      <c r="BJ33" s="837"/>
      <c r="BK33" s="837"/>
      <c r="BL33" s="837"/>
      <c r="BM33" s="837"/>
      <c r="BN33" s="837"/>
      <c r="BO33" s="837"/>
      <c r="BP33" s="837"/>
      <c r="BQ33" s="837"/>
      <c r="BR33" s="837"/>
      <c r="BS33" s="837"/>
      <c r="BT33" s="837"/>
      <c r="BU33" s="837"/>
      <c r="BV33" s="837"/>
      <c r="BW33" s="837"/>
      <c r="BX33" s="837"/>
      <c r="BY33" s="837"/>
      <c r="BZ33" s="837"/>
      <c r="CA33" s="837"/>
      <c r="CB33" s="837"/>
      <c r="CC33" s="837"/>
      <c r="CD33" s="837"/>
      <c r="CE33" s="837"/>
      <c r="CF33" s="837"/>
      <c r="CG33" s="837"/>
      <c r="CH33" s="837"/>
      <c r="CI33" s="837"/>
      <c r="CJ33" s="837"/>
      <c r="CK33" s="837"/>
      <c r="CL33" s="837"/>
      <c r="CM33" s="837"/>
      <c r="CN33" s="837"/>
      <c r="CO33" s="837"/>
      <c r="CP33" s="837"/>
      <c r="CQ33" s="837"/>
      <c r="CR33" s="837"/>
      <c r="CS33" s="837"/>
      <c r="CT33" s="837"/>
      <c r="CU33" s="837"/>
      <c r="CV33" s="837"/>
      <c r="CW33" s="837"/>
      <c r="CX33" s="837"/>
      <c r="CY33" s="837"/>
      <c r="CZ33" s="837"/>
      <c r="DA33" s="837"/>
      <c r="DB33" s="837"/>
      <c r="DC33" s="837"/>
      <c r="DD33" s="837"/>
      <c r="DE33" s="837"/>
      <c r="DF33" s="837"/>
      <c r="DG33" s="837"/>
      <c r="DH33" s="837"/>
      <c r="DI33" s="837"/>
      <c r="DJ33" s="837"/>
      <c r="DK33" s="837"/>
      <c r="DL33" s="837"/>
      <c r="DM33" s="837"/>
      <c r="DN33" s="837"/>
      <c r="DO33" s="837"/>
      <c r="DP33" s="837"/>
      <c r="DQ33" s="837"/>
      <c r="DR33" s="837"/>
      <c r="DS33" s="837"/>
      <c r="DT33" s="837"/>
      <c r="DU33" s="837"/>
      <c r="DV33" s="837"/>
      <c r="DW33" s="837"/>
      <c r="DX33" s="837"/>
      <c r="DY33" s="837"/>
      <c r="DZ33" s="837"/>
      <c r="EA33" s="837"/>
      <c r="EB33" s="837"/>
      <c r="EC33" s="837"/>
      <c r="ED33" s="837"/>
      <c r="EE33" s="837"/>
      <c r="EF33" s="837"/>
      <c r="EG33" s="837"/>
      <c r="EH33" s="837"/>
      <c r="EI33" s="837"/>
      <c r="EJ33" s="837"/>
      <c r="EK33" s="837"/>
      <c r="EL33" s="837"/>
      <c r="EM33" s="837"/>
      <c r="EN33" s="837"/>
      <c r="EO33" s="837"/>
      <c r="EP33" s="837"/>
      <c r="EQ33" s="837"/>
      <c r="ER33" s="837"/>
      <c r="ES33" s="837"/>
      <c r="ET33" s="837"/>
      <c r="EU33" s="837"/>
      <c r="EV33" s="837"/>
      <c r="EW33" s="837"/>
      <c r="EX33" s="837"/>
      <c r="EY33" s="837"/>
      <c r="EZ33" s="837"/>
      <c r="FA33" s="837"/>
      <c r="FB33" s="837"/>
      <c r="FC33" s="837"/>
      <c r="FD33" s="837"/>
      <c r="FE33" s="837"/>
      <c r="FF33" s="837"/>
      <c r="FG33" s="837"/>
      <c r="FH33" s="837"/>
      <c r="FI33" s="837"/>
      <c r="FJ33" s="837"/>
      <c r="FK33" s="837"/>
      <c r="FL33" s="837"/>
      <c r="FM33" s="837"/>
      <c r="FN33" s="837"/>
      <c r="FO33" s="837"/>
      <c r="FP33" s="837"/>
      <c r="FQ33" s="837"/>
      <c r="FR33" s="837"/>
      <c r="FS33" s="837"/>
      <c r="FT33" s="837"/>
      <c r="FU33" s="837"/>
      <c r="FV33" s="837"/>
      <c r="FW33" s="837"/>
      <c r="FX33" s="837"/>
      <c r="FY33" s="837"/>
      <c r="FZ33" s="837"/>
      <c r="GA33" s="837"/>
      <c r="GB33" s="837"/>
      <c r="GC33" s="837"/>
      <c r="GD33" s="837"/>
      <c r="GE33" s="837"/>
      <c r="GF33" s="837"/>
      <c r="GG33" s="837"/>
      <c r="GH33" s="837"/>
      <c r="GI33" s="837"/>
      <c r="GJ33" s="837"/>
      <c r="GK33" s="837"/>
      <c r="GL33" s="837"/>
      <c r="GM33" s="837"/>
      <c r="GN33" s="837"/>
      <c r="GO33" s="837"/>
      <c r="GP33" s="837"/>
      <c r="GQ33" s="837"/>
      <c r="GR33" s="837"/>
      <c r="GS33" s="837"/>
      <c r="GT33" s="837"/>
      <c r="GU33" s="837"/>
      <c r="GV33" s="837"/>
      <c r="GW33" s="837"/>
      <c r="GX33" s="837"/>
      <c r="GY33" s="837"/>
      <c r="GZ33" s="837"/>
      <c r="HA33" s="837"/>
      <c r="HB33" s="837"/>
      <c r="HC33" s="837"/>
      <c r="HD33" s="837"/>
      <c r="HE33" s="837"/>
      <c r="HF33" s="837"/>
      <c r="HG33" s="837"/>
      <c r="HH33" s="837"/>
      <c r="HI33" s="837"/>
      <c r="HJ33" s="837"/>
      <c r="HK33" s="837"/>
      <c r="HL33" s="837"/>
      <c r="HM33" s="837"/>
      <c r="HN33" s="837"/>
      <c r="HO33" s="837"/>
      <c r="HP33" s="837"/>
      <c r="HQ33" s="837"/>
      <c r="HR33" s="837"/>
      <c r="HS33" s="837"/>
      <c r="HT33" s="837"/>
      <c r="HU33" s="837"/>
      <c r="HV33" s="837"/>
      <c r="HW33" s="837"/>
      <c r="HX33" s="837"/>
      <c r="HY33" s="837"/>
      <c r="HZ33" s="837"/>
      <c r="IA33" s="837"/>
      <c r="IB33" s="837"/>
      <c r="IC33" s="837"/>
      <c r="ID33" s="837"/>
      <c r="IE33" s="837"/>
      <c r="IF33" s="837"/>
      <c r="IG33" s="837"/>
      <c r="IH33" s="837"/>
      <c r="II33" s="837"/>
      <c r="IJ33" s="837"/>
      <c r="IK33" s="837"/>
      <c r="IL33" s="837"/>
      <c r="IM33" s="837"/>
      <c r="IN33" s="837"/>
      <c r="IO33" s="837"/>
      <c r="IP33" s="837"/>
      <c r="IQ33" s="837"/>
      <c r="IR33" s="837"/>
      <c r="IS33" s="837"/>
      <c r="IT33" s="837"/>
    </row>
    <row r="34" spans="1:254" s="836" customFormat="1" ht="8.25" customHeight="1">
      <c r="A34" s="77"/>
      <c r="B34" s="77"/>
      <c r="C34" s="77"/>
      <c r="D34" s="77"/>
      <c r="E34" s="77"/>
      <c r="F34" s="77"/>
      <c r="G34" s="77"/>
      <c r="H34" s="77"/>
      <c r="I34" s="77"/>
      <c r="J34" s="77"/>
      <c r="K34" s="837"/>
      <c r="L34" s="837"/>
      <c r="M34" s="837"/>
      <c r="N34" s="837"/>
      <c r="O34" s="837"/>
      <c r="P34" s="837"/>
      <c r="Q34" s="837"/>
      <c r="R34" s="837"/>
      <c r="S34" s="837"/>
      <c r="T34" s="837"/>
      <c r="U34" s="837"/>
      <c r="V34" s="837"/>
      <c r="W34" s="837"/>
      <c r="X34" s="837"/>
      <c r="Y34" s="837"/>
      <c r="Z34" s="837"/>
      <c r="AA34" s="837"/>
      <c r="AB34" s="837"/>
      <c r="AC34" s="837"/>
      <c r="AD34" s="837"/>
      <c r="AE34" s="837"/>
      <c r="AF34" s="837"/>
      <c r="AG34" s="837"/>
      <c r="AH34" s="837"/>
      <c r="AI34" s="837"/>
      <c r="AJ34" s="837"/>
      <c r="AK34" s="837"/>
      <c r="AL34" s="837"/>
      <c r="AM34" s="837"/>
      <c r="AN34" s="837"/>
      <c r="AO34" s="837"/>
      <c r="AP34" s="837"/>
      <c r="AQ34" s="837"/>
      <c r="AR34" s="837"/>
      <c r="AS34" s="837"/>
      <c r="AT34" s="837"/>
      <c r="AU34" s="837"/>
      <c r="AV34" s="837"/>
      <c r="AW34" s="837"/>
      <c r="AX34" s="837"/>
      <c r="AY34" s="837"/>
      <c r="AZ34" s="837"/>
      <c r="BA34" s="837"/>
      <c r="BB34" s="837"/>
      <c r="BC34" s="837"/>
      <c r="BD34" s="837"/>
      <c r="BE34" s="837"/>
      <c r="BF34" s="837"/>
      <c r="BG34" s="837"/>
      <c r="BH34" s="837"/>
      <c r="BI34" s="837"/>
      <c r="BJ34" s="837"/>
      <c r="BK34" s="837"/>
      <c r="BL34" s="837"/>
      <c r="BM34" s="837"/>
      <c r="BN34" s="837"/>
      <c r="BO34" s="837"/>
      <c r="BP34" s="837"/>
      <c r="BQ34" s="837"/>
      <c r="BR34" s="837"/>
      <c r="BS34" s="837"/>
      <c r="BT34" s="837"/>
      <c r="BU34" s="837"/>
      <c r="BV34" s="837"/>
      <c r="BW34" s="837"/>
      <c r="BX34" s="837"/>
      <c r="BY34" s="837"/>
      <c r="BZ34" s="837"/>
      <c r="CA34" s="837"/>
      <c r="CB34" s="837"/>
      <c r="CC34" s="837"/>
      <c r="CD34" s="837"/>
      <c r="CE34" s="837"/>
      <c r="CF34" s="837"/>
      <c r="CG34" s="837"/>
      <c r="CH34" s="837"/>
      <c r="CI34" s="837"/>
      <c r="CJ34" s="837"/>
      <c r="CK34" s="837"/>
      <c r="CL34" s="837"/>
      <c r="CM34" s="837"/>
      <c r="CN34" s="837"/>
      <c r="CO34" s="837"/>
      <c r="CP34" s="837"/>
      <c r="CQ34" s="837"/>
      <c r="CR34" s="837"/>
      <c r="CS34" s="837"/>
      <c r="CT34" s="837"/>
      <c r="CU34" s="837"/>
      <c r="CV34" s="837"/>
      <c r="CW34" s="837"/>
      <c r="CX34" s="837"/>
      <c r="CY34" s="837"/>
      <c r="CZ34" s="837"/>
      <c r="DA34" s="837"/>
      <c r="DB34" s="837"/>
      <c r="DC34" s="837"/>
      <c r="DD34" s="837"/>
      <c r="DE34" s="837"/>
      <c r="DF34" s="837"/>
      <c r="DG34" s="837"/>
      <c r="DH34" s="837"/>
      <c r="DI34" s="837"/>
      <c r="DJ34" s="837"/>
      <c r="DK34" s="837"/>
      <c r="DL34" s="837"/>
      <c r="DM34" s="837"/>
      <c r="DN34" s="837"/>
      <c r="DO34" s="837"/>
      <c r="DP34" s="837"/>
      <c r="DQ34" s="837"/>
      <c r="DR34" s="837"/>
      <c r="DS34" s="837"/>
      <c r="DT34" s="837"/>
      <c r="DU34" s="837"/>
      <c r="DV34" s="837"/>
      <c r="DW34" s="837"/>
      <c r="DX34" s="837"/>
      <c r="DY34" s="837"/>
      <c r="DZ34" s="837"/>
      <c r="EA34" s="837"/>
      <c r="EB34" s="837"/>
      <c r="EC34" s="837"/>
      <c r="ED34" s="837"/>
      <c r="EE34" s="837"/>
      <c r="EF34" s="837"/>
      <c r="EG34" s="837"/>
      <c r="EH34" s="837"/>
      <c r="EI34" s="837"/>
      <c r="EJ34" s="837"/>
      <c r="EK34" s="837"/>
      <c r="EL34" s="837"/>
      <c r="EM34" s="837"/>
      <c r="EN34" s="837"/>
      <c r="EO34" s="837"/>
      <c r="EP34" s="837"/>
      <c r="EQ34" s="837"/>
      <c r="ER34" s="837"/>
      <c r="ES34" s="837"/>
      <c r="ET34" s="837"/>
      <c r="EU34" s="837"/>
      <c r="EV34" s="837"/>
      <c r="EW34" s="837"/>
      <c r="EX34" s="837"/>
      <c r="EY34" s="837"/>
      <c r="EZ34" s="837"/>
      <c r="FA34" s="837"/>
      <c r="FB34" s="837"/>
      <c r="FC34" s="837"/>
      <c r="FD34" s="837"/>
      <c r="FE34" s="837"/>
      <c r="FF34" s="837"/>
      <c r="FG34" s="837"/>
      <c r="FH34" s="837"/>
      <c r="FI34" s="837"/>
      <c r="FJ34" s="837"/>
      <c r="FK34" s="837"/>
      <c r="FL34" s="837"/>
      <c r="FM34" s="837"/>
      <c r="FN34" s="837"/>
      <c r="FO34" s="837"/>
      <c r="FP34" s="837"/>
      <c r="FQ34" s="837"/>
      <c r="FR34" s="837"/>
      <c r="FS34" s="837"/>
      <c r="FT34" s="837"/>
      <c r="FU34" s="837"/>
      <c r="FV34" s="837"/>
      <c r="FW34" s="837"/>
      <c r="FX34" s="837"/>
      <c r="FY34" s="837"/>
      <c r="FZ34" s="837"/>
      <c r="GA34" s="837"/>
      <c r="GB34" s="837"/>
      <c r="GC34" s="837"/>
      <c r="GD34" s="837"/>
      <c r="GE34" s="837"/>
      <c r="GF34" s="837"/>
      <c r="GG34" s="837"/>
      <c r="GH34" s="837"/>
      <c r="GI34" s="837"/>
      <c r="GJ34" s="837"/>
      <c r="GK34" s="837"/>
      <c r="GL34" s="837"/>
      <c r="GM34" s="837"/>
      <c r="GN34" s="837"/>
      <c r="GO34" s="837"/>
      <c r="GP34" s="837"/>
      <c r="GQ34" s="837"/>
      <c r="GR34" s="837"/>
      <c r="GS34" s="837"/>
      <c r="GT34" s="837"/>
      <c r="GU34" s="837"/>
      <c r="GV34" s="837"/>
      <c r="GW34" s="837"/>
      <c r="GX34" s="837"/>
      <c r="GY34" s="837"/>
      <c r="GZ34" s="837"/>
      <c r="HA34" s="837"/>
      <c r="HB34" s="837"/>
      <c r="HC34" s="837"/>
      <c r="HD34" s="837"/>
      <c r="HE34" s="837"/>
      <c r="HF34" s="837"/>
      <c r="HG34" s="837"/>
      <c r="HH34" s="837"/>
      <c r="HI34" s="837"/>
      <c r="HJ34" s="837"/>
      <c r="HK34" s="837"/>
      <c r="HL34" s="837"/>
      <c r="HM34" s="837"/>
      <c r="HN34" s="837"/>
      <c r="HO34" s="837"/>
      <c r="HP34" s="837"/>
      <c r="HQ34" s="837"/>
      <c r="HR34" s="837"/>
      <c r="HS34" s="837"/>
      <c r="HT34" s="837"/>
      <c r="HU34" s="837"/>
      <c r="HV34" s="837"/>
      <c r="HW34" s="837"/>
      <c r="HX34" s="837"/>
      <c r="HY34" s="837"/>
      <c r="HZ34" s="837"/>
      <c r="IA34" s="837"/>
      <c r="IB34" s="837"/>
      <c r="IC34" s="837"/>
      <c r="ID34" s="837"/>
      <c r="IE34" s="837"/>
      <c r="IF34" s="837"/>
      <c r="IG34" s="837"/>
      <c r="IH34" s="837"/>
      <c r="II34" s="837"/>
      <c r="IJ34" s="837"/>
      <c r="IK34" s="837"/>
      <c r="IL34" s="837"/>
      <c r="IM34" s="837"/>
      <c r="IN34" s="837"/>
      <c r="IO34" s="837"/>
      <c r="IP34" s="837"/>
      <c r="IQ34" s="837"/>
      <c r="IR34" s="837"/>
      <c r="IS34" s="837"/>
      <c r="IT34" s="837"/>
    </row>
    <row r="35" spans="1:254" s="836" customFormat="1" ht="24" customHeight="1">
      <c r="A35" s="838" t="s">
        <v>456</v>
      </c>
      <c r="B35" s="77"/>
      <c r="C35" s="77"/>
      <c r="D35" s="77"/>
      <c r="E35" s="77"/>
      <c r="F35" s="77"/>
      <c r="G35" s="77"/>
      <c r="H35" s="77"/>
      <c r="I35" s="77"/>
      <c r="J35" s="77"/>
      <c r="K35" s="837"/>
      <c r="L35" s="837"/>
      <c r="M35" s="837"/>
      <c r="N35" s="837"/>
      <c r="O35" s="837"/>
      <c r="P35" s="837"/>
      <c r="Q35" s="837"/>
      <c r="R35" s="837"/>
      <c r="S35" s="837"/>
      <c r="T35" s="837"/>
      <c r="U35" s="837"/>
      <c r="V35" s="837"/>
      <c r="W35" s="837"/>
      <c r="X35" s="837"/>
      <c r="Y35" s="837"/>
      <c r="Z35" s="837"/>
      <c r="AA35" s="837"/>
      <c r="AB35" s="837"/>
      <c r="AC35" s="837"/>
      <c r="AD35" s="837"/>
      <c r="AE35" s="837"/>
      <c r="AF35" s="837"/>
      <c r="AG35" s="837"/>
      <c r="AH35" s="837"/>
      <c r="AI35" s="837"/>
      <c r="AJ35" s="837"/>
      <c r="AK35" s="837"/>
      <c r="AL35" s="837"/>
      <c r="AM35" s="837"/>
      <c r="AN35" s="837"/>
      <c r="AO35" s="837"/>
      <c r="AP35" s="837"/>
      <c r="AQ35" s="837"/>
      <c r="AR35" s="837"/>
      <c r="AS35" s="837"/>
      <c r="AT35" s="837"/>
      <c r="AU35" s="837"/>
      <c r="AV35" s="837"/>
      <c r="AW35" s="837"/>
      <c r="AX35" s="837"/>
      <c r="AY35" s="837"/>
      <c r="AZ35" s="837"/>
      <c r="BA35" s="837"/>
      <c r="BB35" s="837"/>
      <c r="BC35" s="837"/>
      <c r="BD35" s="837"/>
      <c r="BE35" s="837"/>
      <c r="BF35" s="837"/>
      <c r="BG35" s="837"/>
      <c r="BH35" s="837"/>
      <c r="BI35" s="837"/>
      <c r="BJ35" s="837"/>
      <c r="BK35" s="837"/>
      <c r="BL35" s="837"/>
      <c r="BM35" s="837"/>
      <c r="BN35" s="837"/>
      <c r="BO35" s="837"/>
      <c r="BP35" s="837"/>
      <c r="BQ35" s="837"/>
      <c r="BR35" s="837"/>
      <c r="BS35" s="837"/>
      <c r="BT35" s="837"/>
      <c r="BU35" s="837"/>
      <c r="BV35" s="837"/>
      <c r="BW35" s="837"/>
      <c r="BX35" s="837"/>
      <c r="BY35" s="837"/>
      <c r="BZ35" s="837"/>
      <c r="CA35" s="837"/>
      <c r="CB35" s="837"/>
      <c r="CC35" s="837"/>
      <c r="CD35" s="837"/>
      <c r="CE35" s="837"/>
      <c r="CF35" s="837"/>
      <c r="CG35" s="837"/>
      <c r="CH35" s="837"/>
      <c r="CI35" s="837"/>
      <c r="CJ35" s="837"/>
      <c r="CK35" s="837"/>
      <c r="CL35" s="837"/>
      <c r="CM35" s="837"/>
      <c r="CN35" s="837"/>
      <c r="CO35" s="837"/>
      <c r="CP35" s="837"/>
      <c r="CQ35" s="837"/>
      <c r="CR35" s="837"/>
      <c r="CS35" s="837"/>
      <c r="CT35" s="837"/>
      <c r="CU35" s="837"/>
      <c r="CV35" s="837"/>
      <c r="CW35" s="837"/>
      <c r="CX35" s="837"/>
      <c r="CY35" s="837"/>
      <c r="CZ35" s="837"/>
      <c r="DA35" s="837"/>
      <c r="DB35" s="837"/>
      <c r="DC35" s="837"/>
      <c r="DD35" s="837"/>
      <c r="DE35" s="837"/>
      <c r="DF35" s="837"/>
      <c r="DG35" s="837"/>
      <c r="DH35" s="837"/>
      <c r="DI35" s="837"/>
      <c r="DJ35" s="837"/>
      <c r="DK35" s="837"/>
      <c r="DL35" s="837"/>
      <c r="DM35" s="837"/>
      <c r="DN35" s="837"/>
      <c r="DO35" s="837"/>
      <c r="DP35" s="837"/>
      <c r="DQ35" s="837"/>
      <c r="DR35" s="837"/>
      <c r="DS35" s="837"/>
      <c r="DT35" s="837"/>
      <c r="DU35" s="837"/>
      <c r="DV35" s="837"/>
      <c r="DW35" s="837"/>
      <c r="DX35" s="837"/>
      <c r="DY35" s="837"/>
      <c r="DZ35" s="837"/>
      <c r="EA35" s="837"/>
      <c r="EB35" s="837"/>
      <c r="EC35" s="837"/>
      <c r="ED35" s="837"/>
      <c r="EE35" s="837"/>
      <c r="EF35" s="837"/>
      <c r="EG35" s="837"/>
      <c r="EH35" s="837"/>
      <c r="EI35" s="837"/>
      <c r="EJ35" s="837"/>
      <c r="EK35" s="837"/>
      <c r="EL35" s="837"/>
      <c r="EM35" s="837"/>
      <c r="EN35" s="837"/>
      <c r="EO35" s="837"/>
      <c r="EP35" s="837"/>
      <c r="EQ35" s="837"/>
      <c r="ER35" s="837"/>
      <c r="ES35" s="837"/>
      <c r="ET35" s="837"/>
      <c r="EU35" s="837"/>
      <c r="EV35" s="837"/>
      <c r="EW35" s="837"/>
      <c r="EX35" s="837"/>
      <c r="EY35" s="837"/>
      <c r="EZ35" s="837"/>
      <c r="FA35" s="837"/>
      <c r="FB35" s="837"/>
      <c r="FC35" s="837"/>
      <c r="FD35" s="837"/>
      <c r="FE35" s="837"/>
      <c r="FF35" s="837"/>
      <c r="FG35" s="837"/>
      <c r="FH35" s="837"/>
      <c r="FI35" s="837"/>
      <c r="FJ35" s="837"/>
      <c r="FK35" s="837"/>
      <c r="FL35" s="837"/>
      <c r="FM35" s="837"/>
      <c r="FN35" s="837"/>
      <c r="FO35" s="837"/>
      <c r="FP35" s="837"/>
      <c r="FQ35" s="837"/>
      <c r="FR35" s="837"/>
      <c r="FS35" s="837"/>
      <c r="FT35" s="837"/>
      <c r="FU35" s="837"/>
      <c r="FV35" s="837"/>
      <c r="FW35" s="837"/>
      <c r="FX35" s="837"/>
      <c r="FY35" s="837"/>
      <c r="FZ35" s="837"/>
      <c r="GA35" s="837"/>
      <c r="GB35" s="837"/>
      <c r="GC35" s="837"/>
      <c r="GD35" s="837"/>
      <c r="GE35" s="837"/>
      <c r="GF35" s="837"/>
      <c r="GG35" s="837"/>
      <c r="GH35" s="837"/>
      <c r="GI35" s="837"/>
      <c r="GJ35" s="837"/>
      <c r="GK35" s="837"/>
      <c r="GL35" s="837"/>
      <c r="GM35" s="837"/>
      <c r="GN35" s="837"/>
      <c r="GO35" s="837"/>
      <c r="GP35" s="837"/>
      <c r="GQ35" s="837"/>
      <c r="GR35" s="837"/>
      <c r="GS35" s="837"/>
      <c r="GT35" s="837"/>
      <c r="GU35" s="837"/>
      <c r="GV35" s="837"/>
      <c r="GW35" s="837"/>
      <c r="GX35" s="837"/>
      <c r="GY35" s="837"/>
      <c r="GZ35" s="837"/>
      <c r="HA35" s="837"/>
      <c r="HB35" s="837"/>
      <c r="HC35" s="837"/>
      <c r="HD35" s="837"/>
      <c r="HE35" s="837"/>
      <c r="HF35" s="837"/>
      <c r="HG35" s="837"/>
      <c r="HH35" s="837"/>
      <c r="HI35" s="837"/>
      <c r="HJ35" s="837"/>
      <c r="HK35" s="837"/>
      <c r="HL35" s="837"/>
      <c r="HM35" s="837"/>
      <c r="HN35" s="837"/>
      <c r="HO35" s="837"/>
      <c r="HP35" s="837"/>
      <c r="HQ35" s="837"/>
      <c r="HR35" s="837"/>
      <c r="HS35" s="837"/>
      <c r="HT35" s="837"/>
      <c r="HU35" s="837"/>
      <c r="HV35" s="837"/>
      <c r="HW35" s="837"/>
      <c r="HX35" s="837"/>
      <c r="HY35" s="837"/>
      <c r="HZ35" s="837"/>
      <c r="IA35" s="837"/>
      <c r="IB35" s="837"/>
      <c r="IC35" s="837"/>
      <c r="ID35" s="837"/>
      <c r="IE35" s="837"/>
      <c r="IF35" s="837"/>
      <c r="IG35" s="837"/>
      <c r="IH35" s="837"/>
      <c r="II35" s="837"/>
      <c r="IJ35" s="837"/>
      <c r="IK35" s="837"/>
      <c r="IL35" s="837"/>
      <c r="IM35" s="837"/>
      <c r="IN35" s="837"/>
      <c r="IO35" s="837"/>
      <c r="IP35" s="837"/>
      <c r="IQ35" s="837"/>
      <c r="IR35" s="837"/>
      <c r="IS35" s="837"/>
      <c r="IT35" s="837"/>
    </row>
    <row r="36" spans="1:254" s="836" customFormat="1" ht="4.5" customHeight="1">
      <c r="A36" s="77"/>
      <c r="B36" s="77"/>
      <c r="C36" s="77"/>
      <c r="D36" s="77"/>
      <c r="E36" s="77"/>
      <c r="F36" s="77"/>
      <c r="G36" s="77"/>
      <c r="H36" s="77"/>
      <c r="I36" s="77"/>
      <c r="J36" s="7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7"/>
      <c r="AI36" s="837"/>
      <c r="AJ36" s="837"/>
      <c r="AK36" s="837"/>
      <c r="AL36" s="837"/>
      <c r="AM36" s="837"/>
      <c r="AN36" s="837"/>
      <c r="AO36" s="837"/>
      <c r="AP36" s="837"/>
      <c r="AQ36" s="837"/>
      <c r="AR36" s="837"/>
      <c r="AS36" s="837"/>
      <c r="AT36" s="837"/>
      <c r="AU36" s="837"/>
      <c r="AV36" s="837"/>
      <c r="AW36" s="837"/>
      <c r="AX36" s="837"/>
      <c r="AY36" s="837"/>
      <c r="AZ36" s="837"/>
      <c r="BA36" s="837"/>
      <c r="BB36" s="837"/>
      <c r="BC36" s="837"/>
      <c r="BD36" s="837"/>
      <c r="BE36" s="837"/>
      <c r="BF36" s="837"/>
      <c r="BG36" s="837"/>
      <c r="BH36" s="837"/>
      <c r="BI36" s="837"/>
      <c r="BJ36" s="837"/>
      <c r="BK36" s="837"/>
      <c r="BL36" s="837"/>
      <c r="BM36" s="837"/>
      <c r="BN36" s="837"/>
      <c r="BO36" s="837"/>
      <c r="BP36" s="837"/>
      <c r="BQ36" s="837"/>
      <c r="BR36" s="837"/>
      <c r="BS36" s="837"/>
      <c r="BT36" s="837"/>
      <c r="BU36" s="837"/>
      <c r="BV36" s="837"/>
      <c r="BW36" s="837"/>
      <c r="BX36" s="837"/>
      <c r="BY36" s="837"/>
      <c r="BZ36" s="837"/>
      <c r="CA36" s="837"/>
      <c r="CB36" s="837"/>
      <c r="CC36" s="837"/>
      <c r="CD36" s="837"/>
      <c r="CE36" s="837"/>
      <c r="CF36" s="837"/>
      <c r="CG36" s="837"/>
      <c r="CH36" s="837"/>
      <c r="CI36" s="837"/>
      <c r="CJ36" s="837"/>
      <c r="CK36" s="837"/>
      <c r="CL36" s="837"/>
      <c r="CM36" s="837"/>
      <c r="CN36" s="837"/>
      <c r="CO36" s="837"/>
      <c r="CP36" s="837"/>
      <c r="CQ36" s="837"/>
      <c r="CR36" s="837"/>
      <c r="CS36" s="837"/>
      <c r="CT36" s="837"/>
      <c r="CU36" s="837"/>
      <c r="CV36" s="837"/>
      <c r="CW36" s="837"/>
      <c r="CX36" s="837"/>
      <c r="CY36" s="837"/>
      <c r="CZ36" s="837"/>
      <c r="DA36" s="837"/>
      <c r="DB36" s="837"/>
      <c r="DC36" s="837"/>
      <c r="DD36" s="837"/>
      <c r="DE36" s="837"/>
      <c r="DF36" s="837"/>
      <c r="DG36" s="837"/>
      <c r="DH36" s="837"/>
      <c r="DI36" s="837"/>
      <c r="DJ36" s="837"/>
      <c r="DK36" s="837"/>
      <c r="DL36" s="837"/>
      <c r="DM36" s="837"/>
      <c r="DN36" s="837"/>
      <c r="DO36" s="837"/>
      <c r="DP36" s="837"/>
      <c r="DQ36" s="837"/>
      <c r="DR36" s="837"/>
      <c r="DS36" s="837"/>
      <c r="DT36" s="837"/>
      <c r="DU36" s="837"/>
      <c r="DV36" s="837"/>
      <c r="DW36" s="837"/>
      <c r="DX36" s="837"/>
      <c r="DY36" s="837"/>
      <c r="DZ36" s="837"/>
      <c r="EA36" s="837"/>
      <c r="EB36" s="837"/>
      <c r="EC36" s="837"/>
      <c r="ED36" s="837"/>
      <c r="EE36" s="837"/>
      <c r="EF36" s="837"/>
      <c r="EG36" s="837"/>
      <c r="EH36" s="837"/>
      <c r="EI36" s="837"/>
      <c r="EJ36" s="837"/>
      <c r="EK36" s="837"/>
      <c r="EL36" s="837"/>
      <c r="EM36" s="837"/>
      <c r="EN36" s="837"/>
      <c r="EO36" s="837"/>
      <c r="EP36" s="837"/>
      <c r="EQ36" s="837"/>
      <c r="ER36" s="837"/>
      <c r="ES36" s="837"/>
      <c r="ET36" s="837"/>
      <c r="EU36" s="837"/>
      <c r="EV36" s="837"/>
      <c r="EW36" s="837"/>
      <c r="EX36" s="837"/>
      <c r="EY36" s="837"/>
      <c r="EZ36" s="837"/>
      <c r="FA36" s="837"/>
      <c r="FB36" s="837"/>
      <c r="FC36" s="837"/>
      <c r="FD36" s="837"/>
      <c r="FE36" s="837"/>
      <c r="FF36" s="837"/>
      <c r="FG36" s="837"/>
      <c r="FH36" s="837"/>
      <c r="FI36" s="837"/>
      <c r="FJ36" s="837"/>
      <c r="FK36" s="837"/>
      <c r="FL36" s="837"/>
      <c r="FM36" s="837"/>
      <c r="FN36" s="837"/>
      <c r="FO36" s="837"/>
      <c r="FP36" s="837"/>
      <c r="FQ36" s="837"/>
      <c r="FR36" s="837"/>
      <c r="FS36" s="837"/>
      <c r="FT36" s="837"/>
      <c r="FU36" s="837"/>
      <c r="FV36" s="837"/>
      <c r="FW36" s="837"/>
      <c r="FX36" s="837"/>
      <c r="FY36" s="837"/>
      <c r="FZ36" s="837"/>
      <c r="GA36" s="837"/>
      <c r="GB36" s="837"/>
      <c r="GC36" s="837"/>
      <c r="GD36" s="837"/>
      <c r="GE36" s="837"/>
      <c r="GF36" s="837"/>
      <c r="GG36" s="837"/>
      <c r="GH36" s="837"/>
      <c r="GI36" s="837"/>
      <c r="GJ36" s="837"/>
      <c r="GK36" s="837"/>
      <c r="GL36" s="837"/>
      <c r="GM36" s="837"/>
      <c r="GN36" s="837"/>
      <c r="GO36" s="837"/>
      <c r="GP36" s="837"/>
      <c r="GQ36" s="837"/>
      <c r="GR36" s="837"/>
      <c r="GS36" s="837"/>
      <c r="GT36" s="837"/>
      <c r="GU36" s="837"/>
      <c r="GV36" s="837"/>
      <c r="GW36" s="837"/>
      <c r="GX36" s="837"/>
      <c r="GY36" s="837"/>
      <c r="GZ36" s="837"/>
      <c r="HA36" s="837"/>
      <c r="HB36" s="837"/>
      <c r="HC36" s="837"/>
      <c r="HD36" s="837"/>
      <c r="HE36" s="837"/>
      <c r="HF36" s="837"/>
      <c r="HG36" s="837"/>
      <c r="HH36" s="837"/>
      <c r="HI36" s="837"/>
      <c r="HJ36" s="837"/>
      <c r="HK36" s="837"/>
      <c r="HL36" s="837"/>
      <c r="HM36" s="837"/>
      <c r="HN36" s="837"/>
      <c r="HO36" s="837"/>
      <c r="HP36" s="837"/>
      <c r="HQ36" s="837"/>
      <c r="HR36" s="837"/>
      <c r="HS36" s="837"/>
      <c r="HT36" s="837"/>
      <c r="HU36" s="837"/>
      <c r="HV36" s="837"/>
      <c r="HW36" s="837"/>
      <c r="HX36" s="837"/>
      <c r="HY36" s="837"/>
      <c r="HZ36" s="837"/>
      <c r="IA36" s="837"/>
      <c r="IB36" s="837"/>
      <c r="IC36" s="837"/>
      <c r="ID36" s="837"/>
      <c r="IE36" s="837"/>
      <c r="IF36" s="837"/>
      <c r="IG36" s="837"/>
      <c r="IH36" s="837"/>
      <c r="II36" s="837"/>
      <c r="IJ36" s="837"/>
      <c r="IK36" s="837"/>
      <c r="IL36" s="837"/>
      <c r="IM36" s="837"/>
      <c r="IN36" s="837"/>
      <c r="IO36" s="837"/>
      <c r="IP36" s="837"/>
      <c r="IQ36" s="837"/>
      <c r="IR36" s="837"/>
      <c r="IS36" s="837"/>
      <c r="IT36" s="837"/>
    </row>
    <row r="37" spans="1:254" s="722" customFormat="1" ht="19.5" customHeight="1">
      <c r="A37" s="2084"/>
      <c r="B37" s="2085"/>
      <c r="C37" s="2085"/>
      <c r="D37" s="2085"/>
      <c r="E37" s="2085"/>
      <c r="F37" s="2085"/>
      <c r="G37" s="2085"/>
      <c r="H37" s="2085"/>
      <c r="I37" s="2085"/>
      <c r="J37" s="2086"/>
      <c r="R37" s="837"/>
      <c r="S37" s="837"/>
      <c r="T37" s="837"/>
      <c r="U37" s="837"/>
      <c r="V37" s="837"/>
      <c r="W37" s="837"/>
      <c r="X37" s="837"/>
      <c r="Y37" s="837"/>
      <c r="Z37" s="837"/>
      <c r="AA37" s="837"/>
      <c r="AB37" s="837"/>
      <c r="AC37" s="837"/>
      <c r="AD37" s="837"/>
      <c r="AE37" s="837"/>
      <c r="AF37" s="837"/>
      <c r="AG37" s="837"/>
      <c r="AH37" s="837"/>
      <c r="AI37" s="837"/>
      <c r="AJ37" s="837"/>
      <c r="AK37" s="837"/>
      <c r="AL37" s="837"/>
      <c r="AM37" s="837"/>
      <c r="AN37" s="837"/>
      <c r="AO37" s="837"/>
      <c r="AP37" s="837"/>
      <c r="AQ37" s="837"/>
      <c r="AR37" s="837"/>
      <c r="AS37" s="837"/>
      <c r="AT37" s="837"/>
      <c r="AU37" s="837"/>
      <c r="AV37" s="837"/>
      <c r="AW37" s="837"/>
      <c r="AX37" s="837"/>
      <c r="AY37" s="837"/>
      <c r="AZ37" s="837"/>
      <c r="BA37" s="837"/>
      <c r="BB37" s="837"/>
      <c r="BC37" s="837"/>
      <c r="BD37" s="837"/>
      <c r="BE37" s="837"/>
      <c r="BF37" s="837"/>
      <c r="BG37" s="837"/>
      <c r="BH37" s="837"/>
      <c r="BI37" s="837"/>
      <c r="BJ37" s="837"/>
      <c r="BK37" s="837"/>
      <c r="BL37" s="837"/>
      <c r="BM37" s="837"/>
      <c r="BN37" s="837"/>
      <c r="BO37" s="837"/>
      <c r="BP37" s="837"/>
      <c r="BQ37" s="837"/>
      <c r="BR37" s="837"/>
      <c r="BS37" s="837"/>
      <c r="BT37" s="837"/>
      <c r="BU37" s="837"/>
      <c r="BV37" s="837"/>
      <c r="BW37" s="837"/>
      <c r="BX37" s="837"/>
      <c r="BY37" s="837"/>
      <c r="BZ37" s="837"/>
      <c r="CA37" s="837"/>
      <c r="CB37" s="837"/>
      <c r="CC37" s="837"/>
      <c r="CD37" s="837"/>
      <c r="CE37" s="837"/>
      <c r="CF37" s="837"/>
      <c r="CG37" s="837"/>
      <c r="CH37" s="837"/>
      <c r="CI37" s="837"/>
      <c r="CJ37" s="837"/>
      <c r="CK37" s="837"/>
      <c r="CL37" s="837"/>
      <c r="CM37" s="837"/>
      <c r="CN37" s="837"/>
      <c r="CO37" s="837"/>
      <c r="CP37" s="837"/>
      <c r="CQ37" s="837"/>
      <c r="CR37" s="837"/>
      <c r="CS37" s="837"/>
      <c r="CT37" s="837"/>
      <c r="CU37" s="837"/>
      <c r="CV37" s="837"/>
      <c r="CW37" s="837"/>
      <c r="CX37" s="837"/>
      <c r="CY37" s="837"/>
      <c r="CZ37" s="837"/>
      <c r="DA37" s="837"/>
      <c r="DB37" s="837"/>
      <c r="DC37" s="837"/>
      <c r="DD37" s="837"/>
      <c r="DE37" s="837"/>
      <c r="DF37" s="837"/>
      <c r="DG37" s="837"/>
      <c r="DH37" s="837"/>
      <c r="DI37" s="837"/>
      <c r="DJ37" s="837"/>
      <c r="DK37" s="837"/>
      <c r="DL37" s="837"/>
      <c r="DM37" s="837"/>
      <c r="DN37" s="837"/>
      <c r="DO37" s="837"/>
      <c r="DP37" s="837"/>
      <c r="DQ37" s="837"/>
      <c r="DR37" s="837"/>
      <c r="DS37" s="837"/>
      <c r="DT37" s="837"/>
      <c r="DU37" s="837"/>
      <c r="DV37" s="837"/>
      <c r="DW37" s="837"/>
      <c r="DX37" s="837"/>
      <c r="DY37" s="837"/>
      <c r="DZ37" s="837"/>
      <c r="EA37" s="837"/>
      <c r="EB37" s="837"/>
      <c r="EC37" s="837"/>
      <c r="ED37" s="837"/>
      <c r="EE37" s="837"/>
      <c r="EF37" s="837"/>
      <c r="EG37" s="837"/>
      <c r="EH37" s="837"/>
      <c r="EI37" s="837"/>
      <c r="EJ37" s="837"/>
      <c r="EK37" s="837"/>
      <c r="EL37" s="837"/>
      <c r="EM37" s="837"/>
      <c r="EN37" s="837"/>
      <c r="EO37" s="837"/>
      <c r="EP37" s="837"/>
      <c r="EQ37" s="837"/>
      <c r="ER37" s="837"/>
      <c r="ES37" s="837"/>
      <c r="ET37" s="837"/>
      <c r="EU37" s="837"/>
      <c r="EV37" s="837"/>
      <c r="EW37" s="837"/>
      <c r="EX37" s="837"/>
      <c r="EY37" s="837"/>
      <c r="EZ37" s="837"/>
      <c r="FA37" s="837"/>
      <c r="FB37" s="837"/>
      <c r="FC37" s="837"/>
      <c r="FD37" s="837"/>
      <c r="FE37" s="837"/>
      <c r="FF37" s="837"/>
      <c r="FG37" s="837"/>
      <c r="FH37" s="837"/>
      <c r="FI37" s="837"/>
      <c r="FJ37" s="837"/>
      <c r="FK37" s="837"/>
      <c r="FL37" s="837"/>
      <c r="FM37" s="837"/>
      <c r="FN37" s="837"/>
      <c r="FO37" s="837"/>
      <c r="FP37" s="837"/>
      <c r="FQ37" s="837"/>
      <c r="FR37" s="837"/>
      <c r="FS37" s="837"/>
      <c r="FT37" s="837"/>
      <c r="FU37" s="837"/>
      <c r="FV37" s="837"/>
      <c r="FW37" s="837"/>
      <c r="FX37" s="837"/>
      <c r="FY37" s="837"/>
      <c r="FZ37" s="837"/>
      <c r="GA37" s="837"/>
      <c r="GB37" s="837"/>
      <c r="GC37" s="837"/>
      <c r="GD37" s="837"/>
      <c r="GE37" s="837"/>
      <c r="GF37" s="837"/>
      <c r="GG37" s="837"/>
      <c r="GH37" s="837"/>
      <c r="GI37" s="837"/>
      <c r="GJ37" s="837"/>
      <c r="GK37" s="837"/>
      <c r="GL37" s="837"/>
      <c r="GM37" s="837"/>
      <c r="GN37" s="837"/>
      <c r="GO37" s="837"/>
      <c r="GP37" s="837"/>
      <c r="GQ37" s="837"/>
      <c r="GR37" s="837"/>
      <c r="GS37" s="837"/>
      <c r="GT37" s="837"/>
      <c r="GU37" s="837"/>
      <c r="GV37" s="837"/>
      <c r="GW37" s="837"/>
      <c r="GX37" s="837"/>
      <c r="GY37" s="837"/>
      <c r="GZ37" s="837"/>
      <c r="HA37" s="837"/>
      <c r="HB37" s="837"/>
      <c r="HC37" s="837"/>
      <c r="HD37" s="837"/>
      <c r="HE37" s="837"/>
      <c r="HF37" s="837"/>
      <c r="HG37" s="837"/>
      <c r="HH37" s="837"/>
      <c r="HI37" s="837"/>
      <c r="HJ37" s="837"/>
      <c r="HK37" s="837"/>
      <c r="HL37" s="837"/>
      <c r="HM37" s="837"/>
      <c r="HN37" s="837"/>
      <c r="HO37" s="837"/>
      <c r="HP37" s="837"/>
      <c r="HQ37" s="837"/>
      <c r="HR37" s="837"/>
      <c r="HS37" s="837"/>
      <c r="HT37" s="837"/>
      <c r="HU37" s="837"/>
      <c r="HV37" s="837"/>
      <c r="HW37" s="837"/>
      <c r="HX37" s="837"/>
      <c r="HY37" s="837"/>
      <c r="HZ37" s="837"/>
      <c r="IA37" s="837"/>
      <c r="IB37" s="837"/>
      <c r="IC37" s="837"/>
      <c r="ID37" s="837"/>
      <c r="IE37" s="837"/>
      <c r="IF37" s="837"/>
      <c r="IG37" s="837"/>
      <c r="IH37" s="837"/>
      <c r="II37" s="837"/>
      <c r="IJ37" s="837"/>
      <c r="IK37" s="837"/>
      <c r="IL37" s="837"/>
      <c r="IM37" s="837"/>
      <c r="IN37" s="837"/>
      <c r="IO37" s="837"/>
      <c r="IP37" s="837"/>
      <c r="IQ37" s="837"/>
      <c r="IR37" s="837"/>
      <c r="IS37" s="837"/>
      <c r="IT37" s="837"/>
    </row>
    <row r="38" spans="1:254" s="722" customFormat="1" ht="19.5" customHeight="1">
      <c r="A38" s="2087"/>
      <c r="B38" s="2088"/>
      <c r="C38" s="2088"/>
      <c r="D38" s="2088"/>
      <c r="E38" s="2088"/>
      <c r="F38" s="2088"/>
      <c r="G38" s="2088"/>
      <c r="H38" s="2088"/>
      <c r="I38" s="2088"/>
      <c r="J38" s="2089"/>
      <c r="R38" s="837"/>
      <c r="S38" s="837"/>
      <c r="T38" s="837"/>
      <c r="U38" s="837"/>
      <c r="V38" s="837"/>
      <c r="W38" s="837"/>
      <c r="X38" s="837"/>
      <c r="Y38" s="837"/>
      <c r="Z38" s="837"/>
      <c r="AA38" s="837"/>
      <c r="AB38" s="837"/>
      <c r="AC38" s="837"/>
      <c r="AD38" s="837"/>
      <c r="AE38" s="837"/>
      <c r="AF38" s="837"/>
      <c r="AG38" s="837"/>
      <c r="AH38" s="837"/>
      <c r="AI38" s="837"/>
      <c r="AJ38" s="837"/>
      <c r="AK38" s="837"/>
      <c r="AL38" s="837"/>
      <c r="AM38" s="837"/>
      <c r="AN38" s="837"/>
      <c r="AO38" s="837"/>
      <c r="AP38" s="837"/>
      <c r="AQ38" s="837"/>
      <c r="AR38" s="837"/>
      <c r="AS38" s="837"/>
      <c r="AT38" s="837"/>
      <c r="AU38" s="837"/>
      <c r="AV38" s="837"/>
      <c r="AW38" s="837"/>
      <c r="AX38" s="837"/>
      <c r="AY38" s="837"/>
      <c r="AZ38" s="837"/>
      <c r="BA38" s="837"/>
      <c r="BB38" s="837"/>
      <c r="BC38" s="837"/>
      <c r="BD38" s="837"/>
      <c r="BE38" s="837"/>
      <c r="BF38" s="837"/>
      <c r="BG38" s="837"/>
      <c r="BH38" s="837"/>
      <c r="BI38" s="837"/>
      <c r="BJ38" s="837"/>
      <c r="BK38" s="837"/>
      <c r="BL38" s="837"/>
      <c r="BM38" s="837"/>
      <c r="BN38" s="837"/>
      <c r="BO38" s="837"/>
      <c r="BP38" s="837"/>
      <c r="BQ38" s="837"/>
      <c r="BR38" s="837"/>
      <c r="BS38" s="837"/>
      <c r="BT38" s="837"/>
      <c r="BU38" s="837"/>
      <c r="BV38" s="837"/>
      <c r="BW38" s="837"/>
      <c r="BX38" s="837"/>
      <c r="BY38" s="837"/>
      <c r="BZ38" s="837"/>
      <c r="CA38" s="837"/>
      <c r="CB38" s="837"/>
      <c r="CC38" s="837"/>
      <c r="CD38" s="837"/>
      <c r="CE38" s="837"/>
      <c r="CF38" s="837"/>
      <c r="CG38" s="837"/>
      <c r="CH38" s="837"/>
      <c r="CI38" s="837"/>
      <c r="CJ38" s="837"/>
      <c r="CK38" s="837"/>
      <c r="CL38" s="837"/>
      <c r="CM38" s="837"/>
      <c r="CN38" s="837"/>
      <c r="CO38" s="837"/>
      <c r="CP38" s="837"/>
      <c r="CQ38" s="837"/>
      <c r="CR38" s="837"/>
      <c r="CS38" s="837"/>
      <c r="CT38" s="837"/>
      <c r="CU38" s="837"/>
      <c r="CV38" s="837"/>
      <c r="CW38" s="837"/>
      <c r="CX38" s="837"/>
      <c r="CY38" s="837"/>
      <c r="CZ38" s="837"/>
      <c r="DA38" s="837"/>
      <c r="DB38" s="837"/>
      <c r="DC38" s="837"/>
      <c r="DD38" s="837"/>
      <c r="DE38" s="837"/>
      <c r="DF38" s="837"/>
      <c r="DG38" s="837"/>
      <c r="DH38" s="837"/>
      <c r="DI38" s="837"/>
      <c r="DJ38" s="837"/>
      <c r="DK38" s="837"/>
      <c r="DL38" s="837"/>
      <c r="DM38" s="837"/>
      <c r="DN38" s="837"/>
      <c r="DO38" s="837"/>
      <c r="DP38" s="837"/>
      <c r="DQ38" s="837"/>
      <c r="DR38" s="837"/>
      <c r="DS38" s="837"/>
      <c r="DT38" s="837"/>
      <c r="DU38" s="837"/>
      <c r="DV38" s="837"/>
      <c r="DW38" s="837"/>
      <c r="DX38" s="837"/>
      <c r="DY38" s="837"/>
      <c r="DZ38" s="837"/>
      <c r="EA38" s="837"/>
      <c r="EB38" s="837"/>
      <c r="EC38" s="837"/>
      <c r="ED38" s="837"/>
      <c r="EE38" s="837"/>
      <c r="EF38" s="837"/>
      <c r="EG38" s="837"/>
      <c r="EH38" s="837"/>
      <c r="EI38" s="837"/>
      <c r="EJ38" s="837"/>
      <c r="EK38" s="837"/>
      <c r="EL38" s="837"/>
      <c r="EM38" s="837"/>
      <c r="EN38" s="837"/>
      <c r="EO38" s="837"/>
      <c r="EP38" s="837"/>
      <c r="EQ38" s="837"/>
      <c r="ER38" s="837"/>
      <c r="ES38" s="837"/>
      <c r="ET38" s="837"/>
      <c r="EU38" s="837"/>
      <c r="EV38" s="837"/>
      <c r="EW38" s="837"/>
      <c r="EX38" s="837"/>
      <c r="EY38" s="837"/>
      <c r="EZ38" s="837"/>
      <c r="FA38" s="837"/>
      <c r="FB38" s="837"/>
      <c r="FC38" s="837"/>
      <c r="FD38" s="837"/>
      <c r="FE38" s="837"/>
      <c r="FF38" s="837"/>
      <c r="FG38" s="837"/>
      <c r="FH38" s="837"/>
      <c r="FI38" s="837"/>
      <c r="FJ38" s="837"/>
      <c r="FK38" s="837"/>
      <c r="FL38" s="837"/>
      <c r="FM38" s="837"/>
      <c r="FN38" s="837"/>
      <c r="FO38" s="837"/>
      <c r="FP38" s="837"/>
      <c r="FQ38" s="837"/>
      <c r="FR38" s="837"/>
      <c r="FS38" s="837"/>
      <c r="FT38" s="837"/>
      <c r="FU38" s="837"/>
      <c r="FV38" s="837"/>
      <c r="FW38" s="837"/>
      <c r="FX38" s="837"/>
      <c r="FY38" s="837"/>
      <c r="FZ38" s="837"/>
      <c r="GA38" s="837"/>
      <c r="GB38" s="837"/>
      <c r="GC38" s="837"/>
      <c r="GD38" s="837"/>
      <c r="GE38" s="837"/>
      <c r="GF38" s="837"/>
      <c r="GG38" s="837"/>
      <c r="GH38" s="837"/>
      <c r="GI38" s="837"/>
      <c r="GJ38" s="837"/>
      <c r="GK38" s="837"/>
      <c r="GL38" s="837"/>
      <c r="GM38" s="837"/>
      <c r="GN38" s="837"/>
      <c r="GO38" s="837"/>
      <c r="GP38" s="837"/>
      <c r="GQ38" s="837"/>
      <c r="GR38" s="837"/>
      <c r="GS38" s="837"/>
      <c r="GT38" s="837"/>
      <c r="GU38" s="837"/>
      <c r="GV38" s="837"/>
      <c r="GW38" s="837"/>
      <c r="GX38" s="837"/>
      <c r="GY38" s="837"/>
      <c r="GZ38" s="837"/>
      <c r="HA38" s="837"/>
      <c r="HB38" s="837"/>
      <c r="HC38" s="837"/>
      <c r="HD38" s="837"/>
      <c r="HE38" s="837"/>
      <c r="HF38" s="837"/>
      <c r="HG38" s="837"/>
      <c r="HH38" s="837"/>
      <c r="HI38" s="837"/>
      <c r="HJ38" s="837"/>
      <c r="HK38" s="837"/>
      <c r="HL38" s="837"/>
      <c r="HM38" s="837"/>
      <c r="HN38" s="837"/>
      <c r="HO38" s="837"/>
      <c r="HP38" s="837"/>
      <c r="HQ38" s="837"/>
      <c r="HR38" s="837"/>
      <c r="HS38" s="837"/>
      <c r="HT38" s="837"/>
      <c r="HU38" s="837"/>
      <c r="HV38" s="837"/>
      <c r="HW38" s="837"/>
      <c r="HX38" s="837"/>
      <c r="HY38" s="837"/>
      <c r="HZ38" s="837"/>
      <c r="IA38" s="837"/>
      <c r="IB38" s="837"/>
      <c r="IC38" s="837"/>
      <c r="ID38" s="837"/>
      <c r="IE38" s="837"/>
      <c r="IF38" s="837"/>
      <c r="IG38" s="837"/>
      <c r="IH38" s="837"/>
      <c r="II38" s="837"/>
      <c r="IJ38" s="837"/>
      <c r="IK38" s="837"/>
      <c r="IL38" s="837"/>
      <c r="IM38" s="837"/>
      <c r="IN38" s="837"/>
      <c r="IO38" s="837"/>
      <c r="IP38" s="837"/>
      <c r="IQ38" s="837"/>
      <c r="IR38" s="837"/>
      <c r="IS38" s="837"/>
      <c r="IT38" s="837"/>
    </row>
    <row r="39" spans="1:254" s="722" customFormat="1" ht="19.5" customHeight="1">
      <c r="A39" s="2087"/>
      <c r="B39" s="2088"/>
      <c r="C39" s="2088"/>
      <c r="D39" s="2088"/>
      <c r="E39" s="2088"/>
      <c r="F39" s="2088"/>
      <c r="G39" s="2088"/>
      <c r="H39" s="2088"/>
      <c r="I39" s="2088"/>
      <c r="J39" s="2089"/>
      <c r="R39" s="837"/>
      <c r="S39" s="837"/>
      <c r="T39" s="837"/>
      <c r="U39" s="837"/>
      <c r="V39" s="837"/>
      <c r="W39" s="837"/>
      <c r="X39" s="837"/>
      <c r="Y39" s="837"/>
      <c r="Z39" s="837"/>
      <c r="AA39" s="837"/>
      <c r="AB39" s="837"/>
      <c r="AC39" s="837"/>
      <c r="AD39" s="837"/>
      <c r="AE39" s="837"/>
      <c r="AF39" s="837"/>
      <c r="AG39" s="837"/>
      <c r="AH39" s="837"/>
      <c r="AI39" s="837"/>
      <c r="AJ39" s="837"/>
      <c r="AK39" s="837"/>
      <c r="AL39" s="837"/>
      <c r="AM39" s="837"/>
      <c r="AN39" s="837"/>
      <c r="AO39" s="837"/>
      <c r="AP39" s="837"/>
      <c r="AQ39" s="837"/>
      <c r="AR39" s="837"/>
      <c r="AS39" s="837"/>
      <c r="AT39" s="837"/>
      <c r="AU39" s="837"/>
      <c r="AV39" s="837"/>
      <c r="AW39" s="837"/>
      <c r="AX39" s="837"/>
      <c r="AY39" s="837"/>
      <c r="AZ39" s="837"/>
      <c r="BA39" s="837"/>
      <c r="BB39" s="837"/>
      <c r="BC39" s="837"/>
      <c r="BD39" s="837"/>
      <c r="BE39" s="837"/>
      <c r="BF39" s="837"/>
      <c r="BG39" s="837"/>
      <c r="BH39" s="837"/>
      <c r="BI39" s="837"/>
      <c r="BJ39" s="837"/>
      <c r="BK39" s="837"/>
      <c r="BL39" s="837"/>
      <c r="BM39" s="837"/>
      <c r="BN39" s="837"/>
      <c r="BO39" s="837"/>
      <c r="BP39" s="837"/>
      <c r="BQ39" s="837"/>
      <c r="BR39" s="837"/>
      <c r="BS39" s="837"/>
      <c r="BT39" s="837"/>
      <c r="BU39" s="837"/>
      <c r="BV39" s="837"/>
      <c r="BW39" s="837"/>
      <c r="BX39" s="837"/>
      <c r="BY39" s="837"/>
      <c r="BZ39" s="837"/>
      <c r="CA39" s="837"/>
      <c r="CB39" s="837"/>
      <c r="CC39" s="837"/>
      <c r="CD39" s="837"/>
      <c r="CE39" s="837"/>
      <c r="CF39" s="837"/>
      <c r="CG39" s="837"/>
      <c r="CH39" s="837"/>
      <c r="CI39" s="837"/>
      <c r="CJ39" s="837"/>
      <c r="CK39" s="837"/>
      <c r="CL39" s="837"/>
      <c r="CM39" s="837"/>
      <c r="CN39" s="837"/>
      <c r="CO39" s="837"/>
      <c r="CP39" s="837"/>
      <c r="CQ39" s="837"/>
      <c r="CR39" s="837"/>
      <c r="CS39" s="837"/>
      <c r="CT39" s="837"/>
      <c r="CU39" s="837"/>
      <c r="CV39" s="837"/>
      <c r="CW39" s="837"/>
      <c r="CX39" s="837"/>
      <c r="CY39" s="837"/>
      <c r="CZ39" s="837"/>
      <c r="DA39" s="837"/>
      <c r="DB39" s="837"/>
      <c r="DC39" s="837"/>
      <c r="DD39" s="837"/>
      <c r="DE39" s="837"/>
      <c r="DF39" s="837"/>
      <c r="DG39" s="837"/>
      <c r="DH39" s="837"/>
      <c r="DI39" s="837"/>
      <c r="DJ39" s="837"/>
      <c r="DK39" s="837"/>
      <c r="DL39" s="837"/>
      <c r="DM39" s="837"/>
      <c r="DN39" s="837"/>
      <c r="DO39" s="837"/>
      <c r="DP39" s="837"/>
      <c r="DQ39" s="837"/>
      <c r="DR39" s="837"/>
      <c r="DS39" s="837"/>
      <c r="DT39" s="837"/>
      <c r="DU39" s="837"/>
      <c r="DV39" s="837"/>
      <c r="DW39" s="837"/>
      <c r="DX39" s="837"/>
      <c r="DY39" s="837"/>
      <c r="DZ39" s="837"/>
      <c r="EA39" s="837"/>
      <c r="EB39" s="837"/>
      <c r="EC39" s="837"/>
      <c r="ED39" s="837"/>
      <c r="EE39" s="837"/>
      <c r="EF39" s="837"/>
      <c r="EG39" s="837"/>
      <c r="EH39" s="837"/>
      <c r="EI39" s="837"/>
      <c r="EJ39" s="837"/>
      <c r="EK39" s="837"/>
      <c r="EL39" s="837"/>
      <c r="EM39" s="837"/>
      <c r="EN39" s="837"/>
      <c r="EO39" s="837"/>
      <c r="EP39" s="837"/>
      <c r="EQ39" s="837"/>
      <c r="ER39" s="837"/>
      <c r="ES39" s="837"/>
      <c r="ET39" s="837"/>
      <c r="EU39" s="837"/>
      <c r="EV39" s="837"/>
      <c r="EW39" s="837"/>
      <c r="EX39" s="837"/>
      <c r="EY39" s="837"/>
      <c r="EZ39" s="837"/>
      <c r="FA39" s="837"/>
      <c r="FB39" s="837"/>
      <c r="FC39" s="837"/>
      <c r="FD39" s="837"/>
      <c r="FE39" s="837"/>
      <c r="FF39" s="837"/>
      <c r="FG39" s="837"/>
      <c r="FH39" s="837"/>
      <c r="FI39" s="837"/>
      <c r="FJ39" s="837"/>
      <c r="FK39" s="837"/>
      <c r="FL39" s="837"/>
      <c r="FM39" s="837"/>
      <c r="FN39" s="837"/>
      <c r="FO39" s="837"/>
      <c r="FP39" s="837"/>
      <c r="FQ39" s="837"/>
      <c r="FR39" s="837"/>
      <c r="FS39" s="837"/>
      <c r="FT39" s="837"/>
      <c r="FU39" s="837"/>
      <c r="FV39" s="837"/>
      <c r="FW39" s="837"/>
      <c r="FX39" s="837"/>
      <c r="FY39" s="837"/>
      <c r="FZ39" s="837"/>
      <c r="GA39" s="837"/>
      <c r="GB39" s="837"/>
      <c r="GC39" s="837"/>
      <c r="GD39" s="837"/>
      <c r="GE39" s="837"/>
      <c r="GF39" s="837"/>
      <c r="GG39" s="837"/>
      <c r="GH39" s="837"/>
      <c r="GI39" s="837"/>
      <c r="GJ39" s="837"/>
      <c r="GK39" s="837"/>
      <c r="GL39" s="837"/>
      <c r="GM39" s="837"/>
      <c r="GN39" s="837"/>
      <c r="GO39" s="837"/>
      <c r="GP39" s="837"/>
      <c r="GQ39" s="837"/>
      <c r="GR39" s="837"/>
      <c r="GS39" s="837"/>
      <c r="GT39" s="837"/>
      <c r="GU39" s="837"/>
      <c r="GV39" s="837"/>
      <c r="GW39" s="837"/>
      <c r="GX39" s="837"/>
      <c r="GY39" s="837"/>
      <c r="GZ39" s="837"/>
      <c r="HA39" s="837"/>
      <c r="HB39" s="837"/>
      <c r="HC39" s="837"/>
      <c r="HD39" s="837"/>
      <c r="HE39" s="837"/>
      <c r="HF39" s="837"/>
      <c r="HG39" s="837"/>
      <c r="HH39" s="837"/>
      <c r="HI39" s="837"/>
      <c r="HJ39" s="837"/>
      <c r="HK39" s="837"/>
      <c r="HL39" s="837"/>
      <c r="HM39" s="837"/>
      <c r="HN39" s="837"/>
      <c r="HO39" s="837"/>
      <c r="HP39" s="837"/>
      <c r="HQ39" s="837"/>
      <c r="HR39" s="837"/>
      <c r="HS39" s="837"/>
      <c r="HT39" s="837"/>
      <c r="HU39" s="837"/>
      <c r="HV39" s="837"/>
      <c r="HW39" s="837"/>
      <c r="HX39" s="837"/>
      <c r="HY39" s="837"/>
      <c r="HZ39" s="837"/>
      <c r="IA39" s="837"/>
      <c r="IB39" s="837"/>
      <c r="IC39" s="837"/>
      <c r="ID39" s="837"/>
      <c r="IE39" s="837"/>
      <c r="IF39" s="837"/>
      <c r="IG39" s="837"/>
      <c r="IH39" s="837"/>
      <c r="II39" s="837"/>
      <c r="IJ39" s="837"/>
      <c r="IK39" s="837"/>
      <c r="IL39" s="837"/>
      <c r="IM39" s="837"/>
      <c r="IN39" s="837"/>
      <c r="IO39" s="837"/>
      <c r="IP39" s="837"/>
      <c r="IQ39" s="837"/>
      <c r="IR39" s="837"/>
      <c r="IS39" s="837"/>
      <c r="IT39" s="837"/>
    </row>
    <row r="40" spans="1:254" s="722" customFormat="1" ht="19.5" customHeight="1">
      <c r="A40" s="2090"/>
      <c r="B40" s="2091"/>
      <c r="C40" s="2091"/>
      <c r="D40" s="2091"/>
      <c r="E40" s="2091"/>
      <c r="F40" s="2091"/>
      <c r="G40" s="2091"/>
      <c r="H40" s="2091"/>
      <c r="I40" s="2091"/>
      <c r="J40" s="2092"/>
      <c r="R40" s="837"/>
      <c r="S40" s="837"/>
      <c r="T40" s="837"/>
      <c r="U40" s="837"/>
      <c r="V40" s="837"/>
      <c r="W40" s="837"/>
      <c r="X40" s="837"/>
      <c r="Y40" s="837"/>
      <c r="Z40" s="837"/>
      <c r="AA40" s="837"/>
      <c r="AB40" s="837"/>
      <c r="AC40" s="837"/>
      <c r="AD40" s="837"/>
      <c r="AE40" s="837"/>
      <c r="AF40" s="837"/>
      <c r="AG40" s="837"/>
      <c r="AH40" s="837"/>
      <c r="AI40" s="837"/>
      <c r="AJ40" s="837"/>
      <c r="AK40" s="837"/>
      <c r="AL40" s="837"/>
      <c r="AM40" s="837"/>
      <c r="AN40" s="837"/>
      <c r="AO40" s="837"/>
      <c r="AP40" s="837"/>
      <c r="AQ40" s="837"/>
      <c r="AR40" s="837"/>
      <c r="AS40" s="837"/>
      <c r="AT40" s="837"/>
      <c r="AU40" s="837"/>
      <c r="AV40" s="837"/>
      <c r="AW40" s="837"/>
      <c r="AX40" s="837"/>
      <c r="AY40" s="837"/>
      <c r="AZ40" s="837"/>
      <c r="BA40" s="837"/>
      <c r="BB40" s="837"/>
      <c r="BC40" s="837"/>
      <c r="BD40" s="837"/>
      <c r="BE40" s="837"/>
      <c r="BF40" s="837"/>
      <c r="BG40" s="837"/>
      <c r="BH40" s="837"/>
      <c r="BI40" s="837"/>
      <c r="BJ40" s="837"/>
      <c r="BK40" s="837"/>
      <c r="BL40" s="837"/>
      <c r="BM40" s="837"/>
      <c r="BN40" s="837"/>
      <c r="BO40" s="837"/>
      <c r="BP40" s="837"/>
      <c r="BQ40" s="837"/>
      <c r="BR40" s="837"/>
      <c r="BS40" s="837"/>
      <c r="BT40" s="837"/>
      <c r="BU40" s="837"/>
      <c r="BV40" s="837"/>
      <c r="BW40" s="837"/>
      <c r="BX40" s="837"/>
      <c r="BY40" s="837"/>
      <c r="BZ40" s="837"/>
      <c r="CA40" s="837"/>
      <c r="CB40" s="837"/>
      <c r="CC40" s="837"/>
      <c r="CD40" s="837"/>
      <c r="CE40" s="837"/>
      <c r="CF40" s="837"/>
      <c r="CG40" s="837"/>
      <c r="CH40" s="837"/>
      <c r="CI40" s="837"/>
      <c r="CJ40" s="837"/>
      <c r="CK40" s="837"/>
      <c r="CL40" s="837"/>
      <c r="CM40" s="837"/>
      <c r="CN40" s="837"/>
      <c r="CO40" s="837"/>
      <c r="CP40" s="837"/>
      <c r="CQ40" s="837"/>
      <c r="CR40" s="837"/>
      <c r="CS40" s="837"/>
      <c r="CT40" s="837"/>
      <c r="CU40" s="837"/>
      <c r="CV40" s="837"/>
      <c r="CW40" s="837"/>
      <c r="CX40" s="837"/>
      <c r="CY40" s="837"/>
      <c r="CZ40" s="837"/>
      <c r="DA40" s="837"/>
      <c r="DB40" s="837"/>
      <c r="DC40" s="837"/>
      <c r="DD40" s="837"/>
      <c r="DE40" s="837"/>
      <c r="DF40" s="837"/>
      <c r="DG40" s="837"/>
      <c r="DH40" s="837"/>
      <c r="DI40" s="837"/>
      <c r="DJ40" s="837"/>
      <c r="DK40" s="837"/>
      <c r="DL40" s="837"/>
      <c r="DM40" s="837"/>
      <c r="DN40" s="837"/>
      <c r="DO40" s="837"/>
      <c r="DP40" s="837"/>
      <c r="DQ40" s="837"/>
      <c r="DR40" s="837"/>
      <c r="DS40" s="837"/>
      <c r="DT40" s="837"/>
      <c r="DU40" s="837"/>
      <c r="DV40" s="837"/>
      <c r="DW40" s="837"/>
      <c r="DX40" s="837"/>
      <c r="DY40" s="837"/>
      <c r="DZ40" s="837"/>
      <c r="EA40" s="837"/>
      <c r="EB40" s="837"/>
      <c r="EC40" s="837"/>
      <c r="ED40" s="837"/>
      <c r="EE40" s="837"/>
      <c r="EF40" s="837"/>
      <c r="EG40" s="837"/>
      <c r="EH40" s="837"/>
      <c r="EI40" s="837"/>
      <c r="EJ40" s="837"/>
      <c r="EK40" s="837"/>
      <c r="EL40" s="837"/>
      <c r="EM40" s="837"/>
      <c r="EN40" s="837"/>
      <c r="EO40" s="837"/>
      <c r="EP40" s="837"/>
      <c r="EQ40" s="837"/>
      <c r="ER40" s="837"/>
      <c r="ES40" s="837"/>
      <c r="ET40" s="837"/>
      <c r="EU40" s="837"/>
      <c r="EV40" s="837"/>
      <c r="EW40" s="837"/>
      <c r="EX40" s="837"/>
      <c r="EY40" s="837"/>
      <c r="EZ40" s="837"/>
      <c r="FA40" s="837"/>
      <c r="FB40" s="837"/>
      <c r="FC40" s="837"/>
      <c r="FD40" s="837"/>
      <c r="FE40" s="837"/>
      <c r="FF40" s="837"/>
      <c r="FG40" s="837"/>
      <c r="FH40" s="837"/>
      <c r="FI40" s="837"/>
      <c r="FJ40" s="837"/>
      <c r="FK40" s="837"/>
      <c r="FL40" s="837"/>
      <c r="FM40" s="837"/>
      <c r="FN40" s="837"/>
      <c r="FO40" s="837"/>
      <c r="FP40" s="837"/>
      <c r="FQ40" s="837"/>
      <c r="FR40" s="837"/>
      <c r="FS40" s="837"/>
      <c r="FT40" s="837"/>
      <c r="FU40" s="837"/>
      <c r="FV40" s="837"/>
      <c r="FW40" s="837"/>
      <c r="FX40" s="837"/>
      <c r="FY40" s="837"/>
      <c r="FZ40" s="837"/>
      <c r="GA40" s="837"/>
      <c r="GB40" s="837"/>
      <c r="GC40" s="837"/>
      <c r="GD40" s="837"/>
      <c r="GE40" s="837"/>
      <c r="GF40" s="837"/>
      <c r="GG40" s="837"/>
      <c r="GH40" s="837"/>
      <c r="GI40" s="837"/>
      <c r="GJ40" s="837"/>
      <c r="GK40" s="837"/>
      <c r="GL40" s="837"/>
      <c r="GM40" s="837"/>
      <c r="GN40" s="837"/>
      <c r="GO40" s="837"/>
      <c r="GP40" s="837"/>
      <c r="GQ40" s="837"/>
      <c r="GR40" s="837"/>
      <c r="GS40" s="837"/>
      <c r="GT40" s="837"/>
      <c r="GU40" s="837"/>
      <c r="GV40" s="837"/>
      <c r="GW40" s="837"/>
      <c r="GX40" s="837"/>
      <c r="GY40" s="837"/>
      <c r="GZ40" s="837"/>
      <c r="HA40" s="837"/>
      <c r="HB40" s="837"/>
      <c r="HC40" s="837"/>
      <c r="HD40" s="837"/>
      <c r="HE40" s="837"/>
      <c r="HF40" s="837"/>
      <c r="HG40" s="837"/>
      <c r="HH40" s="837"/>
      <c r="HI40" s="837"/>
      <c r="HJ40" s="837"/>
      <c r="HK40" s="837"/>
      <c r="HL40" s="837"/>
      <c r="HM40" s="837"/>
      <c r="HN40" s="837"/>
      <c r="HO40" s="837"/>
      <c r="HP40" s="837"/>
      <c r="HQ40" s="837"/>
      <c r="HR40" s="837"/>
      <c r="HS40" s="837"/>
      <c r="HT40" s="837"/>
      <c r="HU40" s="837"/>
      <c r="HV40" s="837"/>
      <c r="HW40" s="837"/>
      <c r="HX40" s="837"/>
      <c r="HY40" s="837"/>
      <c r="HZ40" s="837"/>
      <c r="IA40" s="837"/>
      <c r="IB40" s="837"/>
      <c r="IC40" s="837"/>
      <c r="ID40" s="837"/>
      <c r="IE40" s="837"/>
      <c r="IF40" s="837"/>
      <c r="IG40" s="837"/>
      <c r="IH40" s="837"/>
      <c r="II40" s="837"/>
      <c r="IJ40" s="837"/>
      <c r="IK40" s="837"/>
      <c r="IL40" s="837"/>
      <c r="IM40" s="837"/>
      <c r="IN40" s="837"/>
      <c r="IO40" s="837"/>
      <c r="IP40" s="837"/>
      <c r="IQ40" s="837"/>
      <c r="IR40" s="837"/>
      <c r="IS40" s="837"/>
      <c r="IT40" s="837"/>
    </row>
    <row r="41" spans="1:254" s="722" customFormat="1" ht="26.25" customHeight="1">
      <c r="A41" s="72"/>
      <c r="B41" s="72"/>
      <c r="C41" s="72"/>
      <c r="D41" s="72"/>
      <c r="E41" s="72"/>
      <c r="F41" s="72"/>
      <c r="G41" s="72"/>
      <c r="H41" s="72"/>
      <c r="I41" s="72"/>
      <c r="J41" s="72"/>
      <c r="R41" s="837"/>
      <c r="S41" s="837"/>
      <c r="T41" s="837"/>
      <c r="U41" s="837"/>
      <c r="V41" s="837"/>
      <c r="W41" s="837"/>
      <c r="X41" s="837"/>
      <c r="Y41" s="837"/>
      <c r="Z41" s="837"/>
      <c r="AA41" s="837"/>
      <c r="AB41" s="837"/>
      <c r="AC41" s="837"/>
      <c r="AD41" s="837"/>
      <c r="AE41" s="837"/>
      <c r="AF41" s="837"/>
      <c r="AG41" s="837"/>
      <c r="AH41" s="837"/>
      <c r="AI41" s="837"/>
      <c r="AJ41" s="837"/>
      <c r="AK41" s="837"/>
      <c r="AL41" s="837"/>
      <c r="AM41" s="837"/>
      <c r="AN41" s="837"/>
      <c r="AO41" s="837"/>
      <c r="AP41" s="837"/>
      <c r="AQ41" s="837"/>
      <c r="AR41" s="837"/>
      <c r="AS41" s="837"/>
      <c r="AT41" s="837"/>
      <c r="AU41" s="837"/>
      <c r="AV41" s="837"/>
      <c r="AW41" s="837"/>
      <c r="AX41" s="837"/>
      <c r="AY41" s="837"/>
      <c r="AZ41" s="837"/>
      <c r="BA41" s="837"/>
      <c r="BB41" s="837"/>
      <c r="BC41" s="837"/>
      <c r="BD41" s="837"/>
      <c r="BE41" s="837"/>
      <c r="BF41" s="837"/>
      <c r="BG41" s="837"/>
      <c r="BH41" s="837"/>
      <c r="BI41" s="837"/>
      <c r="BJ41" s="837"/>
      <c r="BK41" s="837"/>
      <c r="BL41" s="837"/>
      <c r="BM41" s="837"/>
      <c r="BN41" s="837"/>
      <c r="BO41" s="837"/>
      <c r="BP41" s="837"/>
      <c r="BQ41" s="837"/>
      <c r="BR41" s="837"/>
      <c r="BS41" s="837"/>
      <c r="BT41" s="837"/>
      <c r="BU41" s="837"/>
      <c r="BV41" s="837"/>
      <c r="BW41" s="837"/>
      <c r="BX41" s="837"/>
      <c r="BY41" s="837"/>
      <c r="BZ41" s="837"/>
      <c r="CA41" s="837"/>
      <c r="CB41" s="837"/>
      <c r="CC41" s="837"/>
      <c r="CD41" s="837"/>
      <c r="CE41" s="837"/>
      <c r="CF41" s="837"/>
      <c r="CG41" s="837"/>
      <c r="CH41" s="837"/>
      <c r="CI41" s="837"/>
      <c r="CJ41" s="837"/>
      <c r="CK41" s="837"/>
      <c r="CL41" s="837"/>
      <c r="CM41" s="837"/>
      <c r="CN41" s="837"/>
      <c r="CO41" s="837"/>
      <c r="CP41" s="837"/>
      <c r="CQ41" s="837"/>
      <c r="CR41" s="837"/>
      <c r="CS41" s="837"/>
      <c r="CT41" s="837"/>
      <c r="CU41" s="837"/>
      <c r="CV41" s="837"/>
      <c r="CW41" s="837"/>
      <c r="CX41" s="837"/>
      <c r="CY41" s="837"/>
      <c r="CZ41" s="837"/>
      <c r="DA41" s="837"/>
      <c r="DB41" s="837"/>
      <c r="DC41" s="837"/>
      <c r="DD41" s="837"/>
      <c r="DE41" s="837"/>
      <c r="DF41" s="837"/>
      <c r="DG41" s="837"/>
      <c r="DH41" s="837"/>
      <c r="DI41" s="837"/>
      <c r="DJ41" s="837"/>
      <c r="DK41" s="837"/>
      <c r="DL41" s="837"/>
      <c r="DM41" s="837"/>
      <c r="DN41" s="837"/>
      <c r="DO41" s="837"/>
      <c r="DP41" s="837"/>
      <c r="DQ41" s="837"/>
      <c r="DR41" s="837"/>
      <c r="DS41" s="837"/>
      <c r="DT41" s="837"/>
      <c r="DU41" s="837"/>
      <c r="DV41" s="837"/>
      <c r="DW41" s="837"/>
      <c r="DX41" s="837"/>
      <c r="DY41" s="837"/>
      <c r="DZ41" s="837"/>
      <c r="EA41" s="837"/>
      <c r="EB41" s="837"/>
      <c r="EC41" s="837"/>
      <c r="ED41" s="837"/>
      <c r="EE41" s="837"/>
      <c r="EF41" s="837"/>
      <c r="EG41" s="837"/>
      <c r="EH41" s="837"/>
      <c r="EI41" s="837"/>
      <c r="EJ41" s="837"/>
      <c r="EK41" s="837"/>
      <c r="EL41" s="837"/>
      <c r="EM41" s="837"/>
      <c r="EN41" s="837"/>
      <c r="EO41" s="837"/>
      <c r="EP41" s="837"/>
      <c r="EQ41" s="837"/>
      <c r="ER41" s="837"/>
      <c r="ES41" s="837"/>
      <c r="ET41" s="837"/>
      <c r="EU41" s="837"/>
      <c r="EV41" s="837"/>
      <c r="EW41" s="837"/>
      <c r="EX41" s="837"/>
      <c r="EY41" s="837"/>
      <c r="EZ41" s="837"/>
      <c r="FA41" s="837"/>
      <c r="FB41" s="837"/>
      <c r="FC41" s="837"/>
      <c r="FD41" s="837"/>
      <c r="FE41" s="837"/>
      <c r="FF41" s="837"/>
      <c r="FG41" s="837"/>
      <c r="FH41" s="837"/>
      <c r="FI41" s="837"/>
      <c r="FJ41" s="837"/>
      <c r="FK41" s="837"/>
      <c r="FL41" s="837"/>
      <c r="FM41" s="837"/>
      <c r="FN41" s="837"/>
      <c r="FO41" s="837"/>
      <c r="FP41" s="837"/>
      <c r="FQ41" s="837"/>
      <c r="FR41" s="837"/>
      <c r="FS41" s="837"/>
      <c r="FT41" s="837"/>
      <c r="FU41" s="837"/>
      <c r="FV41" s="837"/>
      <c r="FW41" s="837"/>
      <c r="FX41" s="837"/>
      <c r="FY41" s="837"/>
      <c r="FZ41" s="837"/>
      <c r="GA41" s="837"/>
      <c r="GB41" s="837"/>
      <c r="GC41" s="837"/>
      <c r="GD41" s="837"/>
      <c r="GE41" s="837"/>
      <c r="GF41" s="837"/>
      <c r="GG41" s="837"/>
      <c r="GH41" s="837"/>
      <c r="GI41" s="837"/>
      <c r="GJ41" s="837"/>
      <c r="GK41" s="837"/>
      <c r="GL41" s="837"/>
      <c r="GM41" s="837"/>
      <c r="GN41" s="837"/>
      <c r="GO41" s="837"/>
      <c r="GP41" s="837"/>
      <c r="GQ41" s="837"/>
      <c r="GR41" s="837"/>
      <c r="GS41" s="837"/>
      <c r="GT41" s="837"/>
      <c r="GU41" s="837"/>
      <c r="GV41" s="837"/>
      <c r="GW41" s="837"/>
      <c r="GX41" s="837"/>
      <c r="GY41" s="837"/>
      <c r="GZ41" s="837"/>
      <c r="HA41" s="837"/>
      <c r="HB41" s="837"/>
      <c r="HC41" s="837"/>
      <c r="HD41" s="837"/>
      <c r="HE41" s="837"/>
      <c r="HF41" s="837"/>
      <c r="HG41" s="837"/>
      <c r="HH41" s="837"/>
      <c r="HI41" s="837"/>
      <c r="HJ41" s="837"/>
      <c r="HK41" s="837"/>
      <c r="HL41" s="837"/>
      <c r="HM41" s="837"/>
      <c r="HN41" s="837"/>
      <c r="HO41" s="837"/>
      <c r="HP41" s="837"/>
      <c r="HQ41" s="837"/>
      <c r="HR41" s="837"/>
      <c r="HS41" s="837"/>
      <c r="HT41" s="837"/>
      <c r="HU41" s="837"/>
      <c r="HV41" s="837"/>
      <c r="HW41" s="837"/>
      <c r="HX41" s="837"/>
      <c r="HY41" s="837"/>
      <c r="HZ41" s="837"/>
      <c r="IA41" s="837"/>
      <c r="IB41" s="837"/>
      <c r="IC41" s="837"/>
      <c r="ID41" s="837"/>
      <c r="IE41" s="837"/>
      <c r="IF41" s="837"/>
      <c r="IG41" s="837"/>
      <c r="IH41" s="837"/>
      <c r="II41" s="837"/>
      <c r="IJ41" s="837"/>
      <c r="IK41" s="837"/>
      <c r="IL41" s="837"/>
      <c r="IM41" s="837"/>
      <c r="IN41" s="837"/>
      <c r="IO41" s="837"/>
      <c r="IP41" s="837"/>
      <c r="IQ41" s="837"/>
      <c r="IR41" s="837"/>
      <c r="IS41" s="837"/>
      <c r="IT41" s="837"/>
    </row>
    <row r="42" spans="1:254" s="836" customFormat="1" ht="18">
      <c r="A42" s="1824" t="s">
        <v>504</v>
      </c>
      <c r="B42" s="1825"/>
      <c r="C42" s="1825"/>
      <c r="D42" s="1825"/>
      <c r="E42" s="1825"/>
      <c r="F42" s="1825"/>
      <c r="G42" s="1825"/>
      <c r="H42" s="1825"/>
      <c r="I42" s="1825"/>
      <c r="J42" s="1825"/>
      <c r="K42" s="837"/>
      <c r="L42" s="837"/>
      <c r="M42" s="837"/>
      <c r="N42" s="837"/>
      <c r="O42" s="837"/>
      <c r="P42" s="837"/>
      <c r="Q42" s="837"/>
      <c r="R42" s="837"/>
      <c r="S42" s="837"/>
      <c r="T42" s="837"/>
      <c r="U42" s="837"/>
      <c r="V42" s="837"/>
      <c r="W42" s="837"/>
      <c r="X42" s="837"/>
      <c r="Y42" s="837"/>
      <c r="Z42" s="837"/>
      <c r="AA42" s="837"/>
      <c r="AB42" s="837"/>
      <c r="AC42" s="837"/>
      <c r="AD42" s="837"/>
      <c r="AE42" s="837"/>
      <c r="AF42" s="837"/>
      <c r="AG42" s="837"/>
      <c r="AH42" s="837"/>
      <c r="AI42" s="837"/>
      <c r="AJ42" s="837"/>
      <c r="AK42" s="837"/>
      <c r="AL42" s="837"/>
      <c r="AM42" s="837"/>
      <c r="AN42" s="837"/>
      <c r="AO42" s="837"/>
      <c r="AP42" s="837"/>
      <c r="AQ42" s="837"/>
      <c r="AR42" s="837"/>
      <c r="AS42" s="837"/>
      <c r="AT42" s="837"/>
      <c r="AU42" s="837"/>
      <c r="AV42" s="837"/>
      <c r="AW42" s="837"/>
      <c r="AX42" s="837"/>
      <c r="AY42" s="837"/>
      <c r="AZ42" s="837"/>
      <c r="BA42" s="837"/>
      <c r="BB42" s="837"/>
      <c r="BC42" s="837"/>
      <c r="BD42" s="837"/>
      <c r="BE42" s="837"/>
      <c r="BF42" s="837"/>
      <c r="BG42" s="837"/>
      <c r="BH42" s="837"/>
      <c r="BI42" s="837"/>
      <c r="BJ42" s="837"/>
      <c r="BK42" s="837"/>
      <c r="BL42" s="837"/>
      <c r="BM42" s="837"/>
      <c r="BN42" s="837"/>
      <c r="BO42" s="837"/>
      <c r="BP42" s="837"/>
      <c r="BQ42" s="837"/>
      <c r="BR42" s="837"/>
      <c r="BS42" s="837"/>
      <c r="BT42" s="837"/>
      <c r="BU42" s="837"/>
      <c r="BV42" s="837"/>
      <c r="BW42" s="837"/>
      <c r="BX42" s="837"/>
      <c r="BY42" s="837"/>
      <c r="BZ42" s="837"/>
      <c r="CA42" s="837"/>
      <c r="CB42" s="837"/>
      <c r="CC42" s="837"/>
      <c r="CD42" s="837"/>
      <c r="CE42" s="837"/>
      <c r="CF42" s="837"/>
      <c r="CG42" s="837"/>
      <c r="CH42" s="837"/>
      <c r="CI42" s="837"/>
      <c r="CJ42" s="837"/>
      <c r="CK42" s="837"/>
      <c r="CL42" s="837"/>
      <c r="CM42" s="837"/>
      <c r="CN42" s="837"/>
      <c r="CO42" s="837"/>
      <c r="CP42" s="837"/>
      <c r="CQ42" s="837"/>
      <c r="CR42" s="837"/>
      <c r="CS42" s="837"/>
      <c r="CT42" s="837"/>
      <c r="CU42" s="837"/>
      <c r="CV42" s="837"/>
      <c r="CW42" s="837"/>
      <c r="CX42" s="837"/>
      <c r="CY42" s="837"/>
      <c r="CZ42" s="837"/>
      <c r="DA42" s="837"/>
      <c r="DB42" s="837"/>
      <c r="DC42" s="837"/>
      <c r="DD42" s="837"/>
      <c r="DE42" s="837"/>
      <c r="DF42" s="837"/>
      <c r="DG42" s="837"/>
      <c r="DH42" s="837"/>
      <c r="DI42" s="837"/>
      <c r="DJ42" s="837"/>
      <c r="DK42" s="837"/>
      <c r="DL42" s="837"/>
      <c r="DM42" s="837"/>
      <c r="DN42" s="837"/>
      <c r="DO42" s="837"/>
      <c r="DP42" s="837"/>
      <c r="DQ42" s="837"/>
      <c r="DR42" s="837"/>
      <c r="DS42" s="837"/>
      <c r="DT42" s="837"/>
      <c r="DU42" s="837"/>
      <c r="DV42" s="837"/>
      <c r="DW42" s="837"/>
      <c r="DX42" s="837"/>
      <c r="DY42" s="837"/>
      <c r="DZ42" s="837"/>
      <c r="EA42" s="837"/>
      <c r="EB42" s="837"/>
      <c r="EC42" s="837"/>
      <c r="ED42" s="837"/>
      <c r="EE42" s="837"/>
      <c r="EF42" s="837"/>
      <c r="EG42" s="837"/>
      <c r="EH42" s="837"/>
      <c r="EI42" s="837"/>
      <c r="EJ42" s="837"/>
      <c r="EK42" s="837"/>
      <c r="EL42" s="837"/>
      <c r="EM42" s="837"/>
      <c r="EN42" s="837"/>
      <c r="EO42" s="837"/>
      <c r="EP42" s="837"/>
      <c r="EQ42" s="837"/>
      <c r="ER42" s="837"/>
      <c r="ES42" s="837"/>
      <c r="ET42" s="837"/>
      <c r="EU42" s="837"/>
      <c r="EV42" s="837"/>
      <c r="EW42" s="837"/>
      <c r="EX42" s="837"/>
      <c r="EY42" s="837"/>
      <c r="EZ42" s="837"/>
      <c r="FA42" s="837"/>
      <c r="FB42" s="837"/>
      <c r="FC42" s="837"/>
      <c r="FD42" s="837"/>
      <c r="FE42" s="837"/>
      <c r="FF42" s="837"/>
      <c r="FG42" s="837"/>
      <c r="FH42" s="837"/>
      <c r="FI42" s="837"/>
      <c r="FJ42" s="837"/>
      <c r="FK42" s="837"/>
      <c r="FL42" s="837"/>
      <c r="FM42" s="837"/>
      <c r="FN42" s="837"/>
      <c r="FO42" s="837"/>
      <c r="FP42" s="837"/>
      <c r="FQ42" s="837"/>
      <c r="FR42" s="837"/>
      <c r="FS42" s="837"/>
      <c r="FT42" s="837"/>
      <c r="FU42" s="837"/>
      <c r="FV42" s="837"/>
      <c r="FW42" s="837"/>
      <c r="FX42" s="837"/>
      <c r="FY42" s="837"/>
      <c r="FZ42" s="837"/>
      <c r="GA42" s="837"/>
      <c r="GB42" s="837"/>
      <c r="GC42" s="837"/>
      <c r="GD42" s="837"/>
      <c r="GE42" s="837"/>
      <c r="GF42" s="837"/>
      <c r="GG42" s="837"/>
      <c r="GH42" s="837"/>
      <c r="GI42" s="837"/>
      <c r="GJ42" s="837"/>
      <c r="GK42" s="837"/>
      <c r="GL42" s="837"/>
      <c r="GM42" s="837"/>
      <c r="GN42" s="837"/>
      <c r="GO42" s="837"/>
      <c r="GP42" s="837"/>
      <c r="GQ42" s="837"/>
      <c r="GR42" s="837"/>
      <c r="GS42" s="837"/>
      <c r="GT42" s="837"/>
      <c r="GU42" s="837"/>
      <c r="GV42" s="837"/>
      <c r="GW42" s="837"/>
      <c r="GX42" s="837"/>
      <c r="GY42" s="837"/>
      <c r="GZ42" s="837"/>
      <c r="HA42" s="837"/>
      <c r="HB42" s="837"/>
      <c r="HC42" s="837"/>
      <c r="HD42" s="837"/>
      <c r="HE42" s="837"/>
      <c r="HF42" s="837"/>
      <c r="HG42" s="837"/>
      <c r="HH42" s="837"/>
      <c r="HI42" s="837"/>
      <c r="HJ42" s="837"/>
      <c r="HK42" s="837"/>
      <c r="HL42" s="837"/>
      <c r="HM42" s="837"/>
      <c r="HN42" s="837"/>
      <c r="HO42" s="837"/>
      <c r="HP42" s="837"/>
      <c r="HQ42" s="837"/>
      <c r="HR42" s="837"/>
      <c r="HS42" s="837"/>
      <c r="HT42" s="837"/>
      <c r="HU42" s="837"/>
      <c r="HV42" s="837"/>
      <c r="HW42" s="837"/>
      <c r="HX42" s="837"/>
      <c r="HY42" s="837"/>
      <c r="HZ42" s="837"/>
      <c r="IA42" s="837"/>
      <c r="IB42" s="837"/>
      <c r="IC42" s="837"/>
      <c r="ID42" s="837"/>
      <c r="IE42" s="837"/>
      <c r="IF42" s="837"/>
      <c r="IG42" s="837"/>
      <c r="IH42" s="837"/>
      <c r="II42" s="837"/>
      <c r="IJ42" s="837"/>
      <c r="IK42" s="837"/>
      <c r="IL42" s="837"/>
      <c r="IM42" s="837"/>
      <c r="IN42" s="837"/>
      <c r="IO42" s="837"/>
      <c r="IP42" s="837"/>
      <c r="IQ42" s="837"/>
      <c r="IR42" s="837"/>
      <c r="IS42" s="837"/>
      <c r="IT42" s="837"/>
    </row>
    <row r="43" spans="1:254" ht="12.75">
      <c r="A43" s="72"/>
      <c r="B43" s="72"/>
      <c r="C43" s="72"/>
      <c r="D43" s="72"/>
      <c r="E43" s="72"/>
      <c r="F43" s="72"/>
      <c r="G43" s="72"/>
      <c r="H43" s="72"/>
      <c r="I43" s="72"/>
      <c r="J43" s="72"/>
      <c r="R43" s="837"/>
      <c r="S43" s="837"/>
      <c r="T43" s="837"/>
      <c r="U43" s="837"/>
      <c r="V43" s="837"/>
      <c r="W43" s="837"/>
      <c r="X43" s="837"/>
      <c r="Y43" s="837"/>
      <c r="Z43" s="837"/>
      <c r="AA43" s="837"/>
      <c r="AB43" s="837"/>
      <c r="AC43" s="837"/>
      <c r="AD43" s="837"/>
      <c r="AE43" s="837"/>
      <c r="AF43" s="837"/>
      <c r="AG43" s="837"/>
      <c r="AH43" s="837"/>
      <c r="AI43" s="837"/>
      <c r="AJ43" s="837"/>
      <c r="AK43" s="837"/>
      <c r="AL43" s="837"/>
      <c r="AM43" s="837"/>
      <c r="AN43" s="837"/>
      <c r="AO43" s="837"/>
      <c r="AP43" s="837"/>
      <c r="AQ43" s="837"/>
      <c r="AR43" s="837"/>
      <c r="AS43" s="837"/>
      <c r="AT43" s="837"/>
      <c r="AU43" s="837"/>
      <c r="AV43" s="837"/>
      <c r="AW43" s="837"/>
      <c r="AX43" s="837"/>
      <c r="AY43" s="837"/>
      <c r="AZ43" s="837"/>
      <c r="BA43" s="837"/>
      <c r="BB43" s="837"/>
      <c r="BC43" s="837"/>
      <c r="BD43" s="837"/>
      <c r="BE43" s="837"/>
      <c r="BF43" s="837"/>
      <c r="BG43" s="837"/>
      <c r="BH43" s="837"/>
      <c r="BI43" s="837"/>
      <c r="BJ43" s="837"/>
      <c r="BK43" s="837"/>
      <c r="BL43" s="837"/>
      <c r="BM43" s="837"/>
      <c r="BN43" s="837"/>
      <c r="BO43" s="837"/>
      <c r="BP43" s="837"/>
      <c r="BQ43" s="837"/>
      <c r="BR43" s="837"/>
      <c r="BS43" s="837"/>
      <c r="BT43" s="837"/>
      <c r="BU43" s="837"/>
      <c r="BV43" s="837"/>
      <c r="BW43" s="837"/>
      <c r="BX43" s="837"/>
      <c r="BY43" s="837"/>
      <c r="BZ43" s="837"/>
      <c r="CA43" s="837"/>
      <c r="CB43" s="837"/>
      <c r="CC43" s="837"/>
      <c r="CD43" s="837"/>
      <c r="CE43" s="837"/>
      <c r="CF43" s="837"/>
      <c r="CG43" s="837"/>
      <c r="CH43" s="837"/>
      <c r="CI43" s="837"/>
      <c r="CJ43" s="837"/>
      <c r="CK43" s="837"/>
      <c r="CL43" s="837"/>
      <c r="CM43" s="837"/>
      <c r="CN43" s="837"/>
      <c r="CO43" s="837"/>
      <c r="CP43" s="837"/>
      <c r="CQ43" s="837"/>
      <c r="CR43" s="837"/>
      <c r="CS43" s="837"/>
      <c r="CT43" s="837"/>
      <c r="CU43" s="837"/>
      <c r="CV43" s="837"/>
      <c r="CW43" s="837"/>
      <c r="CX43" s="837"/>
      <c r="CY43" s="837"/>
      <c r="CZ43" s="837"/>
      <c r="DA43" s="837"/>
      <c r="DB43" s="837"/>
      <c r="DC43" s="837"/>
      <c r="DD43" s="837"/>
      <c r="DE43" s="837"/>
      <c r="DF43" s="837"/>
      <c r="DG43" s="837"/>
      <c r="DH43" s="837"/>
      <c r="DI43" s="837"/>
      <c r="DJ43" s="837"/>
      <c r="DK43" s="837"/>
      <c r="DL43" s="837"/>
      <c r="DM43" s="837"/>
      <c r="DN43" s="837"/>
      <c r="DO43" s="837"/>
      <c r="DP43" s="837"/>
      <c r="DQ43" s="837"/>
      <c r="DR43" s="837"/>
      <c r="DS43" s="837"/>
      <c r="DT43" s="837"/>
      <c r="DU43" s="837"/>
      <c r="DV43" s="837"/>
      <c r="DW43" s="837"/>
      <c r="DX43" s="837"/>
      <c r="DY43" s="837"/>
      <c r="DZ43" s="837"/>
      <c r="EA43" s="837"/>
      <c r="EB43" s="837"/>
      <c r="EC43" s="837"/>
      <c r="ED43" s="837"/>
      <c r="EE43" s="837"/>
      <c r="EF43" s="837"/>
      <c r="EG43" s="837"/>
      <c r="EH43" s="837"/>
      <c r="EI43" s="837"/>
      <c r="EJ43" s="837"/>
      <c r="EK43" s="837"/>
      <c r="EL43" s="837"/>
      <c r="EM43" s="837"/>
      <c r="EN43" s="837"/>
      <c r="EO43" s="837"/>
      <c r="EP43" s="837"/>
      <c r="EQ43" s="837"/>
      <c r="ER43" s="837"/>
      <c r="ES43" s="837"/>
      <c r="ET43" s="837"/>
      <c r="EU43" s="837"/>
      <c r="EV43" s="837"/>
      <c r="EW43" s="837"/>
      <c r="EX43" s="837"/>
      <c r="EY43" s="837"/>
      <c r="EZ43" s="837"/>
      <c r="FA43" s="837"/>
      <c r="FB43" s="837"/>
      <c r="FC43" s="837"/>
      <c r="FD43" s="837"/>
      <c r="FE43" s="837"/>
      <c r="FF43" s="837"/>
      <c r="FG43" s="837"/>
      <c r="FH43" s="837"/>
      <c r="FI43" s="837"/>
      <c r="FJ43" s="837"/>
      <c r="FK43" s="837"/>
      <c r="FL43" s="837"/>
      <c r="FM43" s="837"/>
      <c r="FN43" s="837"/>
      <c r="FO43" s="837"/>
      <c r="FP43" s="837"/>
      <c r="FQ43" s="837"/>
      <c r="FR43" s="837"/>
      <c r="FS43" s="837"/>
      <c r="FT43" s="837"/>
      <c r="FU43" s="837"/>
      <c r="FV43" s="837"/>
      <c r="FW43" s="837"/>
      <c r="FX43" s="837"/>
      <c r="FY43" s="837"/>
      <c r="FZ43" s="837"/>
      <c r="GA43" s="837"/>
      <c r="GB43" s="837"/>
      <c r="GC43" s="837"/>
      <c r="GD43" s="837"/>
      <c r="GE43" s="837"/>
      <c r="GF43" s="837"/>
      <c r="GG43" s="837"/>
      <c r="GH43" s="837"/>
      <c r="GI43" s="837"/>
      <c r="GJ43" s="837"/>
      <c r="GK43" s="837"/>
      <c r="GL43" s="837"/>
      <c r="GM43" s="837"/>
      <c r="GN43" s="837"/>
      <c r="GO43" s="837"/>
      <c r="GP43" s="837"/>
      <c r="GQ43" s="837"/>
      <c r="GR43" s="837"/>
      <c r="GS43" s="837"/>
      <c r="GT43" s="837"/>
      <c r="GU43" s="837"/>
      <c r="GV43" s="837"/>
      <c r="GW43" s="837"/>
      <c r="GX43" s="837"/>
      <c r="GY43" s="837"/>
      <c r="GZ43" s="837"/>
      <c r="HA43" s="837"/>
      <c r="HB43" s="837"/>
      <c r="HC43" s="837"/>
      <c r="HD43" s="837"/>
      <c r="HE43" s="837"/>
      <c r="HF43" s="837"/>
      <c r="HG43" s="837"/>
      <c r="HH43" s="837"/>
      <c r="HI43" s="837"/>
      <c r="HJ43" s="837"/>
      <c r="HK43" s="837"/>
      <c r="HL43" s="837"/>
      <c r="HM43" s="837"/>
      <c r="HN43" s="837"/>
      <c r="HO43" s="837"/>
      <c r="HP43" s="837"/>
      <c r="HQ43" s="837"/>
      <c r="HR43" s="837"/>
      <c r="HS43" s="837"/>
      <c r="HT43" s="837"/>
      <c r="HU43" s="837"/>
      <c r="HV43" s="837"/>
      <c r="HW43" s="837"/>
      <c r="HX43" s="837"/>
      <c r="HY43" s="837"/>
      <c r="HZ43" s="837"/>
      <c r="IA43" s="837"/>
      <c r="IB43" s="837"/>
      <c r="IC43" s="837"/>
      <c r="ID43" s="837"/>
      <c r="IE43" s="837"/>
      <c r="IF43" s="837"/>
      <c r="IG43" s="837"/>
      <c r="IH43" s="837"/>
      <c r="II43" s="837"/>
      <c r="IJ43" s="837"/>
      <c r="IK43" s="837"/>
      <c r="IL43" s="837"/>
      <c r="IM43" s="837"/>
      <c r="IN43" s="837"/>
      <c r="IO43" s="837"/>
      <c r="IP43" s="837"/>
      <c r="IQ43" s="837"/>
      <c r="IR43" s="837"/>
      <c r="IS43" s="837"/>
      <c r="IT43" s="837"/>
    </row>
    <row r="44" spans="1:254" s="836" customFormat="1" ht="13.5" customHeight="1">
      <c r="A44" s="838" t="s">
        <v>455</v>
      </c>
      <c r="B44" s="77"/>
      <c r="C44" s="77"/>
      <c r="D44" s="77"/>
      <c r="E44" s="77"/>
      <c r="F44" s="77"/>
      <c r="G44" s="77"/>
      <c r="H44" s="77"/>
      <c r="I44" s="77"/>
      <c r="J44" s="7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7"/>
      <c r="AI44" s="837"/>
      <c r="AJ44" s="837"/>
      <c r="AK44" s="837"/>
      <c r="AL44" s="837"/>
      <c r="AM44" s="837"/>
      <c r="AN44" s="837"/>
      <c r="AO44" s="837"/>
      <c r="AP44" s="837"/>
      <c r="AQ44" s="837"/>
      <c r="AR44" s="837"/>
      <c r="AS44" s="837"/>
      <c r="AT44" s="837"/>
      <c r="AU44" s="837"/>
      <c r="AV44" s="837"/>
      <c r="AW44" s="837"/>
      <c r="AX44" s="837"/>
      <c r="AY44" s="837"/>
      <c r="AZ44" s="837"/>
      <c r="BA44" s="837"/>
      <c r="BB44" s="837"/>
      <c r="BC44" s="837"/>
      <c r="BD44" s="837"/>
      <c r="BE44" s="837"/>
      <c r="BF44" s="837"/>
      <c r="BG44" s="837"/>
      <c r="BH44" s="837"/>
      <c r="BI44" s="837"/>
      <c r="BJ44" s="837"/>
      <c r="BK44" s="837"/>
      <c r="BL44" s="837"/>
      <c r="BM44" s="837"/>
      <c r="BN44" s="837"/>
      <c r="BO44" s="837"/>
      <c r="BP44" s="837"/>
      <c r="BQ44" s="837"/>
      <c r="BR44" s="837"/>
      <c r="BS44" s="837"/>
      <c r="BT44" s="837"/>
      <c r="BU44" s="837"/>
      <c r="BV44" s="837"/>
      <c r="BW44" s="837"/>
      <c r="BX44" s="837"/>
      <c r="BY44" s="837"/>
      <c r="BZ44" s="837"/>
      <c r="CA44" s="837"/>
      <c r="CB44" s="837"/>
      <c r="CC44" s="837"/>
      <c r="CD44" s="837"/>
      <c r="CE44" s="837"/>
      <c r="CF44" s="837"/>
      <c r="CG44" s="837"/>
      <c r="CH44" s="837"/>
      <c r="CI44" s="837"/>
      <c r="CJ44" s="837"/>
      <c r="CK44" s="837"/>
      <c r="CL44" s="837"/>
      <c r="CM44" s="837"/>
      <c r="CN44" s="837"/>
      <c r="CO44" s="837"/>
      <c r="CP44" s="837"/>
      <c r="CQ44" s="837"/>
      <c r="CR44" s="837"/>
      <c r="CS44" s="837"/>
      <c r="CT44" s="837"/>
      <c r="CU44" s="837"/>
      <c r="CV44" s="837"/>
      <c r="CW44" s="837"/>
      <c r="CX44" s="837"/>
      <c r="CY44" s="837"/>
      <c r="CZ44" s="837"/>
      <c r="DA44" s="837"/>
      <c r="DB44" s="837"/>
      <c r="DC44" s="837"/>
      <c r="DD44" s="837"/>
      <c r="DE44" s="837"/>
      <c r="DF44" s="837"/>
      <c r="DG44" s="837"/>
      <c r="DH44" s="837"/>
      <c r="DI44" s="837"/>
      <c r="DJ44" s="837"/>
      <c r="DK44" s="837"/>
      <c r="DL44" s="837"/>
      <c r="DM44" s="837"/>
      <c r="DN44" s="837"/>
      <c r="DO44" s="837"/>
      <c r="DP44" s="837"/>
      <c r="DQ44" s="837"/>
      <c r="DR44" s="837"/>
      <c r="DS44" s="837"/>
      <c r="DT44" s="837"/>
      <c r="DU44" s="837"/>
      <c r="DV44" s="837"/>
      <c r="DW44" s="837"/>
      <c r="DX44" s="837"/>
      <c r="DY44" s="837"/>
      <c r="DZ44" s="837"/>
      <c r="EA44" s="837"/>
      <c r="EB44" s="837"/>
      <c r="EC44" s="837"/>
      <c r="ED44" s="837"/>
      <c r="EE44" s="837"/>
      <c r="EF44" s="837"/>
      <c r="EG44" s="837"/>
      <c r="EH44" s="837"/>
      <c r="EI44" s="837"/>
      <c r="EJ44" s="837"/>
      <c r="EK44" s="837"/>
      <c r="EL44" s="837"/>
      <c r="EM44" s="837"/>
      <c r="EN44" s="837"/>
      <c r="EO44" s="837"/>
      <c r="EP44" s="837"/>
      <c r="EQ44" s="837"/>
      <c r="ER44" s="837"/>
      <c r="ES44" s="837"/>
      <c r="ET44" s="837"/>
      <c r="EU44" s="837"/>
      <c r="EV44" s="837"/>
      <c r="EW44" s="837"/>
      <c r="EX44" s="837"/>
      <c r="EY44" s="837"/>
      <c r="EZ44" s="837"/>
      <c r="FA44" s="837"/>
      <c r="FB44" s="837"/>
      <c r="FC44" s="837"/>
      <c r="FD44" s="837"/>
      <c r="FE44" s="837"/>
      <c r="FF44" s="837"/>
      <c r="FG44" s="837"/>
      <c r="FH44" s="837"/>
      <c r="FI44" s="837"/>
      <c r="FJ44" s="837"/>
      <c r="FK44" s="837"/>
      <c r="FL44" s="837"/>
      <c r="FM44" s="837"/>
      <c r="FN44" s="837"/>
      <c r="FO44" s="837"/>
      <c r="FP44" s="837"/>
      <c r="FQ44" s="837"/>
      <c r="FR44" s="837"/>
      <c r="FS44" s="837"/>
      <c r="FT44" s="837"/>
      <c r="FU44" s="837"/>
      <c r="FV44" s="837"/>
      <c r="FW44" s="837"/>
      <c r="FX44" s="837"/>
      <c r="FY44" s="837"/>
      <c r="FZ44" s="837"/>
      <c r="GA44" s="837"/>
      <c r="GB44" s="837"/>
      <c r="GC44" s="837"/>
      <c r="GD44" s="837"/>
      <c r="GE44" s="837"/>
      <c r="GF44" s="837"/>
      <c r="GG44" s="837"/>
      <c r="GH44" s="837"/>
      <c r="GI44" s="837"/>
      <c r="GJ44" s="837"/>
      <c r="GK44" s="837"/>
      <c r="GL44" s="837"/>
      <c r="GM44" s="837"/>
      <c r="GN44" s="837"/>
      <c r="GO44" s="837"/>
      <c r="GP44" s="837"/>
      <c r="GQ44" s="837"/>
      <c r="GR44" s="837"/>
      <c r="GS44" s="837"/>
      <c r="GT44" s="837"/>
      <c r="GU44" s="837"/>
      <c r="GV44" s="837"/>
      <c r="GW44" s="837"/>
      <c r="GX44" s="837"/>
      <c r="GY44" s="837"/>
      <c r="GZ44" s="837"/>
      <c r="HA44" s="837"/>
      <c r="HB44" s="837"/>
      <c r="HC44" s="837"/>
      <c r="HD44" s="837"/>
      <c r="HE44" s="837"/>
      <c r="HF44" s="837"/>
      <c r="HG44" s="837"/>
      <c r="HH44" s="837"/>
      <c r="HI44" s="837"/>
      <c r="HJ44" s="837"/>
      <c r="HK44" s="837"/>
      <c r="HL44" s="837"/>
      <c r="HM44" s="837"/>
      <c r="HN44" s="837"/>
      <c r="HO44" s="837"/>
      <c r="HP44" s="837"/>
      <c r="HQ44" s="837"/>
      <c r="HR44" s="837"/>
      <c r="HS44" s="837"/>
      <c r="HT44" s="837"/>
      <c r="HU44" s="837"/>
      <c r="HV44" s="837"/>
      <c r="HW44" s="837"/>
      <c r="HX44" s="837"/>
      <c r="HY44" s="837"/>
      <c r="HZ44" s="837"/>
      <c r="IA44" s="837"/>
      <c r="IB44" s="837"/>
      <c r="IC44" s="837"/>
      <c r="ID44" s="837"/>
      <c r="IE44" s="837"/>
      <c r="IF44" s="837"/>
      <c r="IG44" s="837"/>
      <c r="IH44" s="837"/>
      <c r="II44" s="837"/>
      <c r="IJ44" s="837"/>
      <c r="IK44" s="837"/>
      <c r="IL44" s="837"/>
      <c r="IM44" s="837"/>
      <c r="IN44" s="837"/>
      <c r="IO44" s="837"/>
      <c r="IP44" s="837"/>
      <c r="IQ44" s="837"/>
      <c r="IR44" s="837"/>
      <c r="IS44" s="837"/>
      <c r="IT44" s="837"/>
    </row>
    <row r="45" spans="1:254" s="836" customFormat="1" ht="80.25" customHeight="1">
      <c r="A45" s="2076"/>
      <c r="B45" s="2077"/>
      <c r="C45" s="2077"/>
      <c r="D45" s="2077"/>
      <c r="E45" s="2077"/>
      <c r="F45" s="2077"/>
      <c r="G45" s="2077"/>
      <c r="H45" s="2077"/>
      <c r="I45" s="2077"/>
      <c r="J45" s="2078"/>
      <c r="K45" s="837"/>
      <c r="L45" s="837"/>
      <c r="M45" s="837"/>
      <c r="N45" s="837"/>
      <c r="O45" s="837"/>
      <c r="P45" s="837"/>
      <c r="Q45" s="837"/>
      <c r="R45" s="837"/>
      <c r="S45" s="837"/>
      <c r="T45" s="837"/>
      <c r="U45" s="837"/>
      <c r="V45" s="837"/>
      <c r="W45" s="837"/>
      <c r="X45" s="837"/>
      <c r="Y45" s="837"/>
      <c r="Z45" s="837"/>
      <c r="AA45" s="837"/>
      <c r="AB45" s="837"/>
      <c r="AC45" s="837"/>
      <c r="AD45" s="837"/>
      <c r="AE45" s="837"/>
      <c r="AF45" s="837"/>
      <c r="AG45" s="837"/>
      <c r="AH45" s="837"/>
      <c r="AI45" s="837"/>
      <c r="AJ45" s="837"/>
      <c r="AK45" s="837"/>
      <c r="AL45" s="837"/>
      <c r="AM45" s="837"/>
      <c r="AN45" s="837"/>
      <c r="AO45" s="837"/>
      <c r="AP45" s="837"/>
      <c r="AQ45" s="837"/>
      <c r="AR45" s="837"/>
      <c r="AS45" s="837"/>
      <c r="AT45" s="837"/>
      <c r="AU45" s="837"/>
      <c r="AV45" s="837"/>
      <c r="AW45" s="837"/>
      <c r="AX45" s="837"/>
      <c r="AY45" s="837"/>
      <c r="AZ45" s="837"/>
      <c r="BA45" s="837"/>
      <c r="BB45" s="837"/>
      <c r="BC45" s="837"/>
      <c r="BD45" s="837"/>
      <c r="BE45" s="837"/>
      <c r="BF45" s="837"/>
      <c r="BG45" s="837"/>
      <c r="BH45" s="837"/>
      <c r="BI45" s="837"/>
      <c r="BJ45" s="837"/>
      <c r="BK45" s="837"/>
      <c r="BL45" s="837"/>
      <c r="BM45" s="837"/>
      <c r="BN45" s="837"/>
      <c r="BO45" s="837"/>
      <c r="BP45" s="837"/>
      <c r="BQ45" s="837"/>
      <c r="BR45" s="837"/>
      <c r="BS45" s="837"/>
      <c r="BT45" s="837"/>
      <c r="BU45" s="837"/>
      <c r="BV45" s="837"/>
      <c r="BW45" s="837"/>
      <c r="BX45" s="837"/>
      <c r="BY45" s="837"/>
      <c r="BZ45" s="837"/>
      <c r="CA45" s="837"/>
      <c r="CB45" s="837"/>
      <c r="CC45" s="837"/>
      <c r="CD45" s="837"/>
      <c r="CE45" s="837"/>
      <c r="CF45" s="837"/>
      <c r="CG45" s="837"/>
      <c r="CH45" s="837"/>
      <c r="CI45" s="837"/>
      <c r="CJ45" s="837"/>
      <c r="CK45" s="837"/>
      <c r="CL45" s="837"/>
      <c r="CM45" s="837"/>
      <c r="CN45" s="837"/>
      <c r="CO45" s="837"/>
      <c r="CP45" s="837"/>
      <c r="CQ45" s="837"/>
      <c r="CR45" s="837"/>
      <c r="CS45" s="837"/>
      <c r="CT45" s="837"/>
      <c r="CU45" s="837"/>
      <c r="CV45" s="837"/>
      <c r="CW45" s="837"/>
      <c r="CX45" s="837"/>
      <c r="CY45" s="837"/>
      <c r="CZ45" s="837"/>
      <c r="DA45" s="837"/>
      <c r="DB45" s="837"/>
      <c r="DC45" s="837"/>
      <c r="DD45" s="837"/>
      <c r="DE45" s="837"/>
      <c r="DF45" s="837"/>
      <c r="DG45" s="837"/>
      <c r="DH45" s="837"/>
      <c r="DI45" s="837"/>
      <c r="DJ45" s="837"/>
      <c r="DK45" s="837"/>
      <c r="DL45" s="837"/>
      <c r="DM45" s="837"/>
      <c r="DN45" s="837"/>
      <c r="DO45" s="837"/>
      <c r="DP45" s="837"/>
      <c r="DQ45" s="837"/>
      <c r="DR45" s="837"/>
      <c r="DS45" s="837"/>
      <c r="DT45" s="837"/>
      <c r="DU45" s="837"/>
      <c r="DV45" s="837"/>
      <c r="DW45" s="837"/>
      <c r="DX45" s="837"/>
      <c r="DY45" s="837"/>
      <c r="DZ45" s="837"/>
      <c r="EA45" s="837"/>
      <c r="EB45" s="837"/>
      <c r="EC45" s="837"/>
      <c r="ED45" s="837"/>
      <c r="EE45" s="837"/>
      <c r="EF45" s="837"/>
      <c r="EG45" s="837"/>
      <c r="EH45" s="837"/>
      <c r="EI45" s="837"/>
      <c r="EJ45" s="837"/>
      <c r="EK45" s="837"/>
      <c r="EL45" s="837"/>
      <c r="EM45" s="837"/>
      <c r="EN45" s="837"/>
      <c r="EO45" s="837"/>
      <c r="EP45" s="837"/>
      <c r="EQ45" s="837"/>
      <c r="ER45" s="837"/>
      <c r="ES45" s="837"/>
      <c r="ET45" s="837"/>
      <c r="EU45" s="837"/>
      <c r="EV45" s="837"/>
      <c r="EW45" s="837"/>
      <c r="EX45" s="837"/>
      <c r="EY45" s="837"/>
      <c r="EZ45" s="837"/>
      <c r="FA45" s="837"/>
      <c r="FB45" s="837"/>
      <c r="FC45" s="837"/>
      <c r="FD45" s="837"/>
      <c r="FE45" s="837"/>
      <c r="FF45" s="837"/>
      <c r="FG45" s="837"/>
      <c r="FH45" s="837"/>
      <c r="FI45" s="837"/>
      <c r="FJ45" s="837"/>
      <c r="FK45" s="837"/>
      <c r="FL45" s="837"/>
      <c r="FM45" s="837"/>
      <c r="FN45" s="837"/>
      <c r="FO45" s="837"/>
      <c r="FP45" s="837"/>
      <c r="FQ45" s="837"/>
      <c r="FR45" s="837"/>
      <c r="FS45" s="837"/>
      <c r="FT45" s="837"/>
      <c r="FU45" s="837"/>
      <c r="FV45" s="837"/>
      <c r="FW45" s="837"/>
      <c r="FX45" s="837"/>
      <c r="FY45" s="837"/>
      <c r="FZ45" s="837"/>
      <c r="GA45" s="837"/>
      <c r="GB45" s="837"/>
      <c r="GC45" s="837"/>
      <c r="GD45" s="837"/>
      <c r="GE45" s="837"/>
      <c r="GF45" s="837"/>
      <c r="GG45" s="837"/>
      <c r="GH45" s="837"/>
      <c r="GI45" s="837"/>
      <c r="GJ45" s="837"/>
      <c r="GK45" s="837"/>
      <c r="GL45" s="837"/>
      <c r="GM45" s="837"/>
      <c r="GN45" s="837"/>
      <c r="GO45" s="837"/>
      <c r="GP45" s="837"/>
      <c r="GQ45" s="837"/>
      <c r="GR45" s="837"/>
      <c r="GS45" s="837"/>
      <c r="GT45" s="837"/>
      <c r="GU45" s="837"/>
      <c r="GV45" s="837"/>
      <c r="GW45" s="837"/>
      <c r="GX45" s="837"/>
      <c r="GY45" s="837"/>
      <c r="GZ45" s="837"/>
      <c r="HA45" s="837"/>
      <c r="HB45" s="837"/>
      <c r="HC45" s="837"/>
      <c r="HD45" s="837"/>
      <c r="HE45" s="837"/>
      <c r="HF45" s="837"/>
      <c r="HG45" s="837"/>
      <c r="HH45" s="837"/>
      <c r="HI45" s="837"/>
      <c r="HJ45" s="837"/>
      <c r="HK45" s="837"/>
      <c r="HL45" s="837"/>
      <c r="HM45" s="837"/>
      <c r="HN45" s="837"/>
      <c r="HO45" s="837"/>
      <c r="HP45" s="837"/>
      <c r="HQ45" s="837"/>
      <c r="HR45" s="837"/>
      <c r="HS45" s="837"/>
      <c r="HT45" s="837"/>
      <c r="HU45" s="837"/>
      <c r="HV45" s="837"/>
      <c r="HW45" s="837"/>
      <c r="HX45" s="837"/>
      <c r="HY45" s="837"/>
      <c r="HZ45" s="837"/>
      <c r="IA45" s="837"/>
      <c r="IB45" s="837"/>
      <c r="IC45" s="837"/>
      <c r="ID45" s="837"/>
      <c r="IE45" s="837"/>
      <c r="IF45" s="837"/>
      <c r="IG45" s="837"/>
      <c r="IH45" s="837"/>
      <c r="II45" s="837"/>
      <c r="IJ45" s="837"/>
      <c r="IK45" s="837"/>
      <c r="IL45" s="837"/>
      <c r="IM45" s="837"/>
      <c r="IN45" s="837"/>
      <c r="IO45" s="837"/>
      <c r="IP45" s="837"/>
      <c r="IQ45" s="837"/>
      <c r="IR45" s="837"/>
      <c r="IS45" s="837"/>
      <c r="IT45" s="837"/>
    </row>
    <row r="46" spans="1:10" s="832" customFormat="1" ht="47.25" customHeight="1">
      <c r="A46" s="835" t="s">
        <v>143</v>
      </c>
      <c r="B46" s="835"/>
      <c r="C46" s="835"/>
      <c r="D46" s="2071"/>
      <c r="E46" s="2071"/>
      <c r="F46" s="2071"/>
      <c r="G46" s="834"/>
      <c r="H46" s="834"/>
      <c r="I46" s="834"/>
      <c r="J46" s="833"/>
    </row>
    <row r="47" spans="1:10" s="832" customFormat="1" ht="27" customHeight="1">
      <c r="A47" s="835" t="s">
        <v>144</v>
      </c>
      <c r="B47" s="835"/>
      <c r="C47" s="835"/>
      <c r="D47" s="2081"/>
      <c r="E47" s="2081"/>
      <c r="F47" s="2081"/>
      <c r="G47" s="834"/>
      <c r="H47" s="834"/>
      <c r="I47" s="834"/>
      <c r="J47" s="833"/>
    </row>
    <row r="48" spans="1:10" s="832" customFormat="1" ht="27" customHeight="1">
      <c r="A48" s="835" t="s">
        <v>145</v>
      </c>
      <c r="B48" s="835"/>
      <c r="C48" s="835"/>
      <c r="D48" s="2081"/>
      <c r="E48" s="2081"/>
      <c r="F48" s="2081"/>
      <c r="G48" s="834"/>
      <c r="H48" s="834"/>
      <c r="I48" s="834"/>
      <c r="J48" s="833"/>
    </row>
    <row r="49" spans="1:10" s="832" customFormat="1" ht="27" customHeight="1">
      <c r="A49" s="835" t="s">
        <v>146</v>
      </c>
      <c r="B49" s="835"/>
      <c r="C49" s="835"/>
      <c r="D49" s="2071"/>
      <c r="E49" s="2071"/>
      <c r="F49" s="2071"/>
      <c r="G49" s="834"/>
      <c r="H49" s="834"/>
      <c r="I49" s="834"/>
      <c r="J49" s="833"/>
    </row>
    <row r="50" spans="23:254" s="722" customFormat="1" ht="12.75">
      <c r="W50" s="691"/>
      <c r="X50" s="691"/>
      <c r="Y50" s="691"/>
      <c r="Z50" s="691"/>
      <c r="AA50" s="691"/>
      <c r="AB50" s="691"/>
      <c r="AC50" s="691"/>
      <c r="AD50" s="691"/>
      <c r="AE50" s="691"/>
      <c r="AF50" s="691"/>
      <c r="AG50" s="691"/>
      <c r="AH50" s="691"/>
      <c r="AI50" s="691"/>
      <c r="AJ50" s="691"/>
      <c r="AK50" s="691"/>
      <c r="AL50" s="691"/>
      <c r="AM50" s="691"/>
      <c r="AN50" s="691"/>
      <c r="AO50" s="691"/>
      <c r="AP50" s="691"/>
      <c r="AQ50" s="691"/>
      <c r="AR50" s="691"/>
      <c r="AS50" s="691"/>
      <c r="AT50" s="691"/>
      <c r="AU50" s="691"/>
      <c r="AV50" s="691"/>
      <c r="AW50" s="691"/>
      <c r="AX50" s="691"/>
      <c r="AY50" s="691"/>
      <c r="AZ50" s="691"/>
      <c r="BA50" s="691"/>
      <c r="BB50" s="691"/>
      <c r="BC50" s="691"/>
      <c r="BD50" s="691"/>
      <c r="BE50" s="691"/>
      <c r="BF50" s="691"/>
      <c r="BG50" s="691"/>
      <c r="BH50" s="691"/>
      <c r="BI50" s="691"/>
      <c r="BJ50" s="691"/>
      <c r="BK50" s="691"/>
      <c r="BL50" s="691"/>
      <c r="BM50" s="691"/>
      <c r="BN50" s="691"/>
      <c r="BO50" s="691"/>
      <c r="BP50" s="691"/>
      <c r="BQ50" s="691"/>
      <c r="BR50" s="691"/>
      <c r="BS50" s="691"/>
      <c r="BT50" s="691"/>
      <c r="BU50" s="691"/>
      <c r="BV50" s="691"/>
      <c r="BW50" s="691"/>
      <c r="BX50" s="691"/>
      <c r="BY50" s="691"/>
      <c r="BZ50" s="691"/>
      <c r="CA50" s="691"/>
      <c r="CB50" s="691"/>
      <c r="CC50" s="691"/>
      <c r="CD50" s="691"/>
      <c r="CE50" s="691"/>
      <c r="CF50" s="691"/>
      <c r="CG50" s="691"/>
      <c r="CH50" s="691"/>
      <c r="CI50" s="691"/>
      <c r="CJ50" s="691"/>
      <c r="CK50" s="691"/>
      <c r="CL50" s="691"/>
      <c r="CM50" s="691"/>
      <c r="CN50" s="691"/>
      <c r="CO50" s="691"/>
      <c r="CP50" s="691"/>
      <c r="CQ50" s="691"/>
      <c r="CR50" s="691"/>
      <c r="CS50" s="691"/>
      <c r="CT50" s="691"/>
      <c r="CU50" s="691"/>
      <c r="CV50" s="691"/>
      <c r="CW50" s="691"/>
      <c r="CX50" s="691"/>
      <c r="CY50" s="691"/>
      <c r="CZ50" s="691"/>
      <c r="DA50" s="691"/>
      <c r="DB50" s="691"/>
      <c r="DC50" s="691"/>
      <c r="DD50" s="691"/>
      <c r="DE50" s="691"/>
      <c r="DF50" s="691"/>
      <c r="DG50" s="691"/>
      <c r="DH50" s="691"/>
      <c r="DI50" s="691"/>
      <c r="DJ50" s="691"/>
      <c r="DK50" s="691"/>
      <c r="DL50" s="691"/>
      <c r="DM50" s="691"/>
      <c r="DN50" s="691"/>
      <c r="DO50" s="691"/>
      <c r="DP50" s="691"/>
      <c r="DQ50" s="691"/>
      <c r="DR50" s="691"/>
      <c r="DS50" s="691"/>
      <c r="DT50" s="691"/>
      <c r="DU50" s="691"/>
      <c r="DV50" s="691"/>
      <c r="DW50" s="691"/>
      <c r="DX50" s="691"/>
      <c r="DY50" s="691"/>
      <c r="DZ50" s="691"/>
      <c r="EA50" s="691"/>
      <c r="EB50" s="691"/>
      <c r="EC50" s="691"/>
      <c r="ED50" s="691"/>
      <c r="EE50" s="691"/>
      <c r="EF50" s="691"/>
      <c r="EG50" s="691"/>
      <c r="EH50" s="691"/>
      <c r="EI50" s="691"/>
      <c r="EJ50" s="691"/>
      <c r="EK50" s="691"/>
      <c r="EL50" s="691"/>
      <c r="EM50" s="691"/>
      <c r="EN50" s="691"/>
      <c r="EO50" s="691"/>
      <c r="EP50" s="691"/>
      <c r="EQ50" s="691"/>
      <c r="ER50" s="691"/>
      <c r="ES50" s="691"/>
      <c r="ET50" s="691"/>
      <c r="EU50" s="691"/>
      <c r="EV50" s="691"/>
      <c r="EW50" s="691"/>
      <c r="EX50" s="691"/>
      <c r="EY50" s="691"/>
      <c r="EZ50" s="691"/>
      <c r="FA50" s="691"/>
      <c r="FB50" s="691"/>
      <c r="FC50" s="691"/>
      <c r="FD50" s="691"/>
      <c r="FE50" s="691"/>
      <c r="FF50" s="691"/>
      <c r="FG50" s="691"/>
      <c r="FH50" s="691"/>
      <c r="FI50" s="691"/>
      <c r="FJ50" s="691"/>
      <c r="FK50" s="691"/>
      <c r="FL50" s="691"/>
      <c r="FM50" s="691"/>
      <c r="FN50" s="691"/>
      <c r="FO50" s="691"/>
      <c r="FP50" s="691"/>
      <c r="FQ50" s="691"/>
      <c r="FR50" s="691"/>
      <c r="FS50" s="691"/>
      <c r="FT50" s="691"/>
      <c r="FU50" s="691"/>
      <c r="FV50" s="691"/>
      <c r="FW50" s="691"/>
      <c r="FX50" s="691"/>
      <c r="FY50" s="691"/>
      <c r="FZ50" s="691"/>
      <c r="GA50" s="691"/>
      <c r="GB50" s="691"/>
      <c r="GC50" s="691"/>
      <c r="GD50" s="691"/>
      <c r="GE50" s="691"/>
      <c r="GF50" s="691"/>
      <c r="GG50" s="691"/>
      <c r="GH50" s="691"/>
      <c r="GI50" s="691"/>
      <c r="GJ50" s="691"/>
      <c r="GK50" s="691"/>
      <c r="GL50" s="691"/>
      <c r="GM50" s="691"/>
      <c r="GN50" s="691"/>
      <c r="GO50" s="691"/>
      <c r="GP50" s="691"/>
      <c r="GQ50" s="691"/>
      <c r="GR50" s="691"/>
      <c r="GS50" s="691"/>
      <c r="GT50" s="691"/>
      <c r="GU50" s="691"/>
      <c r="GV50" s="691"/>
      <c r="GW50" s="691"/>
      <c r="GX50" s="691"/>
      <c r="GY50" s="691"/>
      <c r="GZ50" s="691"/>
      <c r="HA50" s="691"/>
      <c r="HB50" s="691"/>
      <c r="HC50" s="691"/>
      <c r="HD50" s="691"/>
      <c r="HE50" s="691"/>
      <c r="HF50" s="691"/>
      <c r="HG50" s="691"/>
      <c r="HH50" s="691"/>
      <c r="HI50" s="691"/>
      <c r="HJ50" s="691"/>
      <c r="HK50" s="691"/>
      <c r="HL50" s="691"/>
      <c r="HM50" s="691"/>
      <c r="HN50" s="691"/>
      <c r="HO50" s="691"/>
      <c r="HP50" s="691"/>
      <c r="HQ50" s="691"/>
      <c r="HR50" s="691"/>
      <c r="HS50" s="691"/>
      <c r="HT50" s="691"/>
      <c r="HU50" s="691"/>
      <c r="HV50" s="691"/>
      <c r="HW50" s="691"/>
      <c r="HX50" s="691"/>
      <c r="HY50" s="691"/>
      <c r="HZ50" s="691"/>
      <c r="IA50" s="691"/>
      <c r="IB50" s="691"/>
      <c r="IC50" s="691"/>
      <c r="ID50" s="691"/>
      <c r="IE50" s="691"/>
      <c r="IF50" s="691"/>
      <c r="IG50" s="691"/>
      <c r="IH50" s="691"/>
      <c r="II50" s="691"/>
      <c r="IJ50" s="691"/>
      <c r="IK50" s="691"/>
      <c r="IL50" s="691"/>
      <c r="IM50" s="691"/>
      <c r="IN50" s="691"/>
      <c r="IO50" s="691"/>
      <c r="IP50" s="691"/>
      <c r="IQ50" s="691"/>
      <c r="IR50" s="691"/>
      <c r="IS50" s="691"/>
      <c r="IT50" s="691"/>
    </row>
    <row r="51" spans="23:254" s="722" customFormat="1" ht="12.75">
      <c r="W51" s="691"/>
      <c r="X51" s="691"/>
      <c r="Y51" s="691"/>
      <c r="Z51" s="691"/>
      <c r="AA51" s="691"/>
      <c r="AB51" s="691"/>
      <c r="AC51" s="691"/>
      <c r="AD51" s="691"/>
      <c r="AE51" s="691"/>
      <c r="AF51" s="691"/>
      <c r="AG51" s="691"/>
      <c r="AH51" s="691"/>
      <c r="AI51" s="691"/>
      <c r="AJ51" s="691"/>
      <c r="AK51" s="691"/>
      <c r="AL51" s="691"/>
      <c r="AM51" s="691"/>
      <c r="AN51" s="691"/>
      <c r="AO51" s="691"/>
      <c r="AP51" s="691"/>
      <c r="AQ51" s="691"/>
      <c r="AR51" s="691"/>
      <c r="AS51" s="691"/>
      <c r="AT51" s="691"/>
      <c r="AU51" s="691"/>
      <c r="AV51" s="691"/>
      <c r="AW51" s="691"/>
      <c r="AX51" s="691"/>
      <c r="AY51" s="691"/>
      <c r="AZ51" s="691"/>
      <c r="BA51" s="691"/>
      <c r="BB51" s="691"/>
      <c r="BC51" s="691"/>
      <c r="BD51" s="691"/>
      <c r="BE51" s="691"/>
      <c r="BF51" s="691"/>
      <c r="BG51" s="691"/>
      <c r="BH51" s="691"/>
      <c r="BI51" s="691"/>
      <c r="BJ51" s="691"/>
      <c r="BK51" s="691"/>
      <c r="BL51" s="691"/>
      <c r="BM51" s="691"/>
      <c r="BN51" s="691"/>
      <c r="BO51" s="691"/>
      <c r="BP51" s="691"/>
      <c r="BQ51" s="691"/>
      <c r="BR51" s="691"/>
      <c r="BS51" s="691"/>
      <c r="BT51" s="691"/>
      <c r="BU51" s="691"/>
      <c r="BV51" s="691"/>
      <c r="BW51" s="691"/>
      <c r="BX51" s="691"/>
      <c r="BY51" s="691"/>
      <c r="BZ51" s="691"/>
      <c r="CA51" s="691"/>
      <c r="CB51" s="691"/>
      <c r="CC51" s="691"/>
      <c r="CD51" s="691"/>
      <c r="CE51" s="691"/>
      <c r="CF51" s="691"/>
      <c r="CG51" s="691"/>
      <c r="CH51" s="691"/>
      <c r="CI51" s="691"/>
      <c r="CJ51" s="691"/>
      <c r="CK51" s="691"/>
      <c r="CL51" s="691"/>
      <c r="CM51" s="691"/>
      <c r="CN51" s="691"/>
      <c r="CO51" s="691"/>
      <c r="CP51" s="691"/>
      <c r="CQ51" s="691"/>
      <c r="CR51" s="691"/>
      <c r="CS51" s="691"/>
      <c r="CT51" s="691"/>
      <c r="CU51" s="691"/>
      <c r="CV51" s="691"/>
      <c r="CW51" s="691"/>
      <c r="CX51" s="691"/>
      <c r="CY51" s="691"/>
      <c r="CZ51" s="691"/>
      <c r="DA51" s="691"/>
      <c r="DB51" s="691"/>
      <c r="DC51" s="691"/>
      <c r="DD51" s="691"/>
      <c r="DE51" s="691"/>
      <c r="DF51" s="691"/>
      <c r="DG51" s="691"/>
      <c r="DH51" s="691"/>
      <c r="DI51" s="691"/>
      <c r="DJ51" s="691"/>
      <c r="DK51" s="691"/>
      <c r="DL51" s="691"/>
      <c r="DM51" s="691"/>
      <c r="DN51" s="691"/>
      <c r="DO51" s="691"/>
      <c r="DP51" s="691"/>
      <c r="DQ51" s="691"/>
      <c r="DR51" s="691"/>
      <c r="DS51" s="691"/>
      <c r="DT51" s="691"/>
      <c r="DU51" s="691"/>
      <c r="DV51" s="691"/>
      <c r="DW51" s="691"/>
      <c r="DX51" s="691"/>
      <c r="DY51" s="691"/>
      <c r="DZ51" s="691"/>
      <c r="EA51" s="691"/>
      <c r="EB51" s="691"/>
      <c r="EC51" s="691"/>
      <c r="ED51" s="691"/>
      <c r="EE51" s="691"/>
      <c r="EF51" s="691"/>
      <c r="EG51" s="691"/>
      <c r="EH51" s="691"/>
      <c r="EI51" s="691"/>
      <c r="EJ51" s="691"/>
      <c r="EK51" s="691"/>
      <c r="EL51" s="691"/>
      <c r="EM51" s="691"/>
      <c r="EN51" s="691"/>
      <c r="EO51" s="691"/>
      <c r="EP51" s="691"/>
      <c r="EQ51" s="691"/>
      <c r="ER51" s="691"/>
      <c r="ES51" s="691"/>
      <c r="ET51" s="691"/>
      <c r="EU51" s="691"/>
      <c r="EV51" s="691"/>
      <c r="EW51" s="691"/>
      <c r="EX51" s="691"/>
      <c r="EY51" s="691"/>
      <c r="EZ51" s="691"/>
      <c r="FA51" s="691"/>
      <c r="FB51" s="691"/>
      <c r="FC51" s="691"/>
      <c r="FD51" s="691"/>
      <c r="FE51" s="691"/>
      <c r="FF51" s="691"/>
      <c r="FG51" s="691"/>
      <c r="FH51" s="691"/>
      <c r="FI51" s="691"/>
      <c r="FJ51" s="691"/>
      <c r="FK51" s="691"/>
      <c r="FL51" s="691"/>
      <c r="FM51" s="691"/>
      <c r="FN51" s="691"/>
      <c r="FO51" s="691"/>
      <c r="FP51" s="691"/>
      <c r="FQ51" s="691"/>
      <c r="FR51" s="691"/>
      <c r="FS51" s="691"/>
      <c r="FT51" s="691"/>
      <c r="FU51" s="691"/>
      <c r="FV51" s="691"/>
      <c r="FW51" s="691"/>
      <c r="FX51" s="691"/>
      <c r="FY51" s="691"/>
      <c r="FZ51" s="691"/>
      <c r="GA51" s="691"/>
      <c r="GB51" s="691"/>
      <c r="GC51" s="691"/>
      <c r="GD51" s="691"/>
      <c r="GE51" s="691"/>
      <c r="GF51" s="691"/>
      <c r="GG51" s="691"/>
      <c r="GH51" s="691"/>
      <c r="GI51" s="691"/>
      <c r="GJ51" s="691"/>
      <c r="GK51" s="691"/>
      <c r="GL51" s="691"/>
      <c r="GM51" s="691"/>
      <c r="GN51" s="691"/>
      <c r="GO51" s="691"/>
      <c r="GP51" s="691"/>
      <c r="GQ51" s="691"/>
      <c r="GR51" s="691"/>
      <c r="GS51" s="691"/>
      <c r="GT51" s="691"/>
      <c r="GU51" s="691"/>
      <c r="GV51" s="691"/>
      <c r="GW51" s="691"/>
      <c r="GX51" s="691"/>
      <c r="GY51" s="691"/>
      <c r="GZ51" s="691"/>
      <c r="HA51" s="691"/>
      <c r="HB51" s="691"/>
      <c r="HC51" s="691"/>
      <c r="HD51" s="691"/>
      <c r="HE51" s="691"/>
      <c r="HF51" s="691"/>
      <c r="HG51" s="691"/>
      <c r="HH51" s="691"/>
      <c r="HI51" s="691"/>
      <c r="HJ51" s="691"/>
      <c r="HK51" s="691"/>
      <c r="HL51" s="691"/>
      <c r="HM51" s="691"/>
      <c r="HN51" s="691"/>
      <c r="HO51" s="691"/>
      <c r="HP51" s="691"/>
      <c r="HQ51" s="691"/>
      <c r="HR51" s="691"/>
      <c r="HS51" s="691"/>
      <c r="HT51" s="691"/>
      <c r="HU51" s="691"/>
      <c r="HV51" s="691"/>
      <c r="HW51" s="691"/>
      <c r="HX51" s="691"/>
      <c r="HY51" s="691"/>
      <c r="HZ51" s="691"/>
      <c r="IA51" s="691"/>
      <c r="IB51" s="691"/>
      <c r="IC51" s="691"/>
      <c r="ID51" s="691"/>
      <c r="IE51" s="691"/>
      <c r="IF51" s="691"/>
      <c r="IG51" s="691"/>
      <c r="IH51" s="691"/>
      <c r="II51" s="691"/>
      <c r="IJ51" s="691"/>
      <c r="IK51" s="691"/>
      <c r="IL51" s="691"/>
      <c r="IM51" s="691"/>
      <c r="IN51" s="691"/>
      <c r="IO51" s="691"/>
      <c r="IP51" s="691"/>
      <c r="IQ51" s="691"/>
      <c r="IR51" s="691"/>
      <c r="IS51" s="691"/>
      <c r="IT51" s="691"/>
    </row>
    <row r="52" spans="23:254" s="722" customFormat="1" ht="12.75">
      <c r="W52" s="691"/>
      <c r="X52" s="691"/>
      <c r="Y52" s="691"/>
      <c r="Z52" s="691"/>
      <c r="AA52" s="691"/>
      <c r="AB52" s="691"/>
      <c r="AC52" s="691"/>
      <c r="AD52" s="691"/>
      <c r="AE52" s="691"/>
      <c r="AF52" s="691"/>
      <c r="AG52" s="691"/>
      <c r="AH52" s="691"/>
      <c r="AI52" s="691"/>
      <c r="AJ52" s="691"/>
      <c r="AK52" s="691"/>
      <c r="AL52" s="691"/>
      <c r="AM52" s="691"/>
      <c r="AN52" s="691"/>
      <c r="AO52" s="691"/>
      <c r="AP52" s="691"/>
      <c r="AQ52" s="691"/>
      <c r="AR52" s="691"/>
      <c r="AS52" s="691"/>
      <c r="AT52" s="691"/>
      <c r="AU52" s="691"/>
      <c r="AV52" s="691"/>
      <c r="AW52" s="691"/>
      <c r="AX52" s="691"/>
      <c r="AY52" s="691"/>
      <c r="AZ52" s="691"/>
      <c r="BA52" s="691"/>
      <c r="BB52" s="691"/>
      <c r="BC52" s="691"/>
      <c r="BD52" s="691"/>
      <c r="BE52" s="691"/>
      <c r="BF52" s="691"/>
      <c r="BG52" s="691"/>
      <c r="BH52" s="691"/>
      <c r="BI52" s="691"/>
      <c r="BJ52" s="691"/>
      <c r="BK52" s="691"/>
      <c r="BL52" s="691"/>
      <c r="BM52" s="691"/>
      <c r="BN52" s="691"/>
      <c r="BO52" s="691"/>
      <c r="BP52" s="691"/>
      <c r="BQ52" s="691"/>
      <c r="BR52" s="691"/>
      <c r="BS52" s="691"/>
      <c r="BT52" s="691"/>
      <c r="BU52" s="691"/>
      <c r="BV52" s="691"/>
      <c r="BW52" s="691"/>
      <c r="BX52" s="691"/>
      <c r="BY52" s="691"/>
      <c r="BZ52" s="691"/>
      <c r="CA52" s="691"/>
      <c r="CB52" s="691"/>
      <c r="CC52" s="691"/>
      <c r="CD52" s="691"/>
      <c r="CE52" s="691"/>
      <c r="CF52" s="691"/>
      <c r="CG52" s="691"/>
      <c r="CH52" s="691"/>
      <c r="CI52" s="691"/>
      <c r="CJ52" s="691"/>
      <c r="CK52" s="691"/>
      <c r="CL52" s="691"/>
      <c r="CM52" s="691"/>
      <c r="CN52" s="691"/>
      <c r="CO52" s="691"/>
      <c r="CP52" s="691"/>
      <c r="CQ52" s="691"/>
      <c r="CR52" s="691"/>
      <c r="CS52" s="691"/>
      <c r="CT52" s="691"/>
      <c r="CU52" s="691"/>
      <c r="CV52" s="691"/>
      <c r="CW52" s="691"/>
      <c r="CX52" s="691"/>
      <c r="CY52" s="691"/>
      <c r="CZ52" s="691"/>
      <c r="DA52" s="691"/>
      <c r="DB52" s="691"/>
      <c r="DC52" s="691"/>
      <c r="DD52" s="691"/>
      <c r="DE52" s="691"/>
      <c r="DF52" s="691"/>
      <c r="DG52" s="691"/>
      <c r="DH52" s="691"/>
      <c r="DI52" s="691"/>
      <c r="DJ52" s="691"/>
      <c r="DK52" s="691"/>
      <c r="DL52" s="691"/>
      <c r="DM52" s="691"/>
      <c r="DN52" s="691"/>
      <c r="DO52" s="691"/>
      <c r="DP52" s="691"/>
      <c r="DQ52" s="691"/>
      <c r="DR52" s="691"/>
      <c r="DS52" s="691"/>
      <c r="DT52" s="691"/>
      <c r="DU52" s="691"/>
      <c r="DV52" s="691"/>
      <c r="DW52" s="691"/>
      <c r="DX52" s="691"/>
      <c r="DY52" s="691"/>
      <c r="DZ52" s="691"/>
      <c r="EA52" s="691"/>
      <c r="EB52" s="691"/>
      <c r="EC52" s="691"/>
      <c r="ED52" s="691"/>
      <c r="EE52" s="691"/>
      <c r="EF52" s="691"/>
      <c r="EG52" s="691"/>
      <c r="EH52" s="691"/>
      <c r="EI52" s="691"/>
      <c r="EJ52" s="691"/>
      <c r="EK52" s="691"/>
      <c r="EL52" s="691"/>
      <c r="EM52" s="691"/>
      <c r="EN52" s="691"/>
      <c r="EO52" s="691"/>
      <c r="EP52" s="691"/>
      <c r="EQ52" s="691"/>
      <c r="ER52" s="691"/>
      <c r="ES52" s="691"/>
      <c r="ET52" s="691"/>
      <c r="EU52" s="691"/>
      <c r="EV52" s="691"/>
      <c r="EW52" s="691"/>
      <c r="EX52" s="691"/>
      <c r="EY52" s="691"/>
      <c r="EZ52" s="691"/>
      <c r="FA52" s="691"/>
      <c r="FB52" s="691"/>
      <c r="FC52" s="691"/>
      <c r="FD52" s="691"/>
      <c r="FE52" s="691"/>
      <c r="FF52" s="691"/>
      <c r="FG52" s="691"/>
      <c r="FH52" s="691"/>
      <c r="FI52" s="691"/>
      <c r="FJ52" s="691"/>
      <c r="FK52" s="691"/>
      <c r="FL52" s="691"/>
      <c r="FM52" s="691"/>
      <c r="FN52" s="691"/>
      <c r="FO52" s="691"/>
      <c r="FP52" s="691"/>
      <c r="FQ52" s="691"/>
      <c r="FR52" s="691"/>
      <c r="FS52" s="691"/>
      <c r="FT52" s="691"/>
      <c r="FU52" s="691"/>
      <c r="FV52" s="691"/>
      <c r="FW52" s="691"/>
      <c r="FX52" s="691"/>
      <c r="FY52" s="691"/>
      <c r="FZ52" s="691"/>
      <c r="GA52" s="691"/>
      <c r="GB52" s="691"/>
      <c r="GC52" s="691"/>
      <c r="GD52" s="691"/>
      <c r="GE52" s="691"/>
      <c r="GF52" s="691"/>
      <c r="GG52" s="691"/>
      <c r="GH52" s="691"/>
      <c r="GI52" s="691"/>
      <c r="GJ52" s="691"/>
      <c r="GK52" s="691"/>
      <c r="GL52" s="691"/>
      <c r="GM52" s="691"/>
      <c r="GN52" s="691"/>
      <c r="GO52" s="691"/>
      <c r="GP52" s="691"/>
      <c r="GQ52" s="691"/>
      <c r="GR52" s="691"/>
      <c r="GS52" s="691"/>
      <c r="GT52" s="691"/>
      <c r="GU52" s="691"/>
      <c r="GV52" s="691"/>
      <c r="GW52" s="691"/>
      <c r="GX52" s="691"/>
      <c r="GY52" s="691"/>
      <c r="GZ52" s="691"/>
      <c r="HA52" s="691"/>
      <c r="HB52" s="691"/>
      <c r="HC52" s="691"/>
      <c r="HD52" s="691"/>
      <c r="HE52" s="691"/>
      <c r="HF52" s="691"/>
      <c r="HG52" s="691"/>
      <c r="HH52" s="691"/>
      <c r="HI52" s="691"/>
      <c r="HJ52" s="691"/>
      <c r="HK52" s="691"/>
      <c r="HL52" s="691"/>
      <c r="HM52" s="691"/>
      <c r="HN52" s="691"/>
      <c r="HO52" s="691"/>
      <c r="HP52" s="691"/>
      <c r="HQ52" s="691"/>
      <c r="HR52" s="691"/>
      <c r="HS52" s="691"/>
      <c r="HT52" s="691"/>
      <c r="HU52" s="691"/>
      <c r="HV52" s="691"/>
      <c r="HW52" s="691"/>
      <c r="HX52" s="691"/>
      <c r="HY52" s="691"/>
      <c r="HZ52" s="691"/>
      <c r="IA52" s="691"/>
      <c r="IB52" s="691"/>
      <c r="IC52" s="691"/>
      <c r="ID52" s="691"/>
      <c r="IE52" s="691"/>
      <c r="IF52" s="691"/>
      <c r="IG52" s="691"/>
      <c r="IH52" s="691"/>
      <c r="II52" s="691"/>
      <c r="IJ52" s="691"/>
      <c r="IK52" s="691"/>
      <c r="IL52" s="691"/>
      <c r="IM52" s="691"/>
      <c r="IN52" s="691"/>
      <c r="IO52" s="691"/>
      <c r="IP52" s="691"/>
      <c r="IQ52" s="691"/>
      <c r="IR52" s="691"/>
      <c r="IS52" s="691"/>
      <c r="IT52" s="691"/>
    </row>
    <row r="53" spans="23:254" s="722" customFormat="1" ht="12.75">
      <c r="W53" s="691"/>
      <c r="X53" s="691"/>
      <c r="Y53" s="691"/>
      <c r="Z53" s="691"/>
      <c r="AA53" s="691"/>
      <c r="AB53" s="691"/>
      <c r="AC53" s="691"/>
      <c r="AD53" s="691"/>
      <c r="AE53" s="691"/>
      <c r="AF53" s="691"/>
      <c r="AG53" s="691"/>
      <c r="AH53" s="691"/>
      <c r="AI53" s="691"/>
      <c r="AJ53" s="691"/>
      <c r="AK53" s="691"/>
      <c r="AL53" s="691"/>
      <c r="AM53" s="691"/>
      <c r="AN53" s="691"/>
      <c r="AO53" s="691"/>
      <c r="AP53" s="691"/>
      <c r="AQ53" s="691"/>
      <c r="AR53" s="691"/>
      <c r="AS53" s="691"/>
      <c r="AT53" s="691"/>
      <c r="AU53" s="691"/>
      <c r="AV53" s="691"/>
      <c r="AW53" s="691"/>
      <c r="AX53" s="691"/>
      <c r="AY53" s="691"/>
      <c r="AZ53" s="691"/>
      <c r="BA53" s="691"/>
      <c r="BB53" s="691"/>
      <c r="BC53" s="691"/>
      <c r="BD53" s="691"/>
      <c r="BE53" s="691"/>
      <c r="BF53" s="691"/>
      <c r="BG53" s="691"/>
      <c r="BH53" s="691"/>
      <c r="BI53" s="691"/>
      <c r="BJ53" s="691"/>
      <c r="BK53" s="691"/>
      <c r="BL53" s="691"/>
      <c r="BM53" s="691"/>
      <c r="BN53" s="691"/>
      <c r="BO53" s="691"/>
      <c r="BP53" s="691"/>
      <c r="BQ53" s="691"/>
      <c r="BR53" s="691"/>
      <c r="BS53" s="691"/>
      <c r="BT53" s="691"/>
      <c r="BU53" s="691"/>
      <c r="BV53" s="691"/>
      <c r="BW53" s="691"/>
      <c r="BX53" s="691"/>
      <c r="BY53" s="691"/>
      <c r="BZ53" s="691"/>
      <c r="CA53" s="691"/>
      <c r="CB53" s="691"/>
      <c r="CC53" s="691"/>
      <c r="CD53" s="691"/>
      <c r="CE53" s="691"/>
      <c r="CF53" s="691"/>
      <c r="CG53" s="691"/>
      <c r="CH53" s="691"/>
      <c r="CI53" s="691"/>
      <c r="CJ53" s="691"/>
      <c r="CK53" s="691"/>
      <c r="CL53" s="691"/>
      <c r="CM53" s="691"/>
      <c r="CN53" s="691"/>
      <c r="CO53" s="691"/>
      <c r="CP53" s="691"/>
      <c r="CQ53" s="691"/>
      <c r="CR53" s="691"/>
      <c r="CS53" s="691"/>
      <c r="CT53" s="691"/>
      <c r="CU53" s="691"/>
      <c r="CV53" s="691"/>
      <c r="CW53" s="691"/>
      <c r="CX53" s="691"/>
      <c r="CY53" s="691"/>
      <c r="CZ53" s="691"/>
      <c r="DA53" s="691"/>
      <c r="DB53" s="691"/>
      <c r="DC53" s="691"/>
      <c r="DD53" s="691"/>
      <c r="DE53" s="691"/>
      <c r="DF53" s="691"/>
      <c r="DG53" s="691"/>
      <c r="DH53" s="691"/>
      <c r="DI53" s="691"/>
      <c r="DJ53" s="691"/>
      <c r="DK53" s="691"/>
      <c r="DL53" s="691"/>
      <c r="DM53" s="691"/>
      <c r="DN53" s="691"/>
      <c r="DO53" s="691"/>
      <c r="DP53" s="691"/>
      <c r="DQ53" s="691"/>
      <c r="DR53" s="691"/>
      <c r="DS53" s="691"/>
      <c r="DT53" s="691"/>
      <c r="DU53" s="691"/>
      <c r="DV53" s="691"/>
      <c r="DW53" s="691"/>
      <c r="DX53" s="691"/>
      <c r="DY53" s="691"/>
      <c r="DZ53" s="691"/>
      <c r="EA53" s="691"/>
      <c r="EB53" s="691"/>
      <c r="EC53" s="691"/>
      <c r="ED53" s="691"/>
      <c r="EE53" s="691"/>
      <c r="EF53" s="691"/>
      <c r="EG53" s="691"/>
      <c r="EH53" s="691"/>
      <c r="EI53" s="691"/>
      <c r="EJ53" s="691"/>
      <c r="EK53" s="691"/>
      <c r="EL53" s="691"/>
      <c r="EM53" s="691"/>
      <c r="EN53" s="691"/>
      <c r="EO53" s="691"/>
      <c r="EP53" s="691"/>
      <c r="EQ53" s="691"/>
      <c r="ER53" s="691"/>
      <c r="ES53" s="691"/>
      <c r="ET53" s="691"/>
      <c r="EU53" s="691"/>
      <c r="EV53" s="691"/>
      <c r="EW53" s="691"/>
      <c r="EX53" s="691"/>
      <c r="EY53" s="691"/>
      <c r="EZ53" s="691"/>
      <c r="FA53" s="691"/>
      <c r="FB53" s="691"/>
      <c r="FC53" s="691"/>
      <c r="FD53" s="691"/>
      <c r="FE53" s="691"/>
      <c r="FF53" s="691"/>
      <c r="FG53" s="691"/>
      <c r="FH53" s="691"/>
      <c r="FI53" s="691"/>
      <c r="FJ53" s="691"/>
      <c r="FK53" s="691"/>
      <c r="FL53" s="691"/>
      <c r="FM53" s="691"/>
      <c r="FN53" s="691"/>
      <c r="FO53" s="691"/>
      <c r="FP53" s="691"/>
      <c r="FQ53" s="691"/>
      <c r="FR53" s="691"/>
      <c r="FS53" s="691"/>
      <c r="FT53" s="691"/>
      <c r="FU53" s="691"/>
      <c r="FV53" s="691"/>
      <c r="FW53" s="691"/>
      <c r="FX53" s="691"/>
      <c r="FY53" s="691"/>
      <c r="FZ53" s="691"/>
      <c r="GA53" s="691"/>
      <c r="GB53" s="691"/>
      <c r="GC53" s="691"/>
      <c r="GD53" s="691"/>
      <c r="GE53" s="691"/>
      <c r="GF53" s="691"/>
      <c r="GG53" s="691"/>
      <c r="GH53" s="691"/>
      <c r="GI53" s="691"/>
      <c r="GJ53" s="691"/>
      <c r="GK53" s="691"/>
      <c r="GL53" s="691"/>
      <c r="GM53" s="691"/>
      <c r="GN53" s="691"/>
      <c r="GO53" s="691"/>
      <c r="GP53" s="691"/>
      <c r="GQ53" s="691"/>
      <c r="GR53" s="691"/>
      <c r="GS53" s="691"/>
      <c r="GT53" s="691"/>
      <c r="GU53" s="691"/>
      <c r="GV53" s="691"/>
      <c r="GW53" s="691"/>
      <c r="GX53" s="691"/>
      <c r="GY53" s="691"/>
      <c r="GZ53" s="691"/>
      <c r="HA53" s="691"/>
      <c r="HB53" s="691"/>
      <c r="HC53" s="691"/>
      <c r="HD53" s="691"/>
      <c r="HE53" s="691"/>
      <c r="HF53" s="691"/>
      <c r="HG53" s="691"/>
      <c r="HH53" s="691"/>
      <c r="HI53" s="691"/>
      <c r="HJ53" s="691"/>
      <c r="HK53" s="691"/>
      <c r="HL53" s="691"/>
      <c r="HM53" s="691"/>
      <c r="HN53" s="691"/>
      <c r="HO53" s="691"/>
      <c r="HP53" s="691"/>
      <c r="HQ53" s="691"/>
      <c r="HR53" s="691"/>
      <c r="HS53" s="691"/>
      <c r="HT53" s="691"/>
      <c r="HU53" s="691"/>
      <c r="HV53" s="691"/>
      <c r="HW53" s="691"/>
      <c r="HX53" s="691"/>
      <c r="HY53" s="691"/>
      <c r="HZ53" s="691"/>
      <c r="IA53" s="691"/>
      <c r="IB53" s="691"/>
      <c r="IC53" s="691"/>
      <c r="ID53" s="691"/>
      <c r="IE53" s="691"/>
      <c r="IF53" s="691"/>
      <c r="IG53" s="691"/>
      <c r="IH53" s="691"/>
      <c r="II53" s="691"/>
      <c r="IJ53" s="691"/>
      <c r="IK53" s="691"/>
      <c r="IL53" s="691"/>
      <c r="IM53" s="691"/>
      <c r="IN53" s="691"/>
      <c r="IO53" s="691"/>
      <c r="IP53" s="691"/>
      <c r="IQ53" s="691"/>
      <c r="IR53" s="691"/>
      <c r="IS53" s="691"/>
      <c r="IT53" s="691"/>
    </row>
    <row r="54" spans="23:254" s="722" customFormat="1" ht="12.75">
      <c r="W54" s="691"/>
      <c r="X54" s="691"/>
      <c r="Y54" s="691"/>
      <c r="Z54" s="691"/>
      <c r="AA54" s="691"/>
      <c r="AB54" s="691"/>
      <c r="AC54" s="691"/>
      <c r="AD54" s="691"/>
      <c r="AE54" s="691"/>
      <c r="AF54" s="691"/>
      <c r="AG54" s="691"/>
      <c r="AH54" s="691"/>
      <c r="AI54" s="691"/>
      <c r="AJ54" s="691"/>
      <c r="AK54" s="691"/>
      <c r="AL54" s="691"/>
      <c r="AM54" s="691"/>
      <c r="AN54" s="691"/>
      <c r="AO54" s="691"/>
      <c r="AP54" s="691"/>
      <c r="AQ54" s="691"/>
      <c r="AR54" s="691"/>
      <c r="AS54" s="691"/>
      <c r="AT54" s="691"/>
      <c r="AU54" s="691"/>
      <c r="AV54" s="691"/>
      <c r="AW54" s="691"/>
      <c r="AX54" s="691"/>
      <c r="AY54" s="691"/>
      <c r="AZ54" s="691"/>
      <c r="BA54" s="691"/>
      <c r="BB54" s="691"/>
      <c r="BC54" s="691"/>
      <c r="BD54" s="691"/>
      <c r="BE54" s="691"/>
      <c r="BF54" s="691"/>
      <c r="BG54" s="691"/>
      <c r="BH54" s="691"/>
      <c r="BI54" s="691"/>
      <c r="BJ54" s="691"/>
      <c r="BK54" s="691"/>
      <c r="BL54" s="691"/>
      <c r="BM54" s="691"/>
      <c r="BN54" s="691"/>
      <c r="BO54" s="691"/>
      <c r="BP54" s="691"/>
      <c r="BQ54" s="691"/>
      <c r="BR54" s="691"/>
      <c r="BS54" s="691"/>
      <c r="BT54" s="691"/>
      <c r="BU54" s="691"/>
      <c r="BV54" s="691"/>
      <c r="BW54" s="691"/>
      <c r="BX54" s="691"/>
      <c r="BY54" s="691"/>
      <c r="BZ54" s="691"/>
      <c r="CA54" s="691"/>
      <c r="CB54" s="691"/>
      <c r="CC54" s="691"/>
      <c r="CD54" s="691"/>
      <c r="CE54" s="691"/>
      <c r="CF54" s="691"/>
      <c r="CG54" s="691"/>
      <c r="CH54" s="691"/>
      <c r="CI54" s="691"/>
      <c r="CJ54" s="691"/>
      <c r="CK54" s="691"/>
      <c r="CL54" s="691"/>
      <c r="CM54" s="691"/>
      <c r="CN54" s="691"/>
      <c r="CO54" s="691"/>
      <c r="CP54" s="691"/>
      <c r="CQ54" s="691"/>
      <c r="CR54" s="691"/>
      <c r="CS54" s="691"/>
      <c r="CT54" s="691"/>
      <c r="CU54" s="691"/>
      <c r="CV54" s="691"/>
      <c r="CW54" s="691"/>
      <c r="CX54" s="691"/>
      <c r="CY54" s="691"/>
      <c r="CZ54" s="691"/>
      <c r="DA54" s="691"/>
      <c r="DB54" s="691"/>
      <c r="DC54" s="691"/>
      <c r="DD54" s="691"/>
      <c r="DE54" s="691"/>
      <c r="DF54" s="691"/>
      <c r="DG54" s="691"/>
      <c r="DH54" s="691"/>
      <c r="DI54" s="691"/>
      <c r="DJ54" s="691"/>
      <c r="DK54" s="691"/>
      <c r="DL54" s="691"/>
      <c r="DM54" s="691"/>
      <c r="DN54" s="691"/>
      <c r="DO54" s="691"/>
      <c r="DP54" s="691"/>
      <c r="DQ54" s="691"/>
      <c r="DR54" s="691"/>
      <c r="DS54" s="691"/>
      <c r="DT54" s="691"/>
      <c r="DU54" s="691"/>
      <c r="DV54" s="691"/>
      <c r="DW54" s="691"/>
      <c r="DX54" s="691"/>
      <c r="DY54" s="691"/>
      <c r="DZ54" s="691"/>
      <c r="EA54" s="691"/>
      <c r="EB54" s="691"/>
      <c r="EC54" s="691"/>
      <c r="ED54" s="691"/>
      <c r="EE54" s="691"/>
      <c r="EF54" s="691"/>
      <c r="EG54" s="691"/>
      <c r="EH54" s="691"/>
      <c r="EI54" s="691"/>
      <c r="EJ54" s="691"/>
      <c r="EK54" s="691"/>
      <c r="EL54" s="691"/>
      <c r="EM54" s="691"/>
      <c r="EN54" s="691"/>
      <c r="EO54" s="691"/>
      <c r="EP54" s="691"/>
      <c r="EQ54" s="691"/>
      <c r="ER54" s="691"/>
      <c r="ES54" s="691"/>
      <c r="ET54" s="691"/>
      <c r="EU54" s="691"/>
      <c r="EV54" s="691"/>
      <c r="EW54" s="691"/>
      <c r="EX54" s="691"/>
      <c r="EY54" s="691"/>
      <c r="EZ54" s="691"/>
      <c r="FA54" s="691"/>
      <c r="FB54" s="691"/>
      <c r="FC54" s="691"/>
      <c r="FD54" s="691"/>
      <c r="FE54" s="691"/>
      <c r="FF54" s="691"/>
      <c r="FG54" s="691"/>
      <c r="FH54" s="691"/>
      <c r="FI54" s="691"/>
      <c r="FJ54" s="691"/>
      <c r="FK54" s="691"/>
      <c r="FL54" s="691"/>
      <c r="FM54" s="691"/>
      <c r="FN54" s="691"/>
      <c r="FO54" s="691"/>
      <c r="FP54" s="691"/>
      <c r="FQ54" s="691"/>
      <c r="FR54" s="691"/>
      <c r="FS54" s="691"/>
      <c r="FT54" s="691"/>
      <c r="FU54" s="691"/>
      <c r="FV54" s="691"/>
      <c r="FW54" s="691"/>
      <c r="FX54" s="691"/>
      <c r="FY54" s="691"/>
      <c r="FZ54" s="691"/>
      <c r="GA54" s="691"/>
      <c r="GB54" s="691"/>
      <c r="GC54" s="691"/>
      <c r="GD54" s="691"/>
      <c r="GE54" s="691"/>
      <c r="GF54" s="691"/>
      <c r="GG54" s="691"/>
      <c r="GH54" s="691"/>
      <c r="GI54" s="691"/>
      <c r="GJ54" s="691"/>
      <c r="GK54" s="691"/>
      <c r="GL54" s="691"/>
      <c r="GM54" s="691"/>
      <c r="GN54" s="691"/>
      <c r="GO54" s="691"/>
      <c r="GP54" s="691"/>
      <c r="GQ54" s="691"/>
      <c r="GR54" s="691"/>
      <c r="GS54" s="691"/>
      <c r="GT54" s="691"/>
      <c r="GU54" s="691"/>
      <c r="GV54" s="691"/>
      <c r="GW54" s="691"/>
      <c r="GX54" s="691"/>
      <c r="GY54" s="691"/>
      <c r="GZ54" s="691"/>
      <c r="HA54" s="691"/>
      <c r="HB54" s="691"/>
      <c r="HC54" s="691"/>
      <c r="HD54" s="691"/>
      <c r="HE54" s="691"/>
      <c r="HF54" s="691"/>
      <c r="HG54" s="691"/>
      <c r="HH54" s="691"/>
      <c r="HI54" s="691"/>
      <c r="HJ54" s="691"/>
      <c r="HK54" s="691"/>
      <c r="HL54" s="691"/>
      <c r="HM54" s="691"/>
      <c r="HN54" s="691"/>
      <c r="HO54" s="691"/>
      <c r="HP54" s="691"/>
      <c r="HQ54" s="691"/>
      <c r="HR54" s="691"/>
      <c r="HS54" s="691"/>
      <c r="HT54" s="691"/>
      <c r="HU54" s="691"/>
      <c r="HV54" s="691"/>
      <c r="HW54" s="691"/>
      <c r="HX54" s="691"/>
      <c r="HY54" s="691"/>
      <c r="HZ54" s="691"/>
      <c r="IA54" s="691"/>
      <c r="IB54" s="691"/>
      <c r="IC54" s="691"/>
      <c r="ID54" s="691"/>
      <c r="IE54" s="691"/>
      <c r="IF54" s="691"/>
      <c r="IG54" s="691"/>
      <c r="IH54" s="691"/>
      <c r="II54" s="691"/>
      <c r="IJ54" s="691"/>
      <c r="IK54" s="691"/>
      <c r="IL54" s="691"/>
      <c r="IM54" s="691"/>
      <c r="IN54" s="691"/>
      <c r="IO54" s="691"/>
      <c r="IP54" s="691"/>
      <c r="IQ54" s="691"/>
      <c r="IR54" s="691"/>
      <c r="IS54" s="691"/>
      <c r="IT54" s="691"/>
    </row>
    <row r="55" spans="23:254" s="722" customFormat="1" ht="12.75">
      <c r="W55" s="691"/>
      <c r="X55" s="691"/>
      <c r="Y55" s="691"/>
      <c r="Z55" s="691"/>
      <c r="AA55" s="691"/>
      <c r="AB55" s="691"/>
      <c r="AC55" s="691"/>
      <c r="AD55" s="691"/>
      <c r="AE55" s="691"/>
      <c r="AF55" s="691"/>
      <c r="AG55" s="691"/>
      <c r="AH55" s="691"/>
      <c r="AI55" s="691"/>
      <c r="AJ55" s="691"/>
      <c r="AK55" s="691"/>
      <c r="AL55" s="691"/>
      <c r="AM55" s="691"/>
      <c r="AN55" s="691"/>
      <c r="AO55" s="691"/>
      <c r="AP55" s="691"/>
      <c r="AQ55" s="691"/>
      <c r="AR55" s="691"/>
      <c r="AS55" s="691"/>
      <c r="AT55" s="691"/>
      <c r="AU55" s="691"/>
      <c r="AV55" s="691"/>
      <c r="AW55" s="691"/>
      <c r="AX55" s="691"/>
      <c r="AY55" s="691"/>
      <c r="AZ55" s="691"/>
      <c r="BA55" s="691"/>
      <c r="BB55" s="691"/>
      <c r="BC55" s="691"/>
      <c r="BD55" s="691"/>
      <c r="BE55" s="691"/>
      <c r="BF55" s="691"/>
      <c r="BG55" s="691"/>
      <c r="BH55" s="691"/>
      <c r="BI55" s="691"/>
      <c r="BJ55" s="691"/>
      <c r="BK55" s="691"/>
      <c r="BL55" s="691"/>
      <c r="BM55" s="691"/>
      <c r="BN55" s="691"/>
      <c r="BO55" s="691"/>
      <c r="BP55" s="691"/>
      <c r="BQ55" s="691"/>
      <c r="BR55" s="691"/>
      <c r="BS55" s="691"/>
      <c r="BT55" s="691"/>
      <c r="BU55" s="691"/>
      <c r="BV55" s="691"/>
      <c r="BW55" s="691"/>
      <c r="BX55" s="691"/>
      <c r="BY55" s="691"/>
      <c r="BZ55" s="691"/>
      <c r="CA55" s="691"/>
      <c r="CB55" s="691"/>
      <c r="CC55" s="691"/>
      <c r="CD55" s="691"/>
      <c r="CE55" s="691"/>
      <c r="CF55" s="691"/>
      <c r="CG55" s="691"/>
      <c r="CH55" s="691"/>
      <c r="CI55" s="691"/>
      <c r="CJ55" s="691"/>
      <c r="CK55" s="691"/>
      <c r="CL55" s="691"/>
      <c r="CM55" s="691"/>
      <c r="CN55" s="691"/>
      <c r="CO55" s="691"/>
      <c r="CP55" s="691"/>
      <c r="CQ55" s="691"/>
      <c r="CR55" s="691"/>
      <c r="CS55" s="691"/>
      <c r="CT55" s="691"/>
      <c r="CU55" s="691"/>
      <c r="CV55" s="691"/>
      <c r="CW55" s="691"/>
      <c r="CX55" s="691"/>
      <c r="CY55" s="691"/>
      <c r="CZ55" s="691"/>
      <c r="DA55" s="691"/>
      <c r="DB55" s="691"/>
      <c r="DC55" s="691"/>
      <c r="DD55" s="691"/>
      <c r="DE55" s="691"/>
      <c r="DF55" s="691"/>
      <c r="DG55" s="691"/>
      <c r="DH55" s="691"/>
      <c r="DI55" s="691"/>
      <c r="DJ55" s="691"/>
      <c r="DK55" s="691"/>
      <c r="DL55" s="691"/>
      <c r="DM55" s="691"/>
      <c r="DN55" s="691"/>
      <c r="DO55" s="691"/>
      <c r="DP55" s="691"/>
      <c r="DQ55" s="691"/>
      <c r="DR55" s="691"/>
      <c r="DS55" s="691"/>
      <c r="DT55" s="691"/>
      <c r="DU55" s="691"/>
      <c r="DV55" s="691"/>
      <c r="DW55" s="691"/>
      <c r="DX55" s="691"/>
      <c r="DY55" s="691"/>
      <c r="DZ55" s="691"/>
      <c r="EA55" s="691"/>
      <c r="EB55" s="691"/>
      <c r="EC55" s="691"/>
      <c r="ED55" s="691"/>
      <c r="EE55" s="691"/>
      <c r="EF55" s="691"/>
      <c r="EG55" s="691"/>
      <c r="EH55" s="691"/>
      <c r="EI55" s="691"/>
      <c r="EJ55" s="691"/>
      <c r="EK55" s="691"/>
      <c r="EL55" s="691"/>
      <c r="EM55" s="691"/>
      <c r="EN55" s="691"/>
      <c r="EO55" s="691"/>
      <c r="EP55" s="691"/>
      <c r="EQ55" s="691"/>
      <c r="ER55" s="691"/>
      <c r="ES55" s="691"/>
      <c r="ET55" s="691"/>
      <c r="EU55" s="691"/>
      <c r="EV55" s="691"/>
      <c r="EW55" s="691"/>
      <c r="EX55" s="691"/>
      <c r="EY55" s="691"/>
      <c r="EZ55" s="691"/>
      <c r="FA55" s="691"/>
      <c r="FB55" s="691"/>
      <c r="FC55" s="691"/>
      <c r="FD55" s="691"/>
      <c r="FE55" s="691"/>
      <c r="FF55" s="691"/>
      <c r="FG55" s="691"/>
      <c r="FH55" s="691"/>
      <c r="FI55" s="691"/>
      <c r="FJ55" s="691"/>
      <c r="FK55" s="691"/>
      <c r="FL55" s="691"/>
      <c r="FM55" s="691"/>
      <c r="FN55" s="691"/>
      <c r="FO55" s="691"/>
      <c r="FP55" s="691"/>
      <c r="FQ55" s="691"/>
      <c r="FR55" s="691"/>
      <c r="FS55" s="691"/>
      <c r="FT55" s="691"/>
      <c r="FU55" s="691"/>
      <c r="FV55" s="691"/>
      <c r="FW55" s="691"/>
      <c r="FX55" s="691"/>
      <c r="FY55" s="691"/>
      <c r="FZ55" s="691"/>
      <c r="GA55" s="691"/>
      <c r="GB55" s="691"/>
      <c r="GC55" s="691"/>
      <c r="GD55" s="691"/>
      <c r="GE55" s="691"/>
      <c r="GF55" s="691"/>
      <c r="GG55" s="691"/>
      <c r="GH55" s="691"/>
      <c r="GI55" s="691"/>
      <c r="GJ55" s="691"/>
      <c r="GK55" s="691"/>
      <c r="GL55" s="691"/>
      <c r="GM55" s="691"/>
      <c r="GN55" s="691"/>
      <c r="GO55" s="691"/>
      <c r="GP55" s="691"/>
      <c r="GQ55" s="691"/>
      <c r="GR55" s="691"/>
      <c r="GS55" s="691"/>
      <c r="GT55" s="691"/>
      <c r="GU55" s="691"/>
      <c r="GV55" s="691"/>
      <c r="GW55" s="691"/>
      <c r="GX55" s="691"/>
      <c r="GY55" s="691"/>
      <c r="GZ55" s="691"/>
      <c r="HA55" s="691"/>
      <c r="HB55" s="691"/>
      <c r="HC55" s="691"/>
      <c r="HD55" s="691"/>
      <c r="HE55" s="691"/>
      <c r="HF55" s="691"/>
      <c r="HG55" s="691"/>
      <c r="HH55" s="691"/>
      <c r="HI55" s="691"/>
      <c r="HJ55" s="691"/>
      <c r="HK55" s="691"/>
      <c r="HL55" s="691"/>
      <c r="HM55" s="691"/>
      <c r="HN55" s="691"/>
      <c r="HO55" s="691"/>
      <c r="HP55" s="691"/>
      <c r="HQ55" s="691"/>
      <c r="HR55" s="691"/>
      <c r="HS55" s="691"/>
      <c r="HT55" s="691"/>
      <c r="HU55" s="691"/>
      <c r="HV55" s="691"/>
      <c r="HW55" s="691"/>
      <c r="HX55" s="691"/>
      <c r="HY55" s="691"/>
      <c r="HZ55" s="691"/>
      <c r="IA55" s="691"/>
      <c r="IB55" s="691"/>
      <c r="IC55" s="691"/>
      <c r="ID55" s="691"/>
      <c r="IE55" s="691"/>
      <c r="IF55" s="691"/>
      <c r="IG55" s="691"/>
      <c r="IH55" s="691"/>
      <c r="II55" s="691"/>
      <c r="IJ55" s="691"/>
      <c r="IK55" s="691"/>
      <c r="IL55" s="691"/>
      <c r="IM55" s="691"/>
      <c r="IN55" s="691"/>
      <c r="IO55" s="691"/>
      <c r="IP55" s="691"/>
      <c r="IQ55" s="691"/>
      <c r="IR55" s="691"/>
      <c r="IS55" s="691"/>
      <c r="IT55" s="691"/>
    </row>
    <row r="56" spans="23:254" s="722" customFormat="1" ht="12.75">
      <c r="W56" s="691"/>
      <c r="X56" s="691"/>
      <c r="Y56" s="691"/>
      <c r="Z56" s="691"/>
      <c r="AA56" s="691"/>
      <c r="AB56" s="691"/>
      <c r="AC56" s="691"/>
      <c r="AD56" s="691"/>
      <c r="AE56" s="691"/>
      <c r="AF56" s="691"/>
      <c r="AG56" s="691"/>
      <c r="AH56" s="691"/>
      <c r="AI56" s="691"/>
      <c r="AJ56" s="691"/>
      <c r="AK56" s="691"/>
      <c r="AL56" s="691"/>
      <c r="AM56" s="691"/>
      <c r="AN56" s="691"/>
      <c r="AO56" s="691"/>
      <c r="AP56" s="691"/>
      <c r="AQ56" s="691"/>
      <c r="AR56" s="691"/>
      <c r="AS56" s="691"/>
      <c r="AT56" s="691"/>
      <c r="AU56" s="691"/>
      <c r="AV56" s="691"/>
      <c r="AW56" s="691"/>
      <c r="AX56" s="691"/>
      <c r="AY56" s="691"/>
      <c r="AZ56" s="691"/>
      <c r="BA56" s="691"/>
      <c r="BB56" s="691"/>
      <c r="BC56" s="691"/>
      <c r="BD56" s="691"/>
      <c r="BE56" s="691"/>
      <c r="BF56" s="691"/>
      <c r="BG56" s="691"/>
      <c r="BH56" s="691"/>
      <c r="BI56" s="691"/>
      <c r="BJ56" s="691"/>
      <c r="BK56" s="691"/>
      <c r="BL56" s="691"/>
      <c r="BM56" s="691"/>
      <c r="BN56" s="691"/>
      <c r="BO56" s="691"/>
      <c r="BP56" s="691"/>
      <c r="BQ56" s="691"/>
      <c r="BR56" s="691"/>
      <c r="BS56" s="691"/>
      <c r="BT56" s="691"/>
      <c r="BU56" s="691"/>
      <c r="BV56" s="691"/>
      <c r="BW56" s="691"/>
      <c r="BX56" s="691"/>
      <c r="BY56" s="691"/>
      <c r="BZ56" s="691"/>
      <c r="CA56" s="691"/>
      <c r="CB56" s="691"/>
      <c r="CC56" s="691"/>
      <c r="CD56" s="691"/>
      <c r="CE56" s="691"/>
      <c r="CF56" s="691"/>
      <c r="CG56" s="691"/>
      <c r="CH56" s="691"/>
      <c r="CI56" s="691"/>
      <c r="CJ56" s="691"/>
      <c r="CK56" s="691"/>
      <c r="CL56" s="691"/>
      <c r="CM56" s="691"/>
      <c r="CN56" s="691"/>
      <c r="CO56" s="691"/>
      <c r="CP56" s="691"/>
      <c r="CQ56" s="691"/>
      <c r="CR56" s="691"/>
      <c r="CS56" s="691"/>
      <c r="CT56" s="691"/>
      <c r="CU56" s="691"/>
      <c r="CV56" s="691"/>
      <c r="CW56" s="691"/>
      <c r="CX56" s="691"/>
      <c r="CY56" s="691"/>
      <c r="CZ56" s="691"/>
      <c r="DA56" s="691"/>
      <c r="DB56" s="691"/>
      <c r="DC56" s="691"/>
      <c r="DD56" s="691"/>
      <c r="DE56" s="691"/>
      <c r="DF56" s="691"/>
      <c r="DG56" s="691"/>
      <c r="DH56" s="691"/>
      <c r="DI56" s="691"/>
      <c r="DJ56" s="691"/>
      <c r="DK56" s="691"/>
      <c r="DL56" s="691"/>
      <c r="DM56" s="691"/>
      <c r="DN56" s="691"/>
      <c r="DO56" s="691"/>
      <c r="DP56" s="691"/>
      <c r="DQ56" s="691"/>
      <c r="DR56" s="691"/>
      <c r="DS56" s="691"/>
      <c r="DT56" s="691"/>
      <c r="DU56" s="691"/>
      <c r="DV56" s="691"/>
      <c r="DW56" s="691"/>
      <c r="DX56" s="691"/>
      <c r="DY56" s="691"/>
      <c r="DZ56" s="691"/>
      <c r="EA56" s="691"/>
      <c r="EB56" s="691"/>
      <c r="EC56" s="691"/>
      <c r="ED56" s="691"/>
      <c r="EE56" s="691"/>
      <c r="EF56" s="691"/>
      <c r="EG56" s="691"/>
      <c r="EH56" s="691"/>
      <c r="EI56" s="691"/>
      <c r="EJ56" s="691"/>
      <c r="EK56" s="691"/>
      <c r="EL56" s="691"/>
      <c r="EM56" s="691"/>
      <c r="EN56" s="691"/>
      <c r="EO56" s="691"/>
      <c r="EP56" s="691"/>
      <c r="EQ56" s="691"/>
      <c r="ER56" s="691"/>
      <c r="ES56" s="691"/>
      <c r="ET56" s="691"/>
      <c r="EU56" s="691"/>
      <c r="EV56" s="691"/>
      <c r="EW56" s="691"/>
      <c r="EX56" s="691"/>
      <c r="EY56" s="691"/>
      <c r="EZ56" s="691"/>
      <c r="FA56" s="691"/>
      <c r="FB56" s="691"/>
      <c r="FC56" s="691"/>
      <c r="FD56" s="691"/>
      <c r="FE56" s="691"/>
      <c r="FF56" s="691"/>
      <c r="FG56" s="691"/>
      <c r="FH56" s="691"/>
      <c r="FI56" s="691"/>
      <c r="FJ56" s="691"/>
      <c r="FK56" s="691"/>
      <c r="FL56" s="691"/>
      <c r="FM56" s="691"/>
      <c r="FN56" s="691"/>
      <c r="FO56" s="691"/>
      <c r="FP56" s="691"/>
      <c r="FQ56" s="691"/>
      <c r="FR56" s="691"/>
      <c r="FS56" s="691"/>
      <c r="FT56" s="691"/>
      <c r="FU56" s="691"/>
      <c r="FV56" s="691"/>
      <c r="FW56" s="691"/>
      <c r="FX56" s="691"/>
      <c r="FY56" s="691"/>
      <c r="FZ56" s="691"/>
      <c r="GA56" s="691"/>
      <c r="GB56" s="691"/>
      <c r="GC56" s="691"/>
      <c r="GD56" s="691"/>
      <c r="GE56" s="691"/>
      <c r="GF56" s="691"/>
      <c r="GG56" s="691"/>
      <c r="GH56" s="691"/>
      <c r="GI56" s="691"/>
      <c r="GJ56" s="691"/>
      <c r="GK56" s="691"/>
      <c r="GL56" s="691"/>
      <c r="GM56" s="691"/>
      <c r="GN56" s="691"/>
      <c r="GO56" s="691"/>
      <c r="GP56" s="691"/>
      <c r="GQ56" s="691"/>
      <c r="GR56" s="691"/>
      <c r="GS56" s="691"/>
      <c r="GT56" s="691"/>
      <c r="GU56" s="691"/>
      <c r="GV56" s="691"/>
      <c r="GW56" s="691"/>
      <c r="GX56" s="691"/>
      <c r="GY56" s="691"/>
      <c r="GZ56" s="691"/>
      <c r="HA56" s="691"/>
      <c r="HB56" s="691"/>
      <c r="HC56" s="691"/>
      <c r="HD56" s="691"/>
      <c r="HE56" s="691"/>
      <c r="HF56" s="691"/>
      <c r="HG56" s="691"/>
      <c r="HH56" s="691"/>
      <c r="HI56" s="691"/>
      <c r="HJ56" s="691"/>
      <c r="HK56" s="691"/>
      <c r="HL56" s="691"/>
      <c r="HM56" s="691"/>
      <c r="HN56" s="691"/>
      <c r="HO56" s="691"/>
      <c r="HP56" s="691"/>
      <c r="HQ56" s="691"/>
      <c r="HR56" s="691"/>
      <c r="HS56" s="691"/>
      <c r="HT56" s="691"/>
      <c r="HU56" s="691"/>
      <c r="HV56" s="691"/>
      <c r="HW56" s="691"/>
      <c r="HX56" s="691"/>
      <c r="HY56" s="691"/>
      <c r="HZ56" s="691"/>
      <c r="IA56" s="691"/>
      <c r="IB56" s="691"/>
      <c r="IC56" s="691"/>
      <c r="ID56" s="691"/>
      <c r="IE56" s="691"/>
      <c r="IF56" s="691"/>
      <c r="IG56" s="691"/>
      <c r="IH56" s="691"/>
      <c r="II56" s="691"/>
      <c r="IJ56" s="691"/>
      <c r="IK56" s="691"/>
      <c r="IL56" s="691"/>
      <c r="IM56" s="691"/>
      <c r="IN56" s="691"/>
      <c r="IO56" s="691"/>
      <c r="IP56" s="691"/>
      <c r="IQ56" s="691"/>
      <c r="IR56" s="691"/>
      <c r="IS56" s="691"/>
      <c r="IT56" s="691"/>
    </row>
    <row r="57" spans="23:254" s="722" customFormat="1" ht="12.75">
      <c r="W57" s="691"/>
      <c r="X57" s="691"/>
      <c r="Y57" s="691"/>
      <c r="Z57" s="691"/>
      <c r="AA57" s="691"/>
      <c r="AB57" s="691"/>
      <c r="AC57" s="691"/>
      <c r="AD57" s="691"/>
      <c r="AE57" s="691"/>
      <c r="AF57" s="691"/>
      <c r="AG57" s="691"/>
      <c r="AH57" s="691"/>
      <c r="AI57" s="691"/>
      <c r="AJ57" s="691"/>
      <c r="AK57" s="691"/>
      <c r="AL57" s="691"/>
      <c r="AM57" s="691"/>
      <c r="AN57" s="691"/>
      <c r="AO57" s="691"/>
      <c r="AP57" s="691"/>
      <c r="AQ57" s="691"/>
      <c r="AR57" s="691"/>
      <c r="AS57" s="691"/>
      <c r="AT57" s="691"/>
      <c r="AU57" s="691"/>
      <c r="AV57" s="691"/>
      <c r="AW57" s="691"/>
      <c r="AX57" s="691"/>
      <c r="AY57" s="691"/>
      <c r="AZ57" s="691"/>
      <c r="BA57" s="691"/>
      <c r="BB57" s="691"/>
      <c r="BC57" s="691"/>
      <c r="BD57" s="691"/>
      <c r="BE57" s="691"/>
      <c r="BF57" s="691"/>
      <c r="BG57" s="691"/>
      <c r="BH57" s="691"/>
      <c r="BI57" s="691"/>
      <c r="BJ57" s="691"/>
      <c r="BK57" s="691"/>
      <c r="BL57" s="691"/>
      <c r="BM57" s="691"/>
      <c r="BN57" s="691"/>
      <c r="BO57" s="691"/>
      <c r="BP57" s="691"/>
      <c r="BQ57" s="691"/>
      <c r="BR57" s="691"/>
      <c r="BS57" s="691"/>
      <c r="BT57" s="691"/>
      <c r="BU57" s="691"/>
      <c r="BV57" s="691"/>
      <c r="BW57" s="691"/>
      <c r="BX57" s="691"/>
      <c r="BY57" s="691"/>
      <c r="BZ57" s="691"/>
      <c r="CA57" s="691"/>
      <c r="CB57" s="691"/>
      <c r="CC57" s="691"/>
      <c r="CD57" s="691"/>
      <c r="CE57" s="691"/>
      <c r="CF57" s="691"/>
      <c r="CG57" s="691"/>
      <c r="CH57" s="691"/>
      <c r="CI57" s="691"/>
      <c r="CJ57" s="691"/>
      <c r="CK57" s="691"/>
      <c r="CL57" s="691"/>
      <c r="CM57" s="691"/>
      <c r="CN57" s="691"/>
      <c r="CO57" s="691"/>
      <c r="CP57" s="691"/>
      <c r="CQ57" s="691"/>
      <c r="CR57" s="691"/>
      <c r="CS57" s="691"/>
      <c r="CT57" s="691"/>
      <c r="CU57" s="691"/>
      <c r="CV57" s="691"/>
      <c r="CW57" s="691"/>
      <c r="CX57" s="691"/>
      <c r="CY57" s="691"/>
      <c r="CZ57" s="691"/>
      <c r="DA57" s="691"/>
      <c r="DB57" s="691"/>
      <c r="DC57" s="691"/>
      <c r="DD57" s="691"/>
      <c r="DE57" s="691"/>
      <c r="DF57" s="691"/>
      <c r="DG57" s="691"/>
      <c r="DH57" s="691"/>
      <c r="DI57" s="691"/>
      <c r="DJ57" s="691"/>
      <c r="DK57" s="691"/>
      <c r="DL57" s="691"/>
      <c r="DM57" s="691"/>
      <c r="DN57" s="691"/>
      <c r="DO57" s="691"/>
      <c r="DP57" s="691"/>
      <c r="DQ57" s="691"/>
      <c r="DR57" s="691"/>
      <c r="DS57" s="691"/>
      <c r="DT57" s="691"/>
      <c r="DU57" s="691"/>
      <c r="DV57" s="691"/>
      <c r="DW57" s="691"/>
      <c r="DX57" s="691"/>
      <c r="DY57" s="691"/>
      <c r="DZ57" s="691"/>
      <c r="EA57" s="691"/>
      <c r="EB57" s="691"/>
      <c r="EC57" s="691"/>
      <c r="ED57" s="691"/>
      <c r="EE57" s="691"/>
      <c r="EF57" s="691"/>
      <c r="EG57" s="691"/>
      <c r="EH57" s="691"/>
      <c r="EI57" s="691"/>
      <c r="EJ57" s="691"/>
      <c r="EK57" s="691"/>
      <c r="EL57" s="691"/>
      <c r="EM57" s="691"/>
      <c r="EN57" s="691"/>
      <c r="EO57" s="691"/>
      <c r="EP57" s="691"/>
      <c r="EQ57" s="691"/>
      <c r="ER57" s="691"/>
      <c r="ES57" s="691"/>
      <c r="ET57" s="691"/>
      <c r="EU57" s="691"/>
      <c r="EV57" s="691"/>
      <c r="EW57" s="691"/>
      <c r="EX57" s="691"/>
      <c r="EY57" s="691"/>
      <c r="EZ57" s="691"/>
      <c r="FA57" s="691"/>
      <c r="FB57" s="691"/>
      <c r="FC57" s="691"/>
      <c r="FD57" s="691"/>
      <c r="FE57" s="691"/>
      <c r="FF57" s="691"/>
      <c r="FG57" s="691"/>
      <c r="FH57" s="691"/>
      <c r="FI57" s="691"/>
      <c r="FJ57" s="691"/>
      <c r="FK57" s="691"/>
      <c r="FL57" s="691"/>
      <c r="FM57" s="691"/>
      <c r="FN57" s="691"/>
      <c r="FO57" s="691"/>
      <c r="FP57" s="691"/>
      <c r="FQ57" s="691"/>
      <c r="FR57" s="691"/>
      <c r="FS57" s="691"/>
      <c r="FT57" s="691"/>
      <c r="FU57" s="691"/>
      <c r="FV57" s="691"/>
      <c r="FW57" s="691"/>
      <c r="FX57" s="691"/>
      <c r="FY57" s="691"/>
      <c r="FZ57" s="691"/>
      <c r="GA57" s="691"/>
      <c r="GB57" s="691"/>
      <c r="GC57" s="691"/>
      <c r="GD57" s="691"/>
      <c r="GE57" s="691"/>
      <c r="GF57" s="691"/>
      <c r="GG57" s="691"/>
      <c r="GH57" s="691"/>
      <c r="GI57" s="691"/>
      <c r="GJ57" s="691"/>
      <c r="GK57" s="691"/>
      <c r="GL57" s="691"/>
      <c r="GM57" s="691"/>
      <c r="GN57" s="691"/>
      <c r="GO57" s="691"/>
      <c r="GP57" s="691"/>
      <c r="GQ57" s="691"/>
      <c r="GR57" s="691"/>
      <c r="GS57" s="691"/>
      <c r="GT57" s="691"/>
      <c r="GU57" s="691"/>
      <c r="GV57" s="691"/>
      <c r="GW57" s="691"/>
      <c r="GX57" s="691"/>
      <c r="GY57" s="691"/>
      <c r="GZ57" s="691"/>
      <c r="HA57" s="691"/>
      <c r="HB57" s="691"/>
      <c r="HC57" s="691"/>
      <c r="HD57" s="691"/>
      <c r="HE57" s="691"/>
      <c r="HF57" s="691"/>
      <c r="HG57" s="691"/>
      <c r="HH57" s="691"/>
      <c r="HI57" s="691"/>
      <c r="HJ57" s="691"/>
      <c r="HK57" s="691"/>
      <c r="HL57" s="691"/>
      <c r="HM57" s="691"/>
      <c r="HN57" s="691"/>
      <c r="HO57" s="691"/>
      <c r="HP57" s="691"/>
      <c r="HQ57" s="691"/>
      <c r="HR57" s="691"/>
      <c r="HS57" s="691"/>
      <c r="HT57" s="691"/>
      <c r="HU57" s="691"/>
      <c r="HV57" s="691"/>
      <c r="HW57" s="691"/>
      <c r="HX57" s="691"/>
      <c r="HY57" s="691"/>
      <c r="HZ57" s="691"/>
      <c r="IA57" s="691"/>
      <c r="IB57" s="691"/>
      <c r="IC57" s="691"/>
      <c r="ID57" s="691"/>
      <c r="IE57" s="691"/>
      <c r="IF57" s="691"/>
      <c r="IG57" s="691"/>
      <c r="IH57" s="691"/>
      <c r="II57" s="691"/>
      <c r="IJ57" s="691"/>
      <c r="IK57" s="691"/>
      <c r="IL57" s="691"/>
      <c r="IM57" s="691"/>
      <c r="IN57" s="691"/>
      <c r="IO57" s="691"/>
      <c r="IP57" s="691"/>
      <c r="IQ57" s="691"/>
      <c r="IR57" s="691"/>
      <c r="IS57" s="691"/>
      <c r="IT57" s="691"/>
    </row>
    <row r="58" spans="23:254" s="722" customFormat="1" ht="12.75">
      <c r="W58" s="691"/>
      <c r="X58" s="691"/>
      <c r="Y58" s="691"/>
      <c r="Z58" s="691"/>
      <c r="AA58" s="691"/>
      <c r="AB58" s="691"/>
      <c r="AC58" s="691"/>
      <c r="AD58" s="691"/>
      <c r="AE58" s="691"/>
      <c r="AF58" s="691"/>
      <c r="AG58" s="691"/>
      <c r="AH58" s="691"/>
      <c r="AI58" s="691"/>
      <c r="AJ58" s="691"/>
      <c r="AK58" s="691"/>
      <c r="AL58" s="691"/>
      <c r="AM58" s="691"/>
      <c r="AN58" s="691"/>
      <c r="AO58" s="691"/>
      <c r="AP58" s="691"/>
      <c r="AQ58" s="691"/>
      <c r="AR58" s="691"/>
      <c r="AS58" s="691"/>
      <c r="AT58" s="691"/>
      <c r="AU58" s="691"/>
      <c r="AV58" s="691"/>
      <c r="AW58" s="691"/>
      <c r="AX58" s="691"/>
      <c r="AY58" s="691"/>
      <c r="AZ58" s="691"/>
      <c r="BA58" s="691"/>
      <c r="BB58" s="691"/>
      <c r="BC58" s="691"/>
      <c r="BD58" s="691"/>
      <c r="BE58" s="691"/>
      <c r="BF58" s="691"/>
      <c r="BG58" s="691"/>
      <c r="BH58" s="691"/>
      <c r="BI58" s="691"/>
      <c r="BJ58" s="691"/>
      <c r="BK58" s="691"/>
      <c r="BL58" s="691"/>
      <c r="BM58" s="691"/>
      <c r="BN58" s="691"/>
      <c r="BO58" s="691"/>
      <c r="BP58" s="691"/>
      <c r="BQ58" s="691"/>
      <c r="BR58" s="691"/>
      <c r="BS58" s="691"/>
      <c r="BT58" s="691"/>
      <c r="BU58" s="691"/>
      <c r="BV58" s="691"/>
      <c r="BW58" s="691"/>
      <c r="BX58" s="691"/>
      <c r="BY58" s="691"/>
      <c r="BZ58" s="691"/>
      <c r="CA58" s="691"/>
      <c r="CB58" s="691"/>
      <c r="CC58" s="691"/>
      <c r="CD58" s="691"/>
      <c r="CE58" s="691"/>
      <c r="CF58" s="691"/>
      <c r="CG58" s="691"/>
      <c r="CH58" s="691"/>
      <c r="CI58" s="691"/>
      <c r="CJ58" s="691"/>
      <c r="CK58" s="691"/>
      <c r="CL58" s="691"/>
      <c r="CM58" s="691"/>
      <c r="CN58" s="691"/>
      <c r="CO58" s="691"/>
      <c r="CP58" s="691"/>
      <c r="CQ58" s="691"/>
      <c r="CR58" s="691"/>
      <c r="CS58" s="691"/>
      <c r="CT58" s="691"/>
      <c r="CU58" s="691"/>
      <c r="CV58" s="691"/>
      <c r="CW58" s="691"/>
      <c r="CX58" s="691"/>
      <c r="CY58" s="691"/>
      <c r="CZ58" s="691"/>
      <c r="DA58" s="691"/>
      <c r="DB58" s="691"/>
      <c r="DC58" s="691"/>
      <c r="DD58" s="691"/>
      <c r="DE58" s="691"/>
      <c r="DF58" s="691"/>
      <c r="DG58" s="691"/>
      <c r="DH58" s="691"/>
      <c r="DI58" s="691"/>
      <c r="DJ58" s="691"/>
      <c r="DK58" s="691"/>
      <c r="DL58" s="691"/>
      <c r="DM58" s="691"/>
      <c r="DN58" s="691"/>
      <c r="DO58" s="691"/>
      <c r="DP58" s="691"/>
      <c r="DQ58" s="691"/>
      <c r="DR58" s="691"/>
      <c r="DS58" s="691"/>
      <c r="DT58" s="691"/>
      <c r="DU58" s="691"/>
      <c r="DV58" s="691"/>
      <c r="DW58" s="691"/>
      <c r="DX58" s="691"/>
      <c r="DY58" s="691"/>
      <c r="DZ58" s="691"/>
      <c r="EA58" s="691"/>
      <c r="EB58" s="691"/>
      <c r="EC58" s="691"/>
      <c r="ED58" s="691"/>
      <c r="EE58" s="691"/>
      <c r="EF58" s="691"/>
      <c r="EG58" s="691"/>
      <c r="EH58" s="691"/>
      <c r="EI58" s="691"/>
      <c r="EJ58" s="691"/>
      <c r="EK58" s="691"/>
      <c r="EL58" s="691"/>
      <c r="EM58" s="691"/>
      <c r="EN58" s="691"/>
      <c r="EO58" s="691"/>
      <c r="EP58" s="691"/>
      <c r="EQ58" s="691"/>
      <c r="ER58" s="691"/>
      <c r="ES58" s="691"/>
      <c r="ET58" s="691"/>
      <c r="EU58" s="691"/>
      <c r="EV58" s="691"/>
      <c r="EW58" s="691"/>
      <c r="EX58" s="691"/>
      <c r="EY58" s="691"/>
      <c r="EZ58" s="691"/>
      <c r="FA58" s="691"/>
      <c r="FB58" s="691"/>
      <c r="FC58" s="691"/>
      <c r="FD58" s="691"/>
      <c r="FE58" s="691"/>
      <c r="FF58" s="691"/>
      <c r="FG58" s="691"/>
      <c r="FH58" s="691"/>
      <c r="FI58" s="691"/>
      <c r="FJ58" s="691"/>
      <c r="FK58" s="691"/>
      <c r="FL58" s="691"/>
      <c r="FM58" s="691"/>
      <c r="FN58" s="691"/>
      <c r="FO58" s="691"/>
      <c r="FP58" s="691"/>
      <c r="FQ58" s="691"/>
      <c r="FR58" s="691"/>
      <c r="FS58" s="691"/>
      <c r="FT58" s="691"/>
      <c r="FU58" s="691"/>
      <c r="FV58" s="691"/>
      <c r="FW58" s="691"/>
      <c r="FX58" s="691"/>
      <c r="FY58" s="691"/>
      <c r="FZ58" s="691"/>
      <c r="GA58" s="691"/>
      <c r="GB58" s="691"/>
      <c r="GC58" s="691"/>
      <c r="GD58" s="691"/>
      <c r="GE58" s="691"/>
      <c r="GF58" s="691"/>
      <c r="GG58" s="691"/>
      <c r="GH58" s="691"/>
      <c r="GI58" s="691"/>
      <c r="GJ58" s="691"/>
      <c r="GK58" s="691"/>
      <c r="GL58" s="691"/>
      <c r="GM58" s="691"/>
      <c r="GN58" s="691"/>
      <c r="GO58" s="691"/>
      <c r="GP58" s="691"/>
      <c r="GQ58" s="691"/>
      <c r="GR58" s="691"/>
      <c r="GS58" s="691"/>
      <c r="GT58" s="691"/>
      <c r="GU58" s="691"/>
      <c r="GV58" s="691"/>
      <c r="GW58" s="691"/>
      <c r="GX58" s="691"/>
      <c r="GY58" s="691"/>
      <c r="GZ58" s="691"/>
      <c r="HA58" s="691"/>
      <c r="HB58" s="691"/>
      <c r="HC58" s="691"/>
      <c r="HD58" s="691"/>
      <c r="HE58" s="691"/>
      <c r="HF58" s="691"/>
      <c r="HG58" s="691"/>
      <c r="HH58" s="691"/>
      <c r="HI58" s="691"/>
      <c r="HJ58" s="691"/>
      <c r="HK58" s="691"/>
      <c r="HL58" s="691"/>
      <c r="HM58" s="691"/>
      <c r="HN58" s="691"/>
      <c r="HO58" s="691"/>
      <c r="HP58" s="691"/>
      <c r="HQ58" s="691"/>
      <c r="HR58" s="691"/>
      <c r="HS58" s="691"/>
      <c r="HT58" s="691"/>
      <c r="HU58" s="691"/>
      <c r="HV58" s="691"/>
      <c r="HW58" s="691"/>
      <c r="HX58" s="691"/>
      <c r="HY58" s="691"/>
      <c r="HZ58" s="691"/>
      <c r="IA58" s="691"/>
      <c r="IB58" s="691"/>
      <c r="IC58" s="691"/>
      <c r="ID58" s="691"/>
      <c r="IE58" s="691"/>
      <c r="IF58" s="691"/>
      <c r="IG58" s="691"/>
      <c r="IH58" s="691"/>
      <c r="II58" s="691"/>
      <c r="IJ58" s="691"/>
      <c r="IK58" s="691"/>
      <c r="IL58" s="691"/>
      <c r="IM58" s="691"/>
      <c r="IN58" s="691"/>
      <c r="IO58" s="691"/>
      <c r="IP58" s="691"/>
      <c r="IQ58" s="691"/>
      <c r="IR58" s="691"/>
      <c r="IS58" s="691"/>
      <c r="IT58" s="691"/>
    </row>
    <row r="59" spans="23:254" s="722" customFormat="1" ht="12.75">
      <c r="W59" s="691"/>
      <c r="X59" s="691"/>
      <c r="Y59" s="691"/>
      <c r="Z59" s="691"/>
      <c r="AA59" s="691"/>
      <c r="AB59" s="691"/>
      <c r="AC59" s="691"/>
      <c r="AD59" s="691"/>
      <c r="AE59" s="691"/>
      <c r="AF59" s="691"/>
      <c r="AG59" s="691"/>
      <c r="AH59" s="691"/>
      <c r="AI59" s="691"/>
      <c r="AJ59" s="691"/>
      <c r="AK59" s="691"/>
      <c r="AL59" s="691"/>
      <c r="AM59" s="691"/>
      <c r="AN59" s="691"/>
      <c r="AO59" s="691"/>
      <c r="AP59" s="691"/>
      <c r="AQ59" s="691"/>
      <c r="AR59" s="691"/>
      <c r="AS59" s="691"/>
      <c r="AT59" s="691"/>
      <c r="AU59" s="691"/>
      <c r="AV59" s="691"/>
      <c r="AW59" s="691"/>
      <c r="AX59" s="691"/>
      <c r="AY59" s="691"/>
      <c r="AZ59" s="691"/>
      <c r="BA59" s="691"/>
      <c r="BB59" s="691"/>
      <c r="BC59" s="691"/>
      <c r="BD59" s="691"/>
      <c r="BE59" s="691"/>
      <c r="BF59" s="691"/>
      <c r="BG59" s="691"/>
      <c r="BH59" s="691"/>
      <c r="BI59" s="691"/>
      <c r="BJ59" s="691"/>
      <c r="BK59" s="691"/>
      <c r="BL59" s="691"/>
      <c r="BM59" s="691"/>
      <c r="BN59" s="691"/>
      <c r="BO59" s="691"/>
      <c r="BP59" s="691"/>
      <c r="BQ59" s="691"/>
      <c r="BR59" s="691"/>
      <c r="BS59" s="691"/>
      <c r="BT59" s="691"/>
      <c r="BU59" s="691"/>
      <c r="BV59" s="691"/>
      <c r="BW59" s="691"/>
      <c r="BX59" s="691"/>
      <c r="BY59" s="691"/>
      <c r="BZ59" s="691"/>
      <c r="CA59" s="691"/>
      <c r="CB59" s="691"/>
      <c r="CC59" s="691"/>
      <c r="CD59" s="691"/>
      <c r="CE59" s="691"/>
      <c r="CF59" s="691"/>
      <c r="CG59" s="691"/>
      <c r="CH59" s="691"/>
      <c r="CI59" s="691"/>
      <c r="CJ59" s="691"/>
      <c r="CK59" s="691"/>
      <c r="CL59" s="691"/>
      <c r="CM59" s="691"/>
      <c r="CN59" s="691"/>
      <c r="CO59" s="691"/>
      <c r="CP59" s="691"/>
      <c r="CQ59" s="691"/>
      <c r="CR59" s="691"/>
      <c r="CS59" s="691"/>
      <c r="CT59" s="691"/>
      <c r="CU59" s="691"/>
      <c r="CV59" s="691"/>
      <c r="CW59" s="691"/>
      <c r="CX59" s="691"/>
      <c r="CY59" s="691"/>
      <c r="CZ59" s="691"/>
      <c r="DA59" s="691"/>
      <c r="DB59" s="691"/>
      <c r="DC59" s="691"/>
      <c r="DD59" s="691"/>
      <c r="DE59" s="691"/>
      <c r="DF59" s="691"/>
      <c r="DG59" s="691"/>
      <c r="DH59" s="691"/>
      <c r="DI59" s="691"/>
      <c r="DJ59" s="691"/>
      <c r="DK59" s="691"/>
      <c r="DL59" s="691"/>
      <c r="DM59" s="691"/>
      <c r="DN59" s="691"/>
      <c r="DO59" s="691"/>
      <c r="DP59" s="691"/>
      <c r="DQ59" s="691"/>
      <c r="DR59" s="691"/>
      <c r="DS59" s="691"/>
      <c r="DT59" s="691"/>
      <c r="DU59" s="691"/>
      <c r="DV59" s="691"/>
      <c r="DW59" s="691"/>
      <c r="DX59" s="691"/>
      <c r="DY59" s="691"/>
      <c r="DZ59" s="691"/>
      <c r="EA59" s="691"/>
      <c r="EB59" s="691"/>
      <c r="EC59" s="691"/>
      <c r="ED59" s="691"/>
      <c r="EE59" s="691"/>
      <c r="EF59" s="691"/>
      <c r="EG59" s="691"/>
      <c r="EH59" s="691"/>
      <c r="EI59" s="691"/>
      <c r="EJ59" s="691"/>
      <c r="EK59" s="691"/>
      <c r="EL59" s="691"/>
      <c r="EM59" s="691"/>
      <c r="EN59" s="691"/>
      <c r="EO59" s="691"/>
      <c r="EP59" s="691"/>
      <c r="EQ59" s="691"/>
      <c r="ER59" s="691"/>
      <c r="ES59" s="691"/>
      <c r="ET59" s="691"/>
      <c r="EU59" s="691"/>
      <c r="EV59" s="691"/>
      <c r="EW59" s="691"/>
      <c r="EX59" s="691"/>
      <c r="EY59" s="691"/>
      <c r="EZ59" s="691"/>
      <c r="FA59" s="691"/>
      <c r="FB59" s="691"/>
      <c r="FC59" s="691"/>
      <c r="FD59" s="691"/>
      <c r="FE59" s="691"/>
      <c r="FF59" s="691"/>
      <c r="FG59" s="691"/>
      <c r="FH59" s="691"/>
      <c r="FI59" s="691"/>
      <c r="FJ59" s="691"/>
      <c r="FK59" s="691"/>
      <c r="FL59" s="691"/>
      <c r="FM59" s="691"/>
      <c r="FN59" s="691"/>
      <c r="FO59" s="691"/>
      <c r="FP59" s="691"/>
      <c r="FQ59" s="691"/>
      <c r="FR59" s="691"/>
      <c r="FS59" s="691"/>
      <c r="FT59" s="691"/>
      <c r="FU59" s="691"/>
      <c r="FV59" s="691"/>
      <c r="FW59" s="691"/>
      <c r="FX59" s="691"/>
      <c r="FY59" s="691"/>
      <c r="FZ59" s="691"/>
      <c r="GA59" s="691"/>
      <c r="GB59" s="691"/>
      <c r="GC59" s="691"/>
      <c r="GD59" s="691"/>
      <c r="GE59" s="691"/>
      <c r="GF59" s="691"/>
      <c r="GG59" s="691"/>
      <c r="GH59" s="691"/>
      <c r="GI59" s="691"/>
      <c r="GJ59" s="691"/>
      <c r="GK59" s="691"/>
      <c r="GL59" s="691"/>
      <c r="GM59" s="691"/>
      <c r="GN59" s="691"/>
      <c r="GO59" s="691"/>
      <c r="GP59" s="691"/>
      <c r="GQ59" s="691"/>
      <c r="GR59" s="691"/>
      <c r="GS59" s="691"/>
      <c r="GT59" s="691"/>
      <c r="GU59" s="691"/>
      <c r="GV59" s="691"/>
      <c r="GW59" s="691"/>
      <c r="GX59" s="691"/>
      <c r="GY59" s="691"/>
      <c r="GZ59" s="691"/>
      <c r="HA59" s="691"/>
      <c r="HB59" s="691"/>
      <c r="HC59" s="691"/>
      <c r="HD59" s="691"/>
      <c r="HE59" s="691"/>
      <c r="HF59" s="691"/>
      <c r="HG59" s="691"/>
      <c r="HH59" s="691"/>
      <c r="HI59" s="691"/>
      <c r="HJ59" s="691"/>
      <c r="HK59" s="691"/>
      <c r="HL59" s="691"/>
      <c r="HM59" s="691"/>
      <c r="HN59" s="691"/>
      <c r="HO59" s="691"/>
      <c r="HP59" s="691"/>
      <c r="HQ59" s="691"/>
      <c r="HR59" s="691"/>
      <c r="HS59" s="691"/>
      <c r="HT59" s="691"/>
      <c r="HU59" s="691"/>
      <c r="HV59" s="691"/>
      <c r="HW59" s="691"/>
      <c r="HX59" s="691"/>
      <c r="HY59" s="691"/>
      <c r="HZ59" s="691"/>
      <c r="IA59" s="691"/>
      <c r="IB59" s="691"/>
      <c r="IC59" s="691"/>
      <c r="ID59" s="691"/>
      <c r="IE59" s="691"/>
      <c r="IF59" s="691"/>
      <c r="IG59" s="691"/>
      <c r="IH59" s="691"/>
      <c r="II59" s="691"/>
      <c r="IJ59" s="691"/>
      <c r="IK59" s="691"/>
      <c r="IL59" s="691"/>
      <c r="IM59" s="691"/>
      <c r="IN59" s="691"/>
      <c r="IO59" s="691"/>
      <c r="IP59" s="691"/>
      <c r="IQ59" s="691"/>
      <c r="IR59" s="691"/>
      <c r="IS59" s="691"/>
      <c r="IT59" s="691"/>
    </row>
    <row r="60" spans="23:254" s="722" customFormat="1" ht="12.75">
      <c r="W60" s="691"/>
      <c r="X60" s="691"/>
      <c r="Y60" s="691"/>
      <c r="Z60" s="691"/>
      <c r="AA60" s="691"/>
      <c r="AB60" s="691"/>
      <c r="AC60" s="691"/>
      <c r="AD60" s="691"/>
      <c r="AE60" s="691"/>
      <c r="AF60" s="691"/>
      <c r="AG60" s="691"/>
      <c r="AH60" s="691"/>
      <c r="AI60" s="691"/>
      <c r="AJ60" s="691"/>
      <c r="AK60" s="691"/>
      <c r="AL60" s="691"/>
      <c r="AM60" s="691"/>
      <c r="AN60" s="691"/>
      <c r="AO60" s="691"/>
      <c r="AP60" s="691"/>
      <c r="AQ60" s="691"/>
      <c r="AR60" s="691"/>
      <c r="AS60" s="691"/>
      <c r="AT60" s="691"/>
      <c r="AU60" s="691"/>
      <c r="AV60" s="691"/>
      <c r="AW60" s="691"/>
      <c r="AX60" s="691"/>
      <c r="AY60" s="691"/>
      <c r="AZ60" s="691"/>
      <c r="BA60" s="691"/>
      <c r="BB60" s="691"/>
      <c r="BC60" s="691"/>
      <c r="BD60" s="691"/>
      <c r="BE60" s="691"/>
      <c r="BF60" s="691"/>
      <c r="BG60" s="691"/>
      <c r="BH60" s="691"/>
      <c r="BI60" s="691"/>
      <c r="BJ60" s="691"/>
      <c r="BK60" s="691"/>
      <c r="BL60" s="691"/>
      <c r="BM60" s="691"/>
      <c r="BN60" s="691"/>
      <c r="BO60" s="691"/>
      <c r="BP60" s="691"/>
      <c r="BQ60" s="691"/>
      <c r="BR60" s="691"/>
      <c r="BS60" s="691"/>
      <c r="BT60" s="691"/>
      <c r="BU60" s="691"/>
      <c r="BV60" s="691"/>
      <c r="BW60" s="691"/>
      <c r="BX60" s="691"/>
      <c r="BY60" s="691"/>
      <c r="BZ60" s="691"/>
      <c r="CA60" s="691"/>
      <c r="CB60" s="691"/>
      <c r="CC60" s="691"/>
      <c r="CD60" s="691"/>
      <c r="CE60" s="691"/>
      <c r="CF60" s="691"/>
      <c r="CG60" s="691"/>
      <c r="CH60" s="691"/>
      <c r="CI60" s="691"/>
      <c r="CJ60" s="691"/>
      <c r="CK60" s="691"/>
      <c r="CL60" s="691"/>
      <c r="CM60" s="691"/>
      <c r="CN60" s="691"/>
      <c r="CO60" s="691"/>
      <c r="CP60" s="691"/>
      <c r="CQ60" s="691"/>
      <c r="CR60" s="691"/>
      <c r="CS60" s="691"/>
      <c r="CT60" s="691"/>
      <c r="CU60" s="691"/>
      <c r="CV60" s="691"/>
      <c r="CW60" s="691"/>
      <c r="CX60" s="691"/>
      <c r="CY60" s="691"/>
      <c r="CZ60" s="691"/>
      <c r="DA60" s="691"/>
      <c r="DB60" s="691"/>
      <c r="DC60" s="691"/>
      <c r="DD60" s="691"/>
      <c r="DE60" s="691"/>
      <c r="DF60" s="691"/>
      <c r="DG60" s="691"/>
      <c r="DH60" s="691"/>
      <c r="DI60" s="691"/>
      <c r="DJ60" s="691"/>
      <c r="DK60" s="691"/>
      <c r="DL60" s="691"/>
      <c r="DM60" s="691"/>
      <c r="DN60" s="691"/>
      <c r="DO60" s="691"/>
      <c r="DP60" s="691"/>
      <c r="DQ60" s="691"/>
      <c r="DR60" s="691"/>
      <c r="DS60" s="691"/>
      <c r="DT60" s="691"/>
      <c r="DU60" s="691"/>
      <c r="DV60" s="691"/>
      <c r="DW60" s="691"/>
      <c r="DX60" s="691"/>
      <c r="DY60" s="691"/>
      <c r="DZ60" s="691"/>
      <c r="EA60" s="691"/>
      <c r="EB60" s="691"/>
      <c r="EC60" s="691"/>
      <c r="ED60" s="691"/>
      <c r="EE60" s="691"/>
      <c r="EF60" s="691"/>
      <c r="EG60" s="691"/>
      <c r="EH60" s="691"/>
      <c r="EI60" s="691"/>
      <c r="EJ60" s="691"/>
      <c r="EK60" s="691"/>
      <c r="EL60" s="691"/>
      <c r="EM60" s="691"/>
      <c r="EN60" s="691"/>
      <c r="EO60" s="691"/>
      <c r="EP60" s="691"/>
      <c r="EQ60" s="691"/>
      <c r="ER60" s="691"/>
      <c r="ES60" s="691"/>
      <c r="ET60" s="691"/>
      <c r="EU60" s="691"/>
      <c r="EV60" s="691"/>
      <c r="EW60" s="691"/>
      <c r="EX60" s="691"/>
      <c r="EY60" s="691"/>
      <c r="EZ60" s="691"/>
      <c r="FA60" s="691"/>
      <c r="FB60" s="691"/>
      <c r="FC60" s="691"/>
      <c r="FD60" s="691"/>
      <c r="FE60" s="691"/>
      <c r="FF60" s="691"/>
      <c r="FG60" s="691"/>
      <c r="FH60" s="691"/>
      <c r="FI60" s="691"/>
      <c r="FJ60" s="691"/>
      <c r="FK60" s="691"/>
      <c r="FL60" s="691"/>
      <c r="FM60" s="691"/>
      <c r="FN60" s="691"/>
      <c r="FO60" s="691"/>
      <c r="FP60" s="691"/>
      <c r="FQ60" s="691"/>
      <c r="FR60" s="691"/>
      <c r="FS60" s="691"/>
      <c r="FT60" s="691"/>
      <c r="FU60" s="691"/>
      <c r="FV60" s="691"/>
      <c r="FW60" s="691"/>
      <c r="FX60" s="691"/>
      <c r="FY60" s="691"/>
      <c r="FZ60" s="691"/>
      <c r="GA60" s="691"/>
      <c r="GB60" s="691"/>
      <c r="GC60" s="691"/>
      <c r="GD60" s="691"/>
      <c r="GE60" s="691"/>
      <c r="GF60" s="691"/>
      <c r="GG60" s="691"/>
      <c r="GH60" s="691"/>
      <c r="GI60" s="691"/>
      <c r="GJ60" s="691"/>
      <c r="GK60" s="691"/>
      <c r="GL60" s="691"/>
      <c r="GM60" s="691"/>
      <c r="GN60" s="691"/>
      <c r="GO60" s="691"/>
      <c r="GP60" s="691"/>
      <c r="GQ60" s="691"/>
      <c r="GR60" s="691"/>
      <c r="GS60" s="691"/>
      <c r="GT60" s="691"/>
      <c r="GU60" s="691"/>
      <c r="GV60" s="691"/>
      <c r="GW60" s="691"/>
      <c r="GX60" s="691"/>
      <c r="GY60" s="691"/>
      <c r="GZ60" s="691"/>
      <c r="HA60" s="691"/>
      <c r="HB60" s="691"/>
      <c r="HC60" s="691"/>
      <c r="HD60" s="691"/>
      <c r="HE60" s="691"/>
      <c r="HF60" s="691"/>
      <c r="HG60" s="691"/>
      <c r="HH60" s="691"/>
      <c r="HI60" s="691"/>
      <c r="HJ60" s="691"/>
      <c r="HK60" s="691"/>
      <c r="HL60" s="691"/>
      <c r="HM60" s="691"/>
      <c r="HN60" s="691"/>
      <c r="HO60" s="691"/>
      <c r="HP60" s="691"/>
      <c r="HQ60" s="691"/>
      <c r="HR60" s="691"/>
      <c r="HS60" s="691"/>
      <c r="HT60" s="691"/>
      <c r="HU60" s="691"/>
      <c r="HV60" s="691"/>
      <c r="HW60" s="691"/>
      <c r="HX60" s="691"/>
      <c r="HY60" s="691"/>
      <c r="HZ60" s="691"/>
      <c r="IA60" s="691"/>
      <c r="IB60" s="691"/>
      <c r="IC60" s="691"/>
      <c r="ID60" s="691"/>
      <c r="IE60" s="691"/>
      <c r="IF60" s="691"/>
      <c r="IG60" s="691"/>
      <c r="IH60" s="691"/>
      <c r="II60" s="691"/>
      <c r="IJ60" s="691"/>
      <c r="IK60" s="691"/>
      <c r="IL60" s="691"/>
      <c r="IM60" s="691"/>
      <c r="IN60" s="691"/>
      <c r="IO60" s="691"/>
      <c r="IP60" s="691"/>
      <c r="IQ60" s="691"/>
      <c r="IR60" s="691"/>
      <c r="IS60" s="691"/>
      <c r="IT60" s="691"/>
    </row>
    <row r="61" spans="23:254" s="722" customFormat="1" ht="12.75">
      <c r="W61" s="691"/>
      <c r="X61" s="691"/>
      <c r="Y61" s="691"/>
      <c r="Z61" s="691"/>
      <c r="AA61" s="691"/>
      <c r="AB61" s="691"/>
      <c r="AC61" s="691"/>
      <c r="AD61" s="691"/>
      <c r="AE61" s="691"/>
      <c r="AF61" s="691"/>
      <c r="AG61" s="691"/>
      <c r="AH61" s="691"/>
      <c r="AI61" s="691"/>
      <c r="AJ61" s="691"/>
      <c r="AK61" s="691"/>
      <c r="AL61" s="691"/>
      <c r="AM61" s="691"/>
      <c r="AN61" s="691"/>
      <c r="AO61" s="691"/>
      <c r="AP61" s="691"/>
      <c r="AQ61" s="691"/>
      <c r="AR61" s="691"/>
      <c r="AS61" s="691"/>
      <c r="AT61" s="691"/>
      <c r="AU61" s="691"/>
      <c r="AV61" s="691"/>
      <c r="AW61" s="691"/>
      <c r="AX61" s="691"/>
      <c r="AY61" s="691"/>
      <c r="AZ61" s="691"/>
      <c r="BA61" s="691"/>
      <c r="BB61" s="691"/>
      <c r="BC61" s="691"/>
      <c r="BD61" s="691"/>
      <c r="BE61" s="691"/>
      <c r="BF61" s="691"/>
      <c r="BG61" s="691"/>
      <c r="BH61" s="691"/>
      <c r="BI61" s="691"/>
      <c r="BJ61" s="691"/>
      <c r="BK61" s="691"/>
      <c r="BL61" s="691"/>
      <c r="BM61" s="691"/>
      <c r="BN61" s="691"/>
      <c r="BO61" s="691"/>
      <c r="BP61" s="691"/>
      <c r="BQ61" s="691"/>
      <c r="BR61" s="691"/>
      <c r="BS61" s="691"/>
      <c r="BT61" s="691"/>
      <c r="BU61" s="691"/>
      <c r="BV61" s="691"/>
      <c r="BW61" s="691"/>
      <c r="BX61" s="691"/>
      <c r="BY61" s="691"/>
      <c r="BZ61" s="691"/>
      <c r="CA61" s="691"/>
      <c r="CB61" s="691"/>
      <c r="CC61" s="691"/>
      <c r="CD61" s="691"/>
      <c r="CE61" s="691"/>
      <c r="CF61" s="691"/>
      <c r="CG61" s="691"/>
      <c r="CH61" s="691"/>
      <c r="CI61" s="691"/>
      <c r="CJ61" s="691"/>
      <c r="CK61" s="691"/>
      <c r="CL61" s="691"/>
      <c r="CM61" s="691"/>
      <c r="CN61" s="691"/>
      <c r="CO61" s="691"/>
      <c r="CP61" s="691"/>
      <c r="CQ61" s="691"/>
      <c r="CR61" s="691"/>
      <c r="CS61" s="691"/>
      <c r="CT61" s="691"/>
      <c r="CU61" s="691"/>
      <c r="CV61" s="691"/>
      <c r="CW61" s="691"/>
      <c r="CX61" s="691"/>
      <c r="CY61" s="691"/>
      <c r="CZ61" s="691"/>
      <c r="DA61" s="691"/>
      <c r="DB61" s="691"/>
      <c r="DC61" s="691"/>
      <c r="DD61" s="691"/>
      <c r="DE61" s="691"/>
      <c r="DF61" s="691"/>
      <c r="DG61" s="691"/>
      <c r="DH61" s="691"/>
      <c r="DI61" s="691"/>
      <c r="DJ61" s="691"/>
      <c r="DK61" s="691"/>
      <c r="DL61" s="691"/>
      <c r="DM61" s="691"/>
      <c r="DN61" s="691"/>
      <c r="DO61" s="691"/>
      <c r="DP61" s="691"/>
      <c r="DQ61" s="691"/>
      <c r="DR61" s="691"/>
      <c r="DS61" s="691"/>
      <c r="DT61" s="691"/>
      <c r="DU61" s="691"/>
      <c r="DV61" s="691"/>
      <c r="DW61" s="691"/>
      <c r="DX61" s="691"/>
      <c r="DY61" s="691"/>
      <c r="DZ61" s="691"/>
      <c r="EA61" s="691"/>
      <c r="EB61" s="691"/>
      <c r="EC61" s="691"/>
      <c r="ED61" s="691"/>
      <c r="EE61" s="691"/>
      <c r="EF61" s="691"/>
      <c r="EG61" s="691"/>
      <c r="EH61" s="691"/>
      <c r="EI61" s="691"/>
      <c r="EJ61" s="691"/>
      <c r="EK61" s="691"/>
      <c r="EL61" s="691"/>
      <c r="EM61" s="691"/>
      <c r="EN61" s="691"/>
      <c r="EO61" s="691"/>
      <c r="EP61" s="691"/>
      <c r="EQ61" s="691"/>
      <c r="ER61" s="691"/>
      <c r="ES61" s="691"/>
      <c r="ET61" s="691"/>
      <c r="EU61" s="691"/>
      <c r="EV61" s="691"/>
      <c r="EW61" s="691"/>
      <c r="EX61" s="691"/>
      <c r="EY61" s="691"/>
      <c r="EZ61" s="691"/>
      <c r="FA61" s="691"/>
      <c r="FB61" s="691"/>
      <c r="FC61" s="691"/>
      <c r="FD61" s="691"/>
      <c r="FE61" s="691"/>
      <c r="FF61" s="691"/>
      <c r="FG61" s="691"/>
      <c r="FH61" s="691"/>
      <c r="FI61" s="691"/>
      <c r="FJ61" s="691"/>
      <c r="FK61" s="691"/>
      <c r="FL61" s="691"/>
      <c r="FM61" s="691"/>
      <c r="FN61" s="691"/>
      <c r="FO61" s="691"/>
      <c r="FP61" s="691"/>
      <c r="FQ61" s="691"/>
      <c r="FR61" s="691"/>
      <c r="FS61" s="691"/>
      <c r="FT61" s="691"/>
      <c r="FU61" s="691"/>
      <c r="FV61" s="691"/>
      <c r="FW61" s="691"/>
      <c r="FX61" s="691"/>
      <c r="FY61" s="691"/>
      <c r="FZ61" s="691"/>
      <c r="GA61" s="691"/>
      <c r="GB61" s="691"/>
      <c r="GC61" s="691"/>
      <c r="GD61" s="691"/>
      <c r="GE61" s="691"/>
      <c r="GF61" s="691"/>
      <c r="GG61" s="691"/>
      <c r="GH61" s="691"/>
      <c r="GI61" s="691"/>
      <c r="GJ61" s="691"/>
      <c r="GK61" s="691"/>
      <c r="GL61" s="691"/>
      <c r="GM61" s="691"/>
      <c r="GN61" s="691"/>
      <c r="GO61" s="691"/>
      <c r="GP61" s="691"/>
      <c r="GQ61" s="691"/>
      <c r="GR61" s="691"/>
      <c r="GS61" s="691"/>
      <c r="GT61" s="691"/>
      <c r="GU61" s="691"/>
      <c r="GV61" s="691"/>
      <c r="GW61" s="691"/>
      <c r="GX61" s="691"/>
      <c r="GY61" s="691"/>
      <c r="GZ61" s="691"/>
      <c r="HA61" s="691"/>
      <c r="HB61" s="691"/>
      <c r="HC61" s="691"/>
      <c r="HD61" s="691"/>
      <c r="HE61" s="691"/>
      <c r="HF61" s="691"/>
      <c r="HG61" s="691"/>
      <c r="HH61" s="691"/>
      <c r="HI61" s="691"/>
      <c r="HJ61" s="691"/>
      <c r="HK61" s="691"/>
      <c r="HL61" s="691"/>
      <c r="HM61" s="691"/>
      <c r="HN61" s="691"/>
      <c r="HO61" s="691"/>
      <c r="HP61" s="691"/>
      <c r="HQ61" s="691"/>
      <c r="HR61" s="691"/>
      <c r="HS61" s="691"/>
      <c r="HT61" s="691"/>
      <c r="HU61" s="691"/>
      <c r="HV61" s="691"/>
      <c r="HW61" s="691"/>
      <c r="HX61" s="691"/>
      <c r="HY61" s="691"/>
      <c r="HZ61" s="691"/>
      <c r="IA61" s="691"/>
      <c r="IB61" s="691"/>
      <c r="IC61" s="691"/>
      <c r="ID61" s="691"/>
      <c r="IE61" s="691"/>
      <c r="IF61" s="691"/>
      <c r="IG61" s="691"/>
      <c r="IH61" s="691"/>
      <c r="II61" s="691"/>
      <c r="IJ61" s="691"/>
      <c r="IK61" s="691"/>
      <c r="IL61" s="691"/>
      <c r="IM61" s="691"/>
      <c r="IN61" s="691"/>
      <c r="IO61" s="691"/>
      <c r="IP61" s="691"/>
      <c r="IQ61" s="691"/>
      <c r="IR61" s="691"/>
      <c r="IS61" s="691"/>
      <c r="IT61" s="691"/>
    </row>
    <row r="62" spans="23:254" s="722" customFormat="1" ht="12.75">
      <c r="W62" s="691"/>
      <c r="X62" s="691"/>
      <c r="Y62" s="691"/>
      <c r="Z62" s="691"/>
      <c r="AA62" s="691"/>
      <c r="AB62" s="691"/>
      <c r="AC62" s="691"/>
      <c r="AD62" s="691"/>
      <c r="AE62" s="691"/>
      <c r="AF62" s="691"/>
      <c r="AG62" s="691"/>
      <c r="AH62" s="691"/>
      <c r="AI62" s="691"/>
      <c r="AJ62" s="691"/>
      <c r="AK62" s="691"/>
      <c r="AL62" s="691"/>
      <c r="AM62" s="691"/>
      <c r="AN62" s="691"/>
      <c r="AO62" s="691"/>
      <c r="AP62" s="691"/>
      <c r="AQ62" s="691"/>
      <c r="AR62" s="691"/>
      <c r="AS62" s="691"/>
      <c r="AT62" s="691"/>
      <c r="AU62" s="691"/>
      <c r="AV62" s="691"/>
      <c r="AW62" s="691"/>
      <c r="AX62" s="691"/>
      <c r="AY62" s="691"/>
      <c r="AZ62" s="691"/>
      <c r="BA62" s="691"/>
      <c r="BB62" s="691"/>
      <c r="BC62" s="691"/>
      <c r="BD62" s="691"/>
      <c r="BE62" s="691"/>
      <c r="BF62" s="691"/>
      <c r="BG62" s="691"/>
      <c r="BH62" s="691"/>
      <c r="BI62" s="691"/>
      <c r="BJ62" s="691"/>
      <c r="BK62" s="691"/>
      <c r="BL62" s="691"/>
      <c r="BM62" s="691"/>
      <c r="BN62" s="691"/>
      <c r="BO62" s="691"/>
      <c r="BP62" s="691"/>
      <c r="BQ62" s="691"/>
      <c r="BR62" s="691"/>
      <c r="BS62" s="691"/>
      <c r="BT62" s="691"/>
      <c r="BU62" s="691"/>
      <c r="BV62" s="691"/>
      <c r="BW62" s="691"/>
      <c r="BX62" s="691"/>
      <c r="BY62" s="691"/>
      <c r="BZ62" s="691"/>
      <c r="CA62" s="691"/>
      <c r="CB62" s="691"/>
      <c r="CC62" s="691"/>
      <c r="CD62" s="691"/>
      <c r="CE62" s="691"/>
      <c r="CF62" s="691"/>
      <c r="CG62" s="691"/>
      <c r="CH62" s="691"/>
      <c r="CI62" s="691"/>
      <c r="CJ62" s="691"/>
      <c r="CK62" s="691"/>
      <c r="CL62" s="691"/>
      <c r="CM62" s="691"/>
      <c r="CN62" s="691"/>
      <c r="CO62" s="691"/>
      <c r="CP62" s="691"/>
      <c r="CQ62" s="691"/>
      <c r="CR62" s="691"/>
      <c r="CS62" s="691"/>
      <c r="CT62" s="691"/>
      <c r="CU62" s="691"/>
      <c r="CV62" s="691"/>
      <c r="CW62" s="691"/>
      <c r="CX62" s="691"/>
      <c r="CY62" s="691"/>
      <c r="CZ62" s="691"/>
      <c r="DA62" s="691"/>
      <c r="DB62" s="691"/>
      <c r="DC62" s="691"/>
      <c r="DD62" s="691"/>
      <c r="DE62" s="691"/>
      <c r="DF62" s="691"/>
      <c r="DG62" s="691"/>
      <c r="DH62" s="691"/>
      <c r="DI62" s="691"/>
      <c r="DJ62" s="691"/>
      <c r="DK62" s="691"/>
      <c r="DL62" s="691"/>
      <c r="DM62" s="691"/>
      <c r="DN62" s="691"/>
      <c r="DO62" s="691"/>
      <c r="DP62" s="691"/>
      <c r="DQ62" s="691"/>
      <c r="DR62" s="691"/>
      <c r="DS62" s="691"/>
      <c r="DT62" s="691"/>
      <c r="DU62" s="691"/>
      <c r="DV62" s="691"/>
      <c r="DW62" s="691"/>
      <c r="DX62" s="691"/>
      <c r="DY62" s="691"/>
      <c r="DZ62" s="691"/>
      <c r="EA62" s="691"/>
      <c r="EB62" s="691"/>
      <c r="EC62" s="691"/>
      <c r="ED62" s="691"/>
      <c r="EE62" s="691"/>
      <c r="EF62" s="691"/>
      <c r="EG62" s="691"/>
      <c r="EH62" s="691"/>
      <c r="EI62" s="691"/>
      <c r="EJ62" s="691"/>
      <c r="EK62" s="691"/>
      <c r="EL62" s="691"/>
      <c r="EM62" s="691"/>
      <c r="EN62" s="691"/>
      <c r="EO62" s="691"/>
      <c r="EP62" s="691"/>
      <c r="EQ62" s="691"/>
      <c r="ER62" s="691"/>
      <c r="ES62" s="691"/>
      <c r="ET62" s="691"/>
      <c r="EU62" s="691"/>
      <c r="EV62" s="691"/>
      <c r="EW62" s="691"/>
      <c r="EX62" s="691"/>
      <c r="EY62" s="691"/>
      <c r="EZ62" s="691"/>
      <c r="FA62" s="691"/>
      <c r="FB62" s="691"/>
      <c r="FC62" s="691"/>
      <c r="FD62" s="691"/>
      <c r="FE62" s="691"/>
      <c r="FF62" s="691"/>
      <c r="FG62" s="691"/>
      <c r="FH62" s="691"/>
      <c r="FI62" s="691"/>
      <c r="FJ62" s="691"/>
      <c r="FK62" s="691"/>
      <c r="FL62" s="691"/>
      <c r="FM62" s="691"/>
      <c r="FN62" s="691"/>
      <c r="FO62" s="691"/>
      <c r="FP62" s="691"/>
      <c r="FQ62" s="691"/>
      <c r="FR62" s="691"/>
      <c r="FS62" s="691"/>
      <c r="FT62" s="691"/>
      <c r="FU62" s="691"/>
      <c r="FV62" s="691"/>
      <c r="FW62" s="691"/>
      <c r="FX62" s="691"/>
      <c r="FY62" s="691"/>
      <c r="FZ62" s="691"/>
      <c r="GA62" s="691"/>
      <c r="GB62" s="691"/>
      <c r="GC62" s="691"/>
      <c r="GD62" s="691"/>
      <c r="GE62" s="691"/>
      <c r="GF62" s="691"/>
      <c r="GG62" s="691"/>
      <c r="GH62" s="691"/>
      <c r="GI62" s="691"/>
      <c r="GJ62" s="691"/>
      <c r="GK62" s="691"/>
      <c r="GL62" s="691"/>
      <c r="GM62" s="691"/>
      <c r="GN62" s="691"/>
      <c r="GO62" s="691"/>
      <c r="GP62" s="691"/>
      <c r="GQ62" s="691"/>
      <c r="GR62" s="691"/>
      <c r="GS62" s="691"/>
      <c r="GT62" s="691"/>
      <c r="GU62" s="691"/>
      <c r="GV62" s="691"/>
      <c r="GW62" s="691"/>
      <c r="GX62" s="691"/>
      <c r="GY62" s="691"/>
      <c r="GZ62" s="691"/>
      <c r="HA62" s="691"/>
      <c r="HB62" s="691"/>
      <c r="HC62" s="691"/>
      <c r="HD62" s="691"/>
      <c r="HE62" s="691"/>
      <c r="HF62" s="691"/>
      <c r="HG62" s="691"/>
      <c r="HH62" s="691"/>
      <c r="HI62" s="691"/>
      <c r="HJ62" s="691"/>
      <c r="HK62" s="691"/>
      <c r="HL62" s="691"/>
      <c r="HM62" s="691"/>
      <c r="HN62" s="691"/>
      <c r="HO62" s="691"/>
      <c r="HP62" s="691"/>
      <c r="HQ62" s="691"/>
      <c r="HR62" s="691"/>
      <c r="HS62" s="691"/>
      <c r="HT62" s="691"/>
      <c r="HU62" s="691"/>
      <c r="HV62" s="691"/>
      <c r="HW62" s="691"/>
      <c r="HX62" s="691"/>
      <c r="HY62" s="691"/>
      <c r="HZ62" s="691"/>
      <c r="IA62" s="691"/>
      <c r="IB62" s="691"/>
      <c r="IC62" s="691"/>
      <c r="ID62" s="691"/>
      <c r="IE62" s="691"/>
      <c r="IF62" s="691"/>
      <c r="IG62" s="691"/>
      <c r="IH62" s="691"/>
      <c r="II62" s="691"/>
      <c r="IJ62" s="691"/>
      <c r="IK62" s="691"/>
      <c r="IL62" s="691"/>
      <c r="IM62" s="691"/>
      <c r="IN62" s="691"/>
      <c r="IO62" s="691"/>
      <c r="IP62" s="691"/>
      <c r="IQ62" s="691"/>
      <c r="IR62" s="691"/>
      <c r="IS62" s="691"/>
      <c r="IT62" s="691"/>
    </row>
    <row r="63" spans="23:254" s="722" customFormat="1" ht="12.75">
      <c r="W63" s="691"/>
      <c r="X63" s="691"/>
      <c r="Y63" s="691"/>
      <c r="Z63" s="691"/>
      <c r="AA63" s="691"/>
      <c r="AB63" s="691"/>
      <c r="AC63" s="691"/>
      <c r="AD63" s="691"/>
      <c r="AE63" s="691"/>
      <c r="AF63" s="691"/>
      <c r="AG63" s="691"/>
      <c r="AH63" s="691"/>
      <c r="AI63" s="691"/>
      <c r="AJ63" s="691"/>
      <c r="AK63" s="691"/>
      <c r="AL63" s="691"/>
      <c r="AM63" s="691"/>
      <c r="AN63" s="691"/>
      <c r="AO63" s="691"/>
      <c r="AP63" s="691"/>
      <c r="AQ63" s="691"/>
      <c r="AR63" s="691"/>
      <c r="AS63" s="691"/>
      <c r="AT63" s="691"/>
      <c r="AU63" s="691"/>
      <c r="AV63" s="691"/>
      <c r="AW63" s="691"/>
      <c r="AX63" s="691"/>
      <c r="AY63" s="691"/>
      <c r="AZ63" s="691"/>
      <c r="BA63" s="691"/>
      <c r="BB63" s="691"/>
      <c r="BC63" s="691"/>
      <c r="BD63" s="691"/>
      <c r="BE63" s="691"/>
      <c r="BF63" s="691"/>
      <c r="BG63" s="691"/>
      <c r="BH63" s="691"/>
      <c r="BI63" s="691"/>
      <c r="BJ63" s="691"/>
      <c r="BK63" s="691"/>
      <c r="BL63" s="691"/>
      <c r="BM63" s="691"/>
      <c r="BN63" s="691"/>
      <c r="BO63" s="691"/>
      <c r="BP63" s="691"/>
      <c r="BQ63" s="691"/>
      <c r="BR63" s="691"/>
      <c r="BS63" s="691"/>
      <c r="BT63" s="691"/>
      <c r="BU63" s="691"/>
      <c r="BV63" s="691"/>
      <c r="BW63" s="691"/>
      <c r="BX63" s="691"/>
      <c r="BY63" s="691"/>
      <c r="BZ63" s="691"/>
      <c r="CA63" s="691"/>
      <c r="CB63" s="691"/>
      <c r="CC63" s="691"/>
      <c r="CD63" s="691"/>
      <c r="CE63" s="691"/>
      <c r="CF63" s="691"/>
      <c r="CG63" s="691"/>
      <c r="CH63" s="691"/>
      <c r="CI63" s="691"/>
      <c r="CJ63" s="691"/>
      <c r="CK63" s="691"/>
      <c r="CL63" s="691"/>
      <c r="CM63" s="691"/>
      <c r="CN63" s="691"/>
      <c r="CO63" s="691"/>
      <c r="CP63" s="691"/>
      <c r="CQ63" s="691"/>
      <c r="CR63" s="691"/>
      <c r="CS63" s="691"/>
      <c r="CT63" s="691"/>
      <c r="CU63" s="691"/>
      <c r="CV63" s="691"/>
      <c r="CW63" s="691"/>
      <c r="CX63" s="691"/>
      <c r="CY63" s="691"/>
      <c r="CZ63" s="691"/>
      <c r="DA63" s="691"/>
      <c r="DB63" s="691"/>
      <c r="DC63" s="691"/>
      <c r="DD63" s="691"/>
      <c r="DE63" s="691"/>
      <c r="DF63" s="691"/>
      <c r="DG63" s="691"/>
      <c r="DH63" s="691"/>
      <c r="DI63" s="691"/>
      <c r="DJ63" s="691"/>
      <c r="DK63" s="691"/>
      <c r="DL63" s="691"/>
      <c r="DM63" s="691"/>
      <c r="DN63" s="691"/>
      <c r="DO63" s="691"/>
      <c r="DP63" s="691"/>
      <c r="DQ63" s="691"/>
      <c r="DR63" s="691"/>
      <c r="DS63" s="691"/>
      <c r="DT63" s="691"/>
      <c r="DU63" s="691"/>
      <c r="DV63" s="691"/>
      <c r="DW63" s="691"/>
      <c r="DX63" s="691"/>
      <c r="DY63" s="691"/>
      <c r="DZ63" s="691"/>
      <c r="EA63" s="691"/>
      <c r="EB63" s="691"/>
      <c r="EC63" s="691"/>
      <c r="ED63" s="691"/>
      <c r="EE63" s="691"/>
      <c r="EF63" s="691"/>
      <c r="EG63" s="691"/>
      <c r="EH63" s="691"/>
      <c r="EI63" s="691"/>
      <c r="EJ63" s="691"/>
      <c r="EK63" s="691"/>
      <c r="EL63" s="691"/>
      <c r="EM63" s="691"/>
      <c r="EN63" s="691"/>
      <c r="EO63" s="691"/>
      <c r="EP63" s="691"/>
      <c r="EQ63" s="691"/>
      <c r="ER63" s="691"/>
      <c r="ES63" s="691"/>
      <c r="ET63" s="691"/>
      <c r="EU63" s="691"/>
      <c r="EV63" s="691"/>
      <c r="EW63" s="691"/>
      <c r="EX63" s="691"/>
      <c r="EY63" s="691"/>
      <c r="EZ63" s="691"/>
      <c r="FA63" s="691"/>
      <c r="FB63" s="691"/>
      <c r="FC63" s="691"/>
      <c r="FD63" s="691"/>
      <c r="FE63" s="691"/>
      <c r="FF63" s="691"/>
      <c r="FG63" s="691"/>
      <c r="FH63" s="691"/>
      <c r="FI63" s="691"/>
      <c r="FJ63" s="691"/>
      <c r="FK63" s="691"/>
      <c r="FL63" s="691"/>
      <c r="FM63" s="691"/>
      <c r="FN63" s="691"/>
      <c r="FO63" s="691"/>
      <c r="FP63" s="691"/>
      <c r="FQ63" s="691"/>
      <c r="FR63" s="691"/>
      <c r="FS63" s="691"/>
      <c r="FT63" s="691"/>
      <c r="FU63" s="691"/>
      <c r="FV63" s="691"/>
      <c r="FW63" s="691"/>
      <c r="FX63" s="691"/>
      <c r="FY63" s="691"/>
      <c r="FZ63" s="691"/>
      <c r="GA63" s="691"/>
      <c r="GB63" s="691"/>
      <c r="GC63" s="691"/>
      <c r="GD63" s="691"/>
      <c r="GE63" s="691"/>
      <c r="GF63" s="691"/>
      <c r="GG63" s="691"/>
      <c r="GH63" s="691"/>
      <c r="GI63" s="691"/>
      <c r="GJ63" s="691"/>
      <c r="GK63" s="691"/>
      <c r="GL63" s="691"/>
      <c r="GM63" s="691"/>
      <c r="GN63" s="691"/>
      <c r="GO63" s="691"/>
      <c r="GP63" s="691"/>
      <c r="GQ63" s="691"/>
      <c r="GR63" s="691"/>
      <c r="GS63" s="691"/>
      <c r="GT63" s="691"/>
      <c r="GU63" s="691"/>
      <c r="GV63" s="691"/>
      <c r="GW63" s="691"/>
      <c r="GX63" s="691"/>
      <c r="GY63" s="691"/>
      <c r="GZ63" s="691"/>
      <c r="HA63" s="691"/>
      <c r="HB63" s="691"/>
      <c r="HC63" s="691"/>
      <c r="HD63" s="691"/>
      <c r="HE63" s="691"/>
      <c r="HF63" s="691"/>
      <c r="HG63" s="691"/>
      <c r="HH63" s="691"/>
      <c r="HI63" s="691"/>
      <c r="HJ63" s="691"/>
      <c r="HK63" s="691"/>
      <c r="HL63" s="691"/>
      <c r="HM63" s="691"/>
      <c r="HN63" s="691"/>
      <c r="HO63" s="691"/>
      <c r="HP63" s="691"/>
      <c r="HQ63" s="691"/>
      <c r="HR63" s="691"/>
      <c r="HS63" s="691"/>
      <c r="HT63" s="691"/>
      <c r="HU63" s="691"/>
      <c r="HV63" s="691"/>
      <c r="HW63" s="691"/>
      <c r="HX63" s="691"/>
      <c r="HY63" s="691"/>
      <c r="HZ63" s="691"/>
      <c r="IA63" s="691"/>
      <c r="IB63" s="691"/>
      <c r="IC63" s="691"/>
      <c r="ID63" s="691"/>
      <c r="IE63" s="691"/>
      <c r="IF63" s="691"/>
      <c r="IG63" s="691"/>
      <c r="IH63" s="691"/>
      <c r="II63" s="691"/>
      <c r="IJ63" s="691"/>
      <c r="IK63" s="691"/>
      <c r="IL63" s="691"/>
      <c r="IM63" s="691"/>
      <c r="IN63" s="691"/>
      <c r="IO63" s="691"/>
      <c r="IP63" s="691"/>
      <c r="IQ63" s="691"/>
      <c r="IR63" s="691"/>
      <c r="IS63" s="691"/>
      <c r="IT63" s="691"/>
    </row>
    <row r="64" spans="23:254" s="722" customFormat="1" ht="12.75">
      <c r="W64" s="691"/>
      <c r="X64" s="691"/>
      <c r="Y64" s="691"/>
      <c r="Z64" s="691"/>
      <c r="AA64" s="691"/>
      <c r="AB64" s="691"/>
      <c r="AC64" s="691"/>
      <c r="AD64" s="691"/>
      <c r="AE64" s="691"/>
      <c r="AF64" s="691"/>
      <c r="AG64" s="691"/>
      <c r="AH64" s="691"/>
      <c r="AI64" s="691"/>
      <c r="AJ64" s="691"/>
      <c r="AK64" s="691"/>
      <c r="AL64" s="691"/>
      <c r="AM64" s="691"/>
      <c r="AN64" s="691"/>
      <c r="AO64" s="691"/>
      <c r="AP64" s="691"/>
      <c r="AQ64" s="691"/>
      <c r="AR64" s="691"/>
      <c r="AS64" s="691"/>
      <c r="AT64" s="691"/>
      <c r="AU64" s="691"/>
      <c r="AV64" s="691"/>
      <c r="AW64" s="691"/>
      <c r="AX64" s="691"/>
      <c r="AY64" s="691"/>
      <c r="AZ64" s="691"/>
      <c r="BA64" s="691"/>
      <c r="BB64" s="691"/>
      <c r="BC64" s="691"/>
      <c r="BD64" s="691"/>
      <c r="BE64" s="691"/>
      <c r="BF64" s="691"/>
      <c r="BG64" s="691"/>
      <c r="BH64" s="691"/>
      <c r="BI64" s="691"/>
      <c r="BJ64" s="691"/>
      <c r="BK64" s="691"/>
      <c r="BL64" s="691"/>
      <c r="BM64" s="691"/>
      <c r="BN64" s="691"/>
      <c r="BO64" s="691"/>
      <c r="BP64" s="691"/>
      <c r="BQ64" s="691"/>
      <c r="BR64" s="691"/>
      <c r="BS64" s="691"/>
      <c r="BT64" s="691"/>
      <c r="BU64" s="691"/>
      <c r="BV64" s="691"/>
      <c r="BW64" s="691"/>
      <c r="BX64" s="691"/>
      <c r="BY64" s="691"/>
      <c r="BZ64" s="691"/>
      <c r="CA64" s="691"/>
      <c r="CB64" s="691"/>
      <c r="CC64" s="691"/>
      <c r="CD64" s="691"/>
      <c r="CE64" s="691"/>
      <c r="CF64" s="691"/>
      <c r="CG64" s="691"/>
      <c r="CH64" s="691"/>
      <c r="CI64" s="691"/>
      <c r="CJ64" s="691"/>
      <c r="CK64" s="691"/>
      <c r="CL64" s="691"/>
      <c r="CM64" s="691"/>
      <c r="CN64" s="691"/>
      <c r="CO64" s="691"/>
      <c r="CP64" s="691"/>
      <c r="CQ64" s="691"/>
      <c r="CR64" s="691"/>
      <c r="CS64" s="691"/>
      <c r="CT64" s="691"/>
      <c r="CU64" s="691"/>
      <c r="CV64" s="691"/>
      <c r="CW64" s="691"/>
      <c r="CX64" s="691"/>
      <c r="CY64" s="691"/>
      <c r="CZ64" s="691"/>
      <c r="DA64" s="691"/>
      <c r="DB64" s="691"/>
      <c r="DC64" s="691"/>
      <c r="DD64" s="691"/>
      <c r="DE64" s="691"/>
      <c r="DF64" s="691"/>
      <c r="DG64" s="691"/>
      <c r="DH64" s="691"/>
      <c r="DI64" s="691"/>
      <c r="DJ64" s="691"/>
      <c r="DK64" s="691"/>
      <c r="DL64" s="691"/>
      <c r="DM64" s="691"/>
      <c r="DN64" s="691"/>
      <c r="DO64" s="691"/>
      <c r="DP64" s="691"/>
      <c r="DQ64" s="691"/>
      <c r="DR64" s="691"/>
      <c r="DS64" s="691"/>
      <c r="DT64" s="691"/>
      <c r="DU64" s="691"/>
      <c r="DV64" s="691"/>
      <c r="DW64" s="691"/>
      <c r="DX64" s="691"/>
      <c r="DY64" s="691"/>
      <c r="DZ64" s="691"/>
      <c r="EA64" s="691"/>
      <c r="EB64" s="691"/>
      <c r="EC64" s="691"/>
      <c r="ED64" s="691"/>
      <c r="EE64" s="691"/>
      <c r="EF64" s="691"/>
      <c r="EG64" s="691"/>
      <c r="EH64" s="691"/>
      <c r="EI64" s="691"/>
      <c r="EJ64" s="691"/>
      <c r="EK64" s="691"/>
      <c r="EL64" s="691"/>
      <c r="EM64" s="691"/>
      <c r="EN64" s="691"/>
      <c r="EO64" s="691"/>
      <c r="EP64" s="691"/>
      <c r="EQ64" s="691"/>
      <c r="ER64" s="691"/>
      <c r="ES64" s="691"/>
      <c r="ET64" s="691"/>
      <c r="EU64" s="691"/>
      <c r="EV64" s="691"/>
      <c r="EW64" s="691"/>
      <c r="EX64" s="691"/>
      <c r="EY64" s="691"/>
      <c r="EZ64" s="691"/>
      <c r="FA64" s="691"/>
      <c r="FB64" s="691"/>
      <c r="FC64" s="691"/>
      <c r="FD64" s="691"/>
      <c r="FE64" s="691"/>
      <c r="FF64" s="691"/>
      <c r="FG64" s="691"/>
      <c r="FH64" s="691"/>
      <c r="FI64" s="691"/>
      <c r="FJ64" s="691"/>
      <c r="FK64" s="691"/>
      <c r="FL64" s="691"/>
      <c r="FM64" s="691"/>
      <c r="FN64" s="691"/>
      <c r="FO64" s="691"/>
      <c r="FP64" s="691"/>
      <c r="FQ64" s="691"/>
      <c r="FR64" s="691"/>
      <c r="FS64" s="691"/>
      <c r="FT64" s="691"/>
      <c r="FU64" s="691"/>
      <c r="FV64" s="691"/>
      <c r="FW64" s="691"/>
      <c r="FX64" s="691"/>
      <c r="FY64" s="691"/>
      <c r="FZ64" s="691"/>
      <c r="GA64" s="691"/>
      <c r="GB64" s="691"/>
      <c r="GC64" s="691"/>
      <c r="GD64" s="691"/>
      <c r="GE64" s="691"/>
      <c r="GF64" s="691"/>
      <c r="GG64" s="691"/>
      <c r="GH64" s="691"/>
      <c r="GI64" s="691"/>
      <c r="GJ64" s="691"/>
      <c r="GK64" s="691"/>
      <c r="GL64" s="691"/>
      <c r="GM64" s="691"/>
      <c r="GN64" s="691"/>
      <c r="GO64" s="691"/>
      <c r="GP64" s="691"/>
      <c r="GQ64" s="691"/>
      <c r="GR64" s="691"/>
      <c r="GS64" s="691"/>
      <c r="GT64" s="691"/>
      <c r="GU64" s="691"/>
      <c r="GV64" s="691"/>
      <c r="GW64" s="691"/>
      <c r="GX64" s="691"/>
      <c r="GY64" s="691"/>
      <c r="GZ64" s="691"/>
      <c r="HA64" s="691"/>
      <c r="HB64" s="691"/>
      <c r="HC64" s="691"/>
      <c r="HD64" s="691"/>
      <c r="HE64" s="691"/>
      <c r="HF64" s="691"/>
      <c r="HG64" s="691"/>
      <c r="HH64" s="691"/>
      <c r="HI64" s="691"/>
      <c r="HJ64" s="691"/>
      <c r="HK64" s="691"/>
      <c r="HL64" s="691"/>
      <c r="HM64" s="691"/>
      <c r="HN64" s="691"/>
      <c r="HO64" s="691"/>
      <c r="HP64" s="691"/>
      <c r="HQ64" s="691"/>
      <c r="HR64" s="691"/>
      <c r="HS64" s="691"/>
      <c r="HT64" s="691"/>
      <c r="HU64" s="691"/>
      <c r="HV64" s="691"/>
      <c r="HW64" s="691"/>
      <c r="HX64" s="691"/>
      <c r="HY64" s="691"/>
      <c r="HZ64" s="691"/>
      <c r="IA64" s="691"/>
      <c r="IB64" s="691"/>
      <c r="IC64" s="691"/>
      <c r="ID64" s="691"/>
      <c r="IE64" s="691"/>
      <c r="IF64" s="691"/>
      <c r="IG64" s="691"/>
      <c r="IH64" s="691"/>
      <c r="II64" s="691"/>
      <c r="IJ64" s="691"/>
      <c r="IK64" s="691"/>
      <c r="IL64" s="691"/>
      <c r="IM64" s="691"/>
      <c r="IN64" s="691"/>
      <c r="IO64" s="691"/>
      <c r="IP64" s="691"/>
      <c r="IQ64" s="691"/>
      <c r="IR64" s="691"/>
      <c r="IS64" s="691"/>
      <c r="IT64" s="691"/>
    </row>
    <row r="65" s="722" customFormat="1" ht="12.75"/>
    <row r="66" s="722" customFormat="1" ht="12.75"/>
    <row r="67" s="722" customFormat="1" ht="12.75"/>
    <row r="68" s="722" customFormat="1" ht="12.75"/>
    <row r="69" s="722" customFormat="1" ht="12.75"/>
    <row r="70" s="722" customFormat="1" ht="12.75"/>
    <row r="71" s="722" customFormat="1" ht="12.75"/>
    <row r="72" s="722" customFormat="1" ht="12.75"/>
    <row r="73" s="722" customFormat="1" ht="12.75"/>
    <row r="74" s="722" customFormat="1" ht="12.75"/>
    <row r="75" s="722" customFormat="1" ht="12.75"/>
    <row r="76" s="722" customFormat="1" ht="12.75"/>
  </sheetData>
  <sheetProtection password="92D1" sheet="1" formatCells="0" formatColumns="0" formatRows="0" selectLockedCells="1"/>
  <mergeCells count="44">
    <mergeCell ref="B25:B26"/>
    <mergeCell ref="C25:H26"/>
    <mergeCell ref="B19:B20"/>
    <mergeCell ref="C19:I20"/>
    <mergeCell ref="A13:C13"/>
    <mergeCell ref="A14:C14"/>
    <mergeCell ref="A9:C9"/>
    <mergeCell ref="D9:G9"/>
    <mergeCell ref="D7:G7"/>
    <mergeCell ref="A8:C8"/>
    <mergeCell ref="D8:G8"/>
    <mergeCell ref="A6:C6"/>
    <mergeCell ref="D6:G6"/>
    <mergeCell ref="A7:C7"/>
    <mergeCell ref="J19:J20"/>
    <mergeCell ref="D10:G10"/>
    <mergeCell ref="B23:B24"/>
    <mergeCell ref="A16:J16"/>
    <mergeCell ref="A1:J1"/>
    <mergeCell ref="A3:C3"/>
    <mergeCell ref="D3:G3"/>
    <mergeCell ref="A5:C5"/>
    <mergeCell ref="D5:G5"/>
    <mergeCell ref="A10:C10"/>
    <mergeCell ref="A37:J40"/>
    <mergeCell ref="B21:B22"/>
    <mergeCell ref="C21:I22"/>
    <mergeCell ref="J21:J22"/>
    <mergeCell ref="C29:I30"/>
    <mergeCell ref="A33:J33"/>
    <mergeCell ref="B29:B30"/>
    <mergeCell ref="J23:J24"/>
    <mergeCell ref="J27:J28"/>
    <mergeCell ref="C23:H24"/>
    <mergeCell ref="D49:F49"/>
    <mergeCell ref="A42:J42"/>
    <mergeCell ref="J25:J26"/>
    <mergeCell ref="B27:B28"/>
    <mergeCell ref="A45:J45"/>
    <mergeCell ref="C27:H28"/>
    <mergeCell ref="D46:F46"/>
    <mergeCell ref="D47:F47"/>
    <mergeCell ref="D48:F48"/>
    <mergeCell ref="J29:J30"/>
  </mergeCells>
  <dataValidations count="4">
    <dataValidation type="list" allowBlank="1" showInputMessage="1" showErrorMessage="1" sqref="B29 B32 B19 B25">
      <formula1>"Select,Yes,No,Partially"</formula1>
    </dataValidation>
    <dataValidation type="list" allowBlank="1" showInputMessage="1" showErrorMessage="1" sqref="B27 B23 B21">
      <formula1>"Select,Yes,No"</formula1>
    </dataValidation>
    <dataValidation type="list" allowBlank="1" showInputMessage="1" showErrorMessage="1" sqref="H14">
      <formula1>"Select,N/A,1,2,3,4,5,6,7,8,9,10,11,12,13,14,15,16,17,18,19,20"</formula1>
    </dataValidation>
    <dataValidation type="list" allowBlank="1" showInputMessage="1" showErrorMessage="1" sqref="H6">
      <formula1>"Select,Health Systems Strengthening,HIV/AIDS,HIV/TB,Integrated,Malaria,Tuberculosis"</formula1>
    </dataValidation>
  </dataValidations>
  <printOptions horizontalCentered="1"/>
  <pageMargins left="0.4330708661417323" right="0.35433070866141736" top="0.4330708661417323" bottom="0.5511811023622047" header="0.31496062992125984" footer="0.35433070866141736"/>
  <pageSetup fitToHeight="0" fitToWidth="1" horizontalDpi="600" verticalDpi="600" orientation="landscape" paperSize="9" scale="52" r:id="rId3"/>
  <headerFooter alignWithMargins="0">
    <oddFooter>&amp;R&amp;9Page &amp;P of &amp;N</oddFooter>
  </headerFooter>
  <drawing r:id="rId2"/>
  <legacyDrawing r:id="rId1"/>
</worksheet>
</file>

<file path=xl/worksheets/sheet18.xml><?xml version="1.0" encoding="utf-8"?>
<worksheet xmlns="http://schemas.openxmlformats.org/spreadsheetml/2006/main" xmlns:r="http://schemas.openxmlformats.org/officeDocument/2006/relationships">
  <sheetPr>
    <tabColor indexed="40"/>
    <pageSetUpPr fitToPage="1"/>
  </sheetPr>
  <dimension ref="A1:N37"/>
  <sheetViews>
    <sheetView view="pageBreakPreview" zoomScale="70" zoomScaleNormal="40" zoomScaleSheetLayoutView="70" zoomScalePageLayoutView="55" workbookViewId="0" topLeftCell="A22">
      <selection activeCell="D12" sqref="D12"/>
    </sheetView>
  </sheetViews>
  <sheetFormatPr defaultColWidth="0" defaultRowHeight="12.75"/>
  <cols>
    <col min="1" max="1" width="23.140625" style="72" customWidth="1"/>
    <col min="2" max="2" width="32.28125" style="72" customWidth="1"/>
    <col min="3" max="3" width="18.7109375" style="72" customWidth="1"/>
    <col min="4" max="4" width="23.140625" style="72" customWidth="1"/>
    <col min="5" max="8" width="18.7109375" style="72" customWidth="1"/>
    <col min="9" max="9" width="23.7109375" style="72" customWidth="1"/>
    <col min="10" max="10" width="12.8515625" style="72" customWidth="1"/>
    <col min="11" max="11" width="30.28125" style="72" customWidth="1"/>
    <col min="12" max="12" width="4.8515625" style="83" customWidth="1"/>
    <col min="13" max="14" width="18.57421875" style="69" customWidth="1"/>
    <col min="15" max="255" width="0" style="72" hidden="1" customWidth="1"/>
    <col min="256" max="16384" width="9.140625" style="72" hidden="1" customWidth="1"/>
  </cols>
  <sheetData>
    <row r="1" spans="1:14" s="3" customFormat="1" ht="25.5" customHeight="1">
      <c r="A1" s="1873" t="s">
        <v>279</v>
      </c>
      <c r="B1" s="1873"/>
      <c r="C1" s="1873"/>
      <c r="D1" s="1873"/>
      <c r="E1" s="1873"/>
      <c r="F1" s="1873"/>
      <c r="G1" s="1873"/>
      <c r="H1" s="1873"/>
      <c r="I1" s="1873"/>
      <c r="J1" s="1873"/>
      <c r="K1" s="1873"/>
      <c r="L1" s="1023"/>
      <c r="M1" s="1023"/>
      <c r="N1" s="1023"/>
    </row>
    <row r="2" spans="1:14" s="13" customFormat="1" ht="27" customHeight="1" thickBot="1">
      <c r="A2" s="98" t="s">
        <v>154</v>
      </c>
      <c r="B2" s="72"/>
      <c r="C2" s="72"/>
      <c r="D2" s="72"/>
      <c r="E2" s="72"/>
      <c r="F2" s="72"/>
      <c r="G2" s="72"/>
      <c r="H2" s="72"/>
      <c r="I2" s="72"/>
      <c r="J2" s="72"/>
      <c r="K2" s="72"/>
      <c r="L2" s="69"/>
      <c r="M2" s="69"/>
      <c r="N2" s="69"/>
    </row>
    <row r="3" spans="1:14" s="4" customFormat="1" ht="18" customHeight="1" thickBot="1">
      <c r="A3" s="1481" t="s">
        <v>70</v>
      </c>
      <c r="B3" s="1482"/>
      <c r="C3" s="2128" t="str">
        <f>IF('LFA_Programmatic Progress_1A'!C7="","",'LFA_Programmatic Progress_1A'!C7)</f>
        <v>GEO-T-NCDC</v>
      </c>
      <c r="D3" s="2129"/>
      <c r="E3" s="2129"/>
      <c r="F3" s="2129"/>
      <c r="G3" s="2129"/>
      <c r="H3" s="2129"/>
      <c r="I3" s="2130"/>
      <c r="J3" s="73"/>
      <c r="K3" s="73"/>
      <c r="L3" s="220"/>
      <c r="M3" s="220"/>
      <c r="N3" s="220"/>
    </row>
    <row r="4" spans="1:14" s="4" customFormat="1" ht="15" customHeight="1">
      <c r="A4" s="493" t="s">
        <v>271</v>
      </c>
      <c r="B4" s="513"/>
      <c r="C4" s="53" t="s">
        <v>277</v>
      </c>
      <c r="D4" s="1828" t="str">
        <f>IF('LFA_Programmatic Progress_1A'!D12="Select","",'LFA_Programmatic Progress_1A'!D12)</f>
        <v>Semester</v>
      </c>
      <c r="E4" s="2063"/>
      <c r="F4" s="5" t="s">
        <v>278</v>
      </c>
      <c r="G4" s="509"/>
      <c r="H4" s="509"/>
      <c r="I4" s="47">
        <f>IF('LFA_Programmatic Progress_1A'!F12="Select","",'LFA_Programmatic Progress_1A'!F12)</f>
        <v>2</v>
      </c>
      <c r="J4" s="73"/>
      <c r="K4" s="220"/>
      <c r="L4" s="220"/>
      <c r="M4" s="220"/>
      <c r="N4" s="220"/>
    </row>
    <row r="5" spans="1:14" s="4" customFormat="1" ht="15" customHeight="1">
      <c r="A5" s="514" t="s">
        <v>272</v>
      </c>
      <c r="B5" s="40"/>
      <c r="C5" s="54" t="s">
        <v>240</v>
      </c>
      <c r="D5" s="1870">
        <f>IF('LFA_Programmatic Progress_1A'!D13="","",'LFA_Programmatic Progress_1A'!D13)</f>
        <v>41821</v>
      </c>
      <c r="E5" s="2064"/>
      <c r="F5" s="5" t="s">
        <v>258</v>
      </c>
      <c r="G5" s="510"/>
      <c r="H5" s="510"/>
      <c r="I5" s="521">
        <f>IF('LFA_Programmatic Progress_1A'!F13="","",'LFA_Programmatic Progress_1A'!F13)</f>
        <v>42004</v>
      </c>
      <c r="J5" s="73"/>
      <c r="K5" s="221"/>
      <c r="L5" s="220"/>
      <c r="M5" s="220"/>
      <c r="N5" s="220"/>
    </row>
    <row r="6" spans="1:14" s="4" customFormat="1" ht="15" customHeight="1" thickBot="1">
      <c r="A6" s="55" t="s">
        <v>273</v>
      </c>
      <c r="B6" s="41"/>
      <c r="C6" s="1522">
        <f>IF('LFA_Programmatic Progress_1A'!C14="Select","",'LFA_Programmatic Progress_1A'!C14)</f>
        <v>2</v>
      </c>
      <c r="D6" s="1523"/>
      <c r="E6" s="1523"/>
      <c r="F6" s="1523"/>
      <c r="G6" s="1523"/>
      <c r="H6" s="1523"/>
      <c r="I6" s="1524"/>
      <c r="J6" s="73"/>
      <c r="K6" s="73"/>
      <c r="L6" s="220"/>
      <c r="M6" s="220"/>
      <c r="N6" s="220"/>
    </row>
    <row r="7" spans="1:14" s="3" customFormat="1" ht="16.5" customHeight="1">
      <c r="A7" s="70"/>
      <c r="B7" s="70"/>
      <c r="C7" s="70"/>
      <c r="D7" s="70"/>
      <c r="E7" s="70"/>
      <c r="F7" s="70"/>
      <c r="G7" s="70"/>
      <c r="H7" s="70"/>
      <c r="I7" s="70"/>
      <c r="J7" s="71"/>
      <c r="K7" s="69"/>
      <c r="L7" s="69"/>
      <c r="M7" s="69"/>
      <c r="N7" s="69"/>
    </row>
    <row r="8" spans="1:14" s="17" customFormat="1" ht="20.25" customHeight="1">
      <c r="A8" s="1309" t="s">
        <v>508</v>
      </c>
      <c r="B8" s="1310"/>
      <c r="C8" s="1310"/>
      <c r="D8" s="1311"/>
      <c r="E8" s="1196"/>
      <c r="F8" s="1196"/>
      <c r="G8" s="1196"/>
      <c r="H8" s="1196"/>
      <c r="I8" s="1196"/>
      <c r="J8" s="1196"/>
      <c r="K8" s="1196"/>
      <c r="L8" s="77"/>
      <c r="M8" s="77"/>
      <c r="N8" s="77"/>
    </row>
    <row r="9" spans="1:14" s="74" customFormat="1" ht="15" customHeight="1">
      <c r="A9" s="762"/>
      <c r="B9" s="763"/>
      <c r="C9" s="763"/>
      <c r="D9" s="763"/>
      <c r="E9" s="1235"/>
      <c r="F9" s="1235"/>
      <c r="G9" s="1235"/>
      <c r="H9" s="1235"/>
      <c r="I9" s="1235"/>
      <c r="J9" s="1235"/>
      <c r="K9" s="1236"/>
      <c r="L9" s="77"/>
      <c r="M9" s="77"/>
      <c r="N9" s="77"/>
    </row>
    <row r="10" spans="1:14" s="74" customFormat="1" ht="13.5" customHeight="1" thickBot="1">
      <c r="A10" s="764"/>
      <c r="B10" s="765"/>
      <c r="C10" s="363"/>
      <c r="D10" s="363"/>
      <c r="E10" s="363"/>
      <c r="F10" s="363"/>
      <c r="G10" s="363"/>
      <c r="H10" s="363"/>
      <c r="I10" s="363"/>
      <c r="J10" s="363"/>
      <c r="K10" s="1021"/>
      <c r="L10" s="361"/>
      <c r="M10" s="14"/>
      <c r="N10" s="82"/>
    </row>
    <row r="11" spans="1:14" s="13" customFormat="1" ht="22.5" customHeight="1" thickBot="1">
      <c r="A11" s="226"/>
      <c r="B11" s="227"/>
      <c r="C11" s="615" t="s">
        <v>231</v>
      </c>
      <c r="D11" s="616" t="s">
        <v>232</v>
      </c>
      <c r="E11" s="2164" t="s">
        <v>11</v>
      </c>
      <c r="F11" s="2165"/>
      <c r="G11" s="2165"/>
      <c r="H11" s="2165"/>
      <c r="I11" s="2166"/>
      <c r="J11" s="2166"/>
      <c r="K11" s="2167"/>
      <c r="L11" s="14"/>
      <c r="M11" s="14"/>
      <c r="N11" s="14"/>
    </row>
    <row r="12" spans="1:14" s="13" customFormat="1" ht="135" customHeight="1" thickBot="1">
      <c r="A12" s="2175" t="s">
        <v>522</v>
      </c>
      <c r="B12" s="2176"/>
      <c r="C12" s="1379" t="str">
        <f>'PR_Procurement Info_4'!F10</f>
        <v>Yes</v>
      </c>
      <c r="D12" s="1366" t="s">
        <v>257</v>
      </c>
      <c r="E12" s="2133"/>
      <c r="F12" s="2134"/>
      <c r="G12" s="2134"/>
      <c r="H12" s="2134"/>
      <c r="I12" s="2135"/>
      <c r="J12" s="2135"/>
      <c r="K12" s="2136"/>
      <c r="L12" s="14"/>
      <c r="M12" s="14"/>
      <c r="N12" s="14"/>
    </row>
    <row r="13" spans="1:14" s="612" customFormat="1" ht="12" customHeight="1">
      <c r="A13" s="229"/>
      <c r="B13" s="617"/>
      <c r="C13" s="618"/>
      <c r="D13" s="230"/>
      <c r="E13" s="619"/>
      <c r="F13" s="619"/>
      <c r="G13" s="620"/>
      <c r="H13" s="621"/>
      <c r="I13" s="622"/>
      <c r="J13" s="622"/>
      <c r="K13" s="1036"/>
      <c r="L13" s="974"/>
      <c r="M13" s="974"/>
      <c r="N13" s="974"/>
    </row>
    <row r="14" spans="1:14" s="536" customFormat="1" ht="22.5" customHeight="1">
      <c r="A14" s="2177" t="s">
        <v>505</v>
      </c>
      <c r="B14" s="2178"/>
      <c r="C14" s="2178"/>
      <c r="D14" s="2178"/>
      <c r="E14" s="623"/>
      <c r="F14" s="624"/>
      <c r="G14" s="624"/>
      <c r="H14" s="228"/>
      <c r="I14" s="625"/>
      <c r="J14" s="228"/>
      <c r="K14" s="1037"/>
      <c r="L14" s="627"/>
      <c r="M14" s="974"/>
      <c r="N14" s="974"/>
    </row>
    <row r="15" spans="1:14" s="536" customFormat="1" ht="44.25" customHeight="1" thickBot="1">
      <c r="A15" s="2179" t="s">
        <v>622</v>
      </c>
      <c r="B15" s="2180"/>
      <c r="C15" s="2180"/>
      <c r="D15" s="2180"/>
      <c r="E15" s="2180"/>
      <c r="F15" s="2180"/>
      <c r="G15" s="2180"/>
      <c r="H15" s="2180"/>
      <c r="I15" s="2180"/>
      <c r="J15" s="2180"/>
      <c r="K15" s="2181"/>
      <c r="L15" s="627"/>
      <c r="M15" s="974"/>
      <c r="N15" s="974"/>
    </row>
    <row r="16" spans="1:14" s="91" customFormat="1" ht="22.5" customHeight="1" thickBot="1">
      <c r="A16" s="2168" t="s">
        <v>233</v>
      </c>
      <c r="B16" s="2169"/>
      <c r="C16" s="630"/>
      <c r="D16" s="626"/>
      <c r="E16" s="626"/>
      <c r="F16" s="626"/>
      <c r="G16" s="626"/>
      <c r="H16" s="14"/>
      <c r="I16" s="552"/>
      <c r="J16" s="14"/>
      <c r="K16" s="627"/>
      <c r="L16" s="627"/>
      <c r="M16" s="974"/>
      <c r="N16" s="974"/>
    </row>
    <row r="17" spans="1:14" s="37" customFormat="1" ht="113.25" customHeight="1" thickBot="1">
      <c r="A17" s="2170" t="s">
        <v>234</v>
      </c>
      <c r="B17" s="2131"/>
      <c r="C17" s="1355" t="s">
        <v>523</v>
      </c>
      <c r="D17" s="1355" t="s">
        <v>603</v>
      </c>
      <c r="E17" s="1312" t="s">
        <v>246</v>
      </c>
      <c r="F17" s="2131" t="s">
        <v>247</v>
      </c>
      <c r="G17" s="2132"/>
      <c r="H17" s="1355" t="s">
        <v>524</v>
      </c>
      <c r="I17" s="1355" t="s">
        <v>525</v>
      </c>
      <c r="J17" s="1355" t="s">
        <v>246</v>
      </c>
      <c r="K17" s="1367" t="s">
        <v>247</v>
      </c>
      <c r="L17" s="14"/>
      <c r="M17" s="14"/>
      <c r="N17" s="14"/>
    </row>
    <row r="18" spans="1:14" s="628" customFormat="1" ht="47.25" customHeight="1">
      <c r="A18" s="2160" t="s">
        <v>12</v>
      </c>
      <c r="B18" s="2161"/>
      <c r="C18" s="631"/>
      <c r="D18" s="631"/>
      <c r="E18" s="399">
        <f aca="true" t="shared" si="0" ref="E18:E23">IF(C18="",IF(D18="","",C18-D18),C18-D18)</f>
      </c>
      <c r="F18" s="2162"/>
      <c r="G18" s="2163"/>
      <c r="H18" s="631"/>
      <c r="I18" s="631"/>
      <c r="J18" s="399">
        <f aca="true" t="shared" si="1" ref="J18:J23">IF(H18="",IF(I18="","",H18-I18),H18-I18)</f>
      </c>
      <c r="K18" s="1368"/>
      <c r="L18" s="975"/>
      <c r="M18" s="975"/>
      <c r="N18" s="975"/>
    </row>
    <row r="19" spans="1:14" s="3" customFormat="1" ht="47.25" customHeight="1">
      <c r="A19" s="2171" t="s">
        <v>24</v>
      </c>
      <c r="B19" s="2172"/>
      <c r="C19" s="632"/>
      <c r="D19" s="632"/>
      <c r="E19" s="188">
        <f t="shared" si="0"/>
      </c>
      <c r="F19" s="2173"/>
      <c r="G19" s="2174"/>
      <c r="H19" s="632"/>
      <c r="I19" s="632"/>
      <c r="J19" s="188">
        <f t="shared" si="1"/>
      </c>
      <c r="K19" s="1369"/>
      <c r="L19" s="83"/>
      <c r="M19" s="69"/>
      <c r="N19" s="69"/>
    </row>
    <row r="20" spans="1:14" s="75" customFormat="1" ht="47.25" customHeight="1">
      <c r="A20" s="2171" t="s">
        <v>13</v>
      </c>
      <c r="B20" s="2172"/>
      <c r="C20" s="632"/>
      <c r="D20" s="632"/>
      <c r="E20" s="188">
        <f t="shared" si="0"/>
      </c>
      <c r="F20" s="2173"/>
      <c r="G20" s="2174"/>
      <c r="H20" s="632"/>
      <c r="I20" s="632"/>
      <c r="J20" s="188">
        <f t="shared" si="1"/>
      </c>
      <c r="K20" s="1370"/>
      <c r="L20" s="1027"/>
      <c r="M20" s="88"/>
      <c r="N20" s="88"/>
    </row>
    <row r="21" spans="1:14" s="75" customFormat="1" ht="47.25" customHeight="1">
      <c r="A21" s="2171" t="s">
        <v>14</v>
      </c>
      <c r="B21" s="2172"/>
      <c r="C21" s="632"/>
      <c r="D21" s="632"/>
      <c r="E21" s="188">
        <f t="shared" si="0"/>
      </c>
      <c r="F21" s="2173"/>
      <c r="G21" s="2174"/>
      <c r="H21" s="632"/>
      <c r="I21" s="632"/>
      <c r="J21" s="188">
        <f t="shared" si="1"/>
      </c>
      <c r="K21" s="1370"/>
      <c r="L21" s="1027"/>
      <c r="M21" s="88"/>
      <c r="N21" s="88"/>
    </row>
    <row r="22" spans="1:14" s="75" customFormat="1" ht="47.25" customHeight="1">
      <c r="A22" s="2171" t="s">
        <v>15</v>
      </c>
      <c r="B22" s="2172"/>
      <c r="C22" s="632"/>
      <c r="D22" s="632"/>
      <c r="E22" s="188">
        <f t="shared" si="0"/>
      </c>
      <c r="F22" s="2173"/>
      <c r="G22" s="2174"/>
      <c r="H22" s="632"/>
      <c r="I22" s="632"/>
      <c r="J22" s="188">
        <f t="shared" si="1"/>
      </c>
      <c r="K22" s="1370"/>
      <c r="L22" s="1027"/>
      <c r="M22" s="88"/>
      <c r="N22" s="88"/>
    </row>
    <row r="23" spans="1:14" s="75" customFormat="1" ht="47.25" customHeight="1" thickBot="1">
      <c r="A23" s="2154" t="s">
        <v>16</v>
      </c>
      <c r="B23" s="2155"/>
      <c r="C23" s="633"/>
      <c r="D23" s="633"/>
      <c r="E23" s="392">
        <f t="shared" si="0"/>
      </c>
      <c r="F23" s="2137"/>
      <c r="G23" s="2138"/>
      <c r="H23" s="633"/>
      <c r="I23" s="633"/>
      <c r="J23" s="392">
        <f t="shared" si="1"/>
      </c>
      <c r="K23" s="1371"/>
      <c r="L23" s="1027"/>
      <c r="M23" s="88"/>
      <c r="N23" s="88"/>
    </row>
    <row r="24" spans="1:14" s="75" customFormat="1" ht="47.25" customHeight="1" thickBot="1">
      <c r="A24" s="2156" t="s">
        <v>465</v>
      </c>
      <c r="B24" s="2157"/>
      <c r="C24" s="882">
        <f>SUM(C18:C23)</f>
        <v>0</v>
      </c>
      <c r="D24" s="882">
        <f>SUM(D18:D23)</f>
        <v>0</v>
      </c>
      <c r="E24" s="881">
        <f>SUM(E18:E23)</f>
        <v>0</v>
      </c>
      <c r="F24" s="2158"/>
      <c r="G24" s="2159"/>
      <c r="H24" s="882">
        <f>SUM(H18:H23)</f>
        <v>0</v>
      </c>
      <c r="I24" s="882">
        <f>SUM(I18:I23)</f>
        <v>0</v>
      </c>
      <c r="J24" s="881">
        <f>SUM(J18:J23)</f>
        <v>0</v>
      </c>
      <c r="K24" s="1372"/>
      <c r="L24" s="1027"/>
      <c r="M24" s="88"/>
      <c r="N24" s="88"/>
    </row>
    <row r="25" spans="1:14" s="75" customFormat="1" ht="32.25" customHeight="1">
      <c r="A25" s="1380"/>
      <c r="B25" s="1380"/>
      <c r="C25" s="1381"/>
      <c r="D25" s="1381"/>
      <c r="E25" s="1381"/>
      <c r="F25" s="1382"/>
      <c r="G25" s="1383"/>
      <c r="H25" s="1381"/>
      <c r="I25" s="1381"/>
      <c r="J25" s="1381"/>
      <c r="K25" s="1382"/>
      <c r="L25" s="1027"/>
      <c r="M25" s="88"/>
      <c r="N25" s="88"/>
    </row>
    <row r="26" spans="1:14" s="75" customFormat="1" ht="28.5" customHeight="1" thickBot="1">
      <c r="A26" s="1384"/>
      <c r="B26" s="1384"/>
      <c r="C26" s="1381"/>
      <c r="D26" s="1381"/>
      <c r="E26" s="1381"/>
      <c r="F26" s="1382"/>
      <c r="G26" s="1385"/>
      <c r="H26" s="1381"/>
      <c r="I26" s="1381"/>
      <c r="J26" s="1381"/>
      <c r="K26" s="1382"/>
      <c r="L26" s="1027"/>
      <c r="M26" s="88"/>
      <c r="N26" s="88"/>
    </row>
    <row r="27" spans="1:14" s="536" customFormat="1" ht="171.75" customHeight="1" thickBot="1">
      <c r="A27" s="2142" t="s">
        <v>506</v>
      </c>
      <c r="B27" s="2143"/>
      <c r="C27" s="1386" t="str">
        <f>'PR_Procurement Info_4'!F11</f>
        <v>No</v>
      </c>
      <c r="D27" s="1387" t="s">
        <v>257</v>
      </c>
      <c r="E27" s="2144"/>
      <c r="F27" s="2145"/>
      <c r="G27" s="2145"/>
      <c r="H27" s="2145"/>
      <c r="I27" s="2146"/>
      <c r="J27" s="2146"/>
      <c r="K27" s="2147"/>
      <c r="L27" s="974"/>
      <c r="M27" s="974"/>
      <c r="N27" s="974"/>
    </row>
    <row r="28" spans="1:14" s="75" customFormat="1" ht="24.75" customHeight="1" thickBot="1">
      <c r="A28" s="229"/>
      <c r="B28" s="629"/>
      <c r="C28" s="629"/>
      <c r="D28" s="629"/>
      <c r="E28" s="629"/>
      <c r="F28" s="618"/>
      <c r="G28" s="231"/>
      <c r="H28" s="380"/>
      <c r="I28" s="381"/>
      <c r="J28" s="381"/>
      <c r="K28" s="1038"/>
      <c r="L28" s="1027"/>
      <c r="M28" s="88"/>
      <c r="N28" s="88"/>
    </row>
    <row r="29" spans="1:14" s="75" customFormat="1" ht="38.25" customHeight="1">
      <c r="A29" s="1532" t="s">
        <v>507</v>
      </c>
      <c r="B29" s="2148"/>
      <c r="C29" s="2148"/>
      <c r="D29" s="2148"/>
      <c r="E29" s="2149"/>
      <c r="F29" s="1583" t="s">
        <v>447</v>
      </c>
      <c r="G29" s="1587"/>
      <c r="H29" s="1587"/>
      <c r="I29" s="1587"/>
      <c r="J29" s="1587"/>
      <c r="K29" s="2153"/>
      <c r="L29" s="1027"/>
      <c r="M29" s="88"/>
      <c r="N29" s="88"/>
    </row>
    <row r="30" spans="1:14" s="75" customFormat="1" ht="159.75" customHeight="1" thickBot="1">
      <c r="A30" s="2139" t="str">
        <f>IF('PR_Procurement Info_4'!A14:J14="","",'PR_Procurement Info_4'!A14:J14)</f>
        <v> In order to get prepared for initiating first- line drug procurement by the government in 2015, the following activities were  scheduled and are on-going: 1. market research (ongoing) 2. meeting  with local   wholesalers and  pharma  representation offices (planned); 3. obtaining competitive prices by initiating direct negotiations with WHO prequalified manufacturers (planned); 4. negotiation  with GDF and discussion on the opportunities  to  participate in the local tenders (positive response is obtained). 5.  providing  results  of these negotiations to the Ministry of Health (ongoing – lately the PIU Director had a meeting with the Deputy Minister on the above topic, the next meeting is planned for the following week) .
</v>
      </c>
      <c r="B30" s="2140"/>
      <c r="C30" s="2140"/>
      <c r="D30" s="2140"/>
      <c r="E30" s="2141"/>
      <c r="F30" s="2150"/>
      <c r="G30" s="2151"/>
      <c r="H30" s="2151"/>
      <c r="I30" s="2151"/>
      <c r="J30" s="2151"/>
      <c r="K30" s="2152"/>
      <c r="L30" s="1027"/>
      <c r="M30" s="88"/>
      <c r="N30" s="88"/>
    </row>
    <row r="31" spans="1:12" s="88" customFormat="1" ht="14.25">
      <c r="A31" s="1033"/>
      <c r="B31" s="1033"/>
      <c r="C31" s="1033"/>
      <c r="D31" s="1033"/>
      <c r="E31" s="1033"/>
      <c r="F31" s="1033"/>
      <c r="G31" s="1033"/>
      <c r="H31" s="1033"/>
      <c r="I31" s="1033"/>
      <c r="J31" s="1033"/>
      <c r="K31" s="1033"/>
      <c r="L31" s="1030"/>
    </row>
    <row r="32" s="88" customFormat="1" ht="14.25">
      <c r="L32" s="1027"/>
    </row>
    <row r="33" s="88" customFormat="1" ht="14.25">
      <c r="L33" s="1027"/>
    </row>
    <row r="34" s="88" customFormat="1" ht="14.25">
      <c r="L34" s="1027"/>
    </row>
    <row r="35" s="88" customFormat="1" ht="14.25">
      <c r="L35" s="1027"/>
    </row>
    <row r="36" s="69" customFormat="1" ht="12.75">
      <c r="L36" s="83"/>
    </row>
    <row r="37" s="69" customFormat="1" ht="12.75">
      <c r="L37" s="83"/>
    </row>
  </sheetData>
  <sheetProtection password="92D1" sheet="1" formatCells="0" formatColumns="0" formatRows="0" selectLockedCells="1"/>
  <mergeCells count="34">
    <mergeCell ref="F21:G21"/>
    <mergeCell ref="A22:B22"/>
    <mergeCell ref="A12:B12"/>
    <mergeCell ref="A14:D14"/>
    <mergeCell ref="F20:G20"/>
    <mergeCell ref="A20:B20"/>
    <mergeCell ref="F19:G19"/>
    <mergeCell ref="F22:G22"/>
    <mergeCell ref="A15:K15"/>
    <mergeCell ref="A21:B21"/>
    <mergeCell ref="A18:B18"/>
    <mergeCell ref="F18:G18"/>
    <mergeCell ref="E11:K11"/>
    <mergeCell ref="A16:B16"/>
    <mergeCell ref="A17:B17"/>
    <mergeCell ref="A19:B19"/>
    <mergeCell ref="F23:G23"/>
    <mergeCell ref="A30:E30"/>
    <mergeCell ref="A27:B27"/>
    <mergeCell ref="E27:K27"/>
    <mergeCell ref="A29:E29"/>
    <mergeCell ref="F30:K30"/>
    <mergeCell ref="F29:K29"/>
    <mergeCell ref="A23:B23"/>
    <mergeCell ref="A24:B24"/>
    <mergeCell ref="F24:G24"/>
    <mergeCell ref="A1:K1"/>
    <mergeCell ref="A3:B3"/>
    <mergeCell ref="C3:I3"/>
    <mergeCell ref="D4:E4"/>
    <mergeCell ref="F17:G17"/>
    <mergeCell ref="D5:E5"/>
    <mergeCell ref="C6:I6"/>
    <mergeCell ref="E12:K12"/>
  </mergeCells>
  <conditionalFormatting sqref="F20:G22 F23 E17:F17 F18:F19 K18:K23 C18:D23 C10:L10 H18:I23 H26:I26 C26:D26 K26 F26">
    <cfRule type="cellIs" priority="5" dxfId="13" operator="lessThan" stopIfTrue="1">
      <formula>0</formula>
    </cfRule>
  </conditionalFormatting>
  <conditionalFormatting sqref="F20:G22 F23 J17 E17:F17 K18:K23 F18:F19 C10:E10 H10:L10 H18:I23 H26:I26 K26 F26">
    <cfRule type="cellIs" priority="6" dxfId="12" operator="lessThan" stopIfTrue="1">
      <formula>0</formula>
    </cfRule>
  </conditionalFormatting>
  <conditionalFormatting sqref="F24:F25 K24:K25 C24:D25 H24:I25">
    <cfRule type="cellIs" priority="1" dxfId="13" operator="lessThan" stopIfTrue="1">
      <formula>0</formula>
    </cfRule>
  </conditionalFormatting>
  <conditionalFormatting sqref="F24:F25 K24:K25 H24:I25">
    <cfRule type="cellIs" priority="2" dxfId="12" operator="lessThan" stopIfTrue="1">
      <formula>0</formula>
    </cfRule>
  </conditionalFormatting>
  <dataValidations count="2">
    <dataValidation type="list" allowBlank="1" showInputMessage="1" showErrorMessage="1" sqref="F28 F13:G13 C13 D12 D27">
      <formula1>"Select,Yes,No,N/A"</formula1>
    </dataValidation>
    <dataValidation type="list" allowBlank="1" showInputMessage="1" showErrorMessage="1" sqref="I14 I16">
      <formula1>"Select,Yes,No,Partially,N/A"</formula1>
    </dataValidation>
  </dataValidations>
  <printOptions horizontalCentered="1"/>
  <pageMargins left="0.7480314960629921" right="0.7480314960629921" top="0.1968503937007874" bottom="0.35433070866141736" header="0.15748031496062992" footer="0.15748031496062992"/>
  <pageSetup cellComments="asDisplayed" fitToHeight="0" fitToWidth="1" horizontalDpi="600" verticalDpi="600" orientation="landscape" paperSize="9" scale="55" r:id="rId1"/>
  <headerFooter alignWithMargins="0">
    <oddFooter>&amp;L&amp;9&amp;F&amp;C&amp;A&amp;R&amp;9Page &amp;P of &amp;N</oddFooter>
  </headerFooter>
</worksheet>
</file>

<file path=xl/worksheets/sheet19.xml><?xml version="1.0" encoding="utf-8"?>
<worksheet xmlns="http://schemas.openxmlformats.org/spreadsheetml/2006/main" xmlns:r="http://schemas.openxmlformats.org/officeDocument/2006/relationships">
  <sheetPr>
    <tabColor indexed="40"/>
    <pageSetUpPr fitToPage="1"/>
  </sheetPr>
  <dimension ref="A1:U39"/>
  <sheetViews>
    <sheetView view="pageBreakPreview" zoomScale="60" zoomScaleNormal="70" zoomScalePageLayoutView="55" workbookViewId="0" topLeftCell="A19">
      <selection activeCell="D58" sqref="D58"/>
    </sheetView>
  </sheetViews>
  <sheetFormatPr defaultColWidth="9.140625" defaultRowHeight="12.75"/>
  <cols>
    <col min="1" max="1" width="15.421875" style="69" customWidth="1"/>
    <col min="2" max="2" width="33.140625" style="69" customWidth="1"/>
    <col min="3" max="3" width="25.00390625" style="69" customWidth="1"/>
    <col min="4" max="4" width="22.28125" style="69" customWidth="1"/>
    <col min="5" max="5" width="26.28125" style="69" customWidth="1"/>
    <col min="6" max="6" width="21.7109375" style="69" customWidth="1"/>
    <col min="7" max="7" width="27.57421875" style="69" customWidth="1"/>
    <col min="8" max="8" width="18.57421875" style="69" customWidth="1"/>
    <col min="9" max="9" width="16.421875" style="69" customWidth="1"/>
    <col min="10" max="10" width="63.00390625" style="1043" customWidth="1"/>
    <col min="11" max="11" width="2.7109375" style="69" customWidth="1"/>
    <col min="12" max="12" width="10.00390625" style="69" customWidth="1"/>
    <col min="13" max="16384" width="9.140625" style="69" customWidth="1"/>
  </cols>
  <sheetData>
    <row r="1" spans="1:10" ht="23.25" customHeight="1">
      <c r="A1" s="1873" t="s">
        <v>279</v>
      </c>
      <c r="B1" s="1873"/>
      <c r="C1" s="1873"/>
      <c r="D1" s="1873"/>
      <c r="E1" s="1873"/>
      <c r="F1" s="1873"/>
      <c r="G1" s="1873"/>
      <c r="H1" s="1873"/>
      <c r="I1" s="1873"/>
      <c r="J1" s="1873"/>
    </row>
    <row r="2" spans="1:10" ht="18" customHeight="1" thickBot="1">
      <c r="A2" s="98" t="s">
        <v>155</v>
      </c>
      <c r="B2" s="72"/>
      <c r="C2" s="72"/>
      <c r="D2" s="72"/>
      <c r="E2" s="72"/>
      <c r="F2" s="72"/>
      <c r="G2" s="72"/>
      <c r="H2" s="72"/>
      <c r="I2" s="72"/>
      <c r="J2" s="454"/>
    </row>
    <row r="3" spans="1:10" s="220" customFormat="1" ht="27.75" customHeight="1" thickBot="1">
      <c r="A3" s="1481" t="s">
        <v>70</v>
      </c>
      <c r="B3" s="1482"/>
      <c r="C3" s="1509" t="str">
        <f>IF('LFA_Programmatic Progress_1A'!C7="","",'LFA_Programmatic Progress_1A'!C7)</f>
        <v>GEO-T-NCDC</v>
      </c>
      <c r="D3" s="1510"/>
      <c r="E3" s="1510"/>
      <c r="F3" s="1511"/>
      <c r="G3" s="73"/>
      <c r="H3" s="73"/>
      <c r="I3" s="73"/>
      <c r="J3" s="453"/>
    </row>
    <row r="4" spans="1:10" s="220" customFormat="1" ht="15" customHeight="1">
      <c r="A4" s="493" t="s">
        <v>271</v>
      </c>
      <c r="B4" s="513"/>
      <c r="C4" s="53" t="s">
        <v>277</v>
      </c>
      <c r="D4" s="505" t="str">
        <f>IF('LFA_Programmatic Progress_1A'!D12="Select","",'LFA_Programmatic Progress_1A'!D12)</f>
        <v>Semester</v>
      </c>
      <c r="E4" s="5" t="s">
        <v>278</v>
      </c>
      <c r="F4" s="47">
        <f>IF('LFA_Programmatic Progress_1A'!F12="Select","",'LFA_Programmatic Progress_1A'!F12)</f>
        <v>2</v>
      </c>
      <c r="G4" s="73"/>
      <c r="H4" s="73"/>
      <c r="I4" s="73"/>
      <c r="J4" s="453"/>
    </row>
    <row r="5" spans="1:10" s="220" customFormat="1" ht="15" customHeight="1">
      <c r="A5" s="514" t="s">
        <v>272</v>
      </c>
      <c r="B5" s="40"/>
      <c r="C5" s="54" t="s">
        <v>240</v>
      </c>
      <c r="D5" s="520">
        <f>IF('LFA_Programmatic Progress_1A'!D13="","",'LFA_Programmatic Progress_1A'!D13)</f>
        <v>41821</v>
      </c>
      <c r="E5" s="5" t="s">
        <v>258</v>
      </c>
      <c r="F5" s="521">
        <f>IF('LFA_Programmatic Progress_1A'!F13="","",'LFA_Programmatic Progress_1A'!F13)</f>
        <v>42004</v>
      </c>
      <c r="G5" s="73"/>
      <c r="H5" s="73"/>
      <c r="I5" s="73"/>
      <c r="J5" s="453"/>
    </row>
    <row r="6" spans="1:10" s="220" customFormat="1" ht="15" customHeight="1" thickBot="1">
      <c r="A6" s="55" t="s">
        <v>273</v>
      </c>
      <c r="B6" s="41"/>
      <c r="C6" s="1522">
        <f>IF('LFA_Programmatic Progress_1A'!C14="Select","",'LFA_Programmatic Progress_1A'!C14)</f>
        <v>2</v>
      </c>
      <c r="D6" s="1523"/>
      <c r="E6" s="1523"/>
      <c r="F6" s="1524"/>
      <c r="G6" s="73"/>
      <c r="H6" s="73"/>
      <c r="I6" s="73"/>
      <c r="J6" s="453"/>
    </row>
    <row r="7" spans="1:10" ht="12.75">
      <c r="A7" s="72"/>
      <c r="B7" s="72"/>
      <c r="C7" s="72"/>
      <c r="D7" s="72"/>
      <c r="E7" s="72"/>
      <c r="F7" s="72"/>
      <c r="G7" s="72"/>
      <c r="H7" s="72"/>
      <c r="I7" s="72"/>
      <c r="J7" s="454"/>
    </row>
    <row r="8" spans="1:10" ht="15">
      <c r="A8" s="232"/>
      <c r="B8" s="232"/>
      <c r="C8" s="232"/>
      <c r="D8" s="1237"/>
      <c r="E8" s="1237"/>
      <c r="F8" s="1237"/>
      <c r="G8" s="1238"/>
      <c r="H8" s="1238"/>
      <c r="I8" s="634"/>
      <c r="J8" s="1239"/>
    </row>
    <row r="9" spans="1:10" ht="20.25">
      <c r="A9" s="1313" t="s">
        <v>509</v>
      </c>
      <c r="B9" s="1314"/>
      <c r="C9" s="1315"/>
      <c r="D9" s="1267"/>
      <c r="E9" s="1267"/>
      <c r="F9" s="1268"/>
      <c r="G9" s="1267"/>
      <c r="H9" s="1267"/>
      <c r="I9" s="1033"/>
      <c r="J9" s="1316"/>
    </row>
    <row r="10" spans="1:21" ht="9" customHeight="1">
      <c r="A10" s="218"/>
      <c r="B10" s="218"/>
      <c r="C10" s="218"/>
      <c r="D10" s="1240"/>
      <c r="E10" s="1240"/>
      <c r="F10" s="1240"/>
      <c r="G10" s="1240"/>
      <c r="H10" s="1240"/>
      <c r="I10" s="1240"/>
      <c r="J10" s="1241"/>
      <c r="K10" s="77"/>
      <c r="L10" s="752"/>
      <c r="M10" s="752"/>
      <c r="N10" s="752"/>
      <c r="O10" s="752"/>
      <c r="P10" s="752"/>
      <c r="Q10" s="752"/>
      <c r="R10" s="752"/>
      <c r="S10" s="752"/>
      <c r="T10" s="752"/>
      <c r="U10" s="752"/>
    </row>
    <row r="11" spans="1:21" ht="69" customHeight="1">
      <c r="A11" s="2192" t="s">
        <v>608</v>
      </c>
      <c r="B11" s="2193"/>
      <c r="C11" s="2193"/>
      <c r="D11" s="2193"/>
      <c r="E11" s="2193"/>
      <c r="F11" s="2193"/>
      <c r="G11" s="2193"/>
      <c r="H11" s="2193"/>
      <c r="I11" s="2193"/>
      <c r="J11" s="2193"/>
      <c r="K11" s="1040"/>
      <c r="L11" s="752"/>
      <c r="M11" s="752"/>
      <c r="N11" s="752"/>
      <c r="O11" s="752"/>
      <c r="P11" s="752"/>
      <c r="Q11" s="752"/>
      <c r="R11" s="752"/>
      <c r="S11" s="752"/>
      <c r="T11" s="752"/>
      <c r="U11" s="752"/>
    </row>
    <row r="12" spans="1:18" ht="9.75" customHeight="1" thickBot="1">
      <c r="A12" s="634"/>
      <c r="B12" s="634"/>
      <c r="C12" s="634"/>
      <c r="D12" s="634"/>
      <c r="E12" s="634"/>
      <c r="F12" s="634"/>
      <c r="G12" s="634"/>
      <c r="H12" s="634"/>
      <c r="I12" s="634"/>
      <c r="J12" s="1039"/>
      <c r="M12" s="752"/>
      <c r="N12" s="752"/>
      <c r="O12" s="752"/>
      <c r="P12" s="752"/>
      <c r="Q12" s="752"/>
      <c r="R12" s="752"/>
    </row>
    <row r="13" spans="1:19" ht="45" customHeight="1" thickBot="1">
      <c r="A13" s="2194" t="s">
        <v>432</v>
      </c>
      <c r="B13" s="2195"/>
      <c r="C13" s="2194" t="s">
        <v>4</v>
      </c>
      <c r="D13" s="2194"/>
      <c r="E13" s="2194"/>
      <c r="F13" s="2194" t="s">
        <v>5</v>
      </c>
      <c r="G13" s="2194"/>
      <c r="H13" s="2194"/>
      <c r="I13" s="2194"/>
      <c r="J13" s="1343" t="s">
        <v>188</v>
      </c>
      <c r="K13" s="220"/>
      <c r="L13" s="752"/>
      <c r="M13" s="752"/>
      <c r="N13" s="752"/>
      <c r="O13" s="752"/>
      <c r="P13" s="752"/>
      <c r="Q13" s="14"/>
      <c r="R13" s="14"/>
      <c r="S13" s="14"/>
    </row>
    <row r="14" spans="1:15" ht="76.5" customHeight="1">
      <c r="A14" s="2184" t="s">
        <v>257</v>
      </c>
      <c r="B14" s="2185"/>
      <c r="C14" s="2186"/>
      <c r="D14" s="2187"/>
      <c r="E14" s="2188"/>
      <c r="F14" s="2186"/>
      <c r="G14" s="2187"/>
      <c r="H14" s="2187"/>
      <c r="I14" s="2188"/>
      <c r="J14" s="1344"/>
      <c r="K14" s="752"/>
      <c r="L14" s="752"/>
      <c r="M14" s="752"/>
      <c r="N14" s="752"/>
      <c r="O14" s="752"/>
    </row>
    <row r="15" spans="1:10" ht="76.5" customHeight="1">
      <c r="A15" s="2184" t="s">
        <v>257</v>
      </c>
      <c r="B15" s="2185"/>
      <c r="C15" s="2189"/>
      <c r="D15" s="2190"/>
      <c r="E15" s="2191"/>
      <c r="F15" s="2189"/>
      <c r="G15" s="2190"/>
      <c r="H15" s="2190"/>
      <c r="I15" s="2191"/>
      <c r="J15" s="1344"/>
    </row>
    <row r="16" spans="1:11" ht="76.5" customHeight="1">
      <c r="A16" s="2184" t="s">
        <v>257</v>
      </c>
      <c r="B16" s="2185"/>
      <c r="C16" s="2189"/>
      <c r="D16" s="2190"/>
      <c r="E16" s="2191"/>
      <c r="F16" s="2189"/>
      <c r="G16" s="2190"/>
      <c r="H16" s="2190"/>
      <c r="I16" s="2191"/>
      <c r="J16" s="1345"/>
      <c r="K16" s="220"/>
    </row>
    <row r="17" spans="1:11" ht="76.5" customHeight="1">
      <c r="A17" s="2184" t="s">
        <v>257</v>
      </c>
      <c r="B17" s="2185"/>
      <c r="C17" s="2189"/>
      <c r="D17" s="2190"/>
      <c r="E17" s="2191"/>
      <c r="F17" s="2189"/>
      <c r="G17" s="2190"/>
      <c r="H17" s="2190"/>
      <c r="I17" s="2191"/>
      <c r="J17" s="1345"/>
      <c r="K17" s="220"/>
    </row>
    <row r="18" spans="1:10" ht="76.5" customHeight="1">
      <c r="A18" s="2184" t="s">
        <v>257</v>
      </c>
      <c r="B18" s="2185"/>
      <c r="C18" s="2189"/>
      <c r="D18" s="2190"/>
      <c r="E18" s="2191"/>
      <c r="F18" s="2189"/>
      <c r="G18" s="2190"/>
      <c r="H18" s="2190"/>
      <c r="I18" s="2191"/>
      <c r="J18" s="1345"/>
    </row>
    <row r="19" spans="1:10" ht="76.5" customHeight="1">
      <c r="A19" s="2184" t="s">
        <v>257</v>
      </c>
      <c r="B19" s="2185"/>
      <c r="C19" s="2189"/>
      <c r="D19" s="2190"/>
      <c r="E19" s="2191"/>
      <c r="F19" s="2189"/>
      <c r="G19" s="2190"/>
      <c r="H19" s="2190"/>
      <c r="I19" s="2191"/>
      <c r="J19" s="1345"/>
    </row>
    <row r="20" spans="1:10" ht="76.5" customHeight="1">
      <c r="A20" s="2184" t="s">
        <v>257</v>
      </c>
      <c r="B20" s="2185"/>
      <c r="C20" s="2189"/>
      <c r="D20" s="2190"/>
      <c r="E20" s="2191"/>
      <c r="F20" s="2189"/>
      <c r="G20" s="2190"/>
      <c r="H20" s="2190"/>
      <c r="I20" s="2191"/>
      <c r="J20" s="1345"/>
    </row>
    <row r="21" spans="1:10" ht="76.5" customHeight="1">
      <c r="A21" s="2184" t="s">
        <v>257</v>
      </c>
      <c r="B21" s="2185"/>
      <c r="C21" s="2189"/>
      <c r="D21" s="2190"/>
      <c r="E21" s="2191"/>
      <c r="F21" s="2189"/>
      <c r="G21" s="2190"/>
      <c r="H21" s="2190"/>
      <c r="I21" s="2191"/>
      <c r="J21" s="1345"/>
    </row>
    <row r="22" spans="1:10" ht="76.5" customHeight="1">
      <c r="A22" s="2184" t="s">
        <v>257</v>
      </c>
      <c r="B22" s="2185"/>
      <c r="C22" s="2189"/>
      <c r="D22" s="2190"/>
      <c r="E22" s="2191"/>
      <c r="F22" s="2189"/>
      <c r="G22" s="2190"/>
      <c r="H22" s="2190"/>
      <c r="I22" s="2191"/>
      <c r="J22" s="1345"/>
    </row>
    <row r="23" spans="1:10" ht="76.5" customHeight="1" thickBot="1">
      <c r="A23" s="2184" t="s">
        <v>257</v>
      </c>
      <c r="B23" s="2185"/>
      <c r="C23" s="2189"/>
      <c r="D23" s="2190"/>
      <c r="E23" s="2191"/>
      <c r="F23" s="2189"/>
      <c r="G23" s="2190"/>
      <c r="H23" s="2190"/>
      <c r="I23" s="2191"/>
      <c r="J23" s="1345"/>
    </row>
    <row r="24" spans="1:10" ht="76.5" customHeight="1">
      <c r="A24" s="2184" t="s">
        <v>257</v>
      </c>
      <c r="B24" s="2185"/>
      <c r="C24" s="2189"/>
      <c r="D24" s="2187"/>
      <c r="E24" s="2191"/>
      <c r="F24" s="2189"/>
      <c r="G24" s="2190"/>
      <c r="H24" s="2190"/>
      <c r="I24" s="2191"/>
      <c r="J24" s="1345"/>
    </row>
    <row r="25" spans="1:10" ht="76.5" customHeight="1">
      <c r="A25" s="2184" t="s">
        <v>257</v>
      </c>
      <c r="B25" s="2185"/>
      <c r="C25" s="2189"/>
      <c r="D25" s="2190"/>
      <c r="E25" s="2191"/>
      <c r="F25" s="2189"/>
      <c r="G25" s="2190"/>
      <c r="H25" s="2190"/>
      <c r="I25" s="2191"/>
      <c r="J25" s="1345"/>
    </row>
    <row r="26" spans="1:10" ht="76.5" customHeight="1">
      <c r="A26" s="2184" t="s">
        <v>257</v>
      </c>
      <c r="B26" s="2185"/>
      <c r="C26" s="2189"/>
      <c r="D26" s="2190"/>
      <c r="E26" s="2191"/>
      <c r="F26" s="2189"/>
      <c r="G26" s="2190"/>
      <c r="H26" s="2190"/>
      <c r="I26" s="2191"/>
      <c r="J26" s="1345"/>
    </row>
    <row r="27" spans="1:10" ht="76.5" customHeight="1" thickBot="1">
      <c r="A27" s="2182" t="s">
        <v>257</v>
      </c>
      <c r="B27" s="2183"/>
      <c r="C27" s="2196"/>
      <c r="D27" s="2197"/>
      <c r="E27" s="2198"/>
      <c r="F27" s="2196"/>
      <c r="G27" s="2197"/>
      <c r="H27" s="2197"/>
      <c r="I27" s="2198"/>
      <c r="J27" s="1346"/>
    </row>
    <row r="28" ht="12.75">
      <c r="J28" s="1041"/>
    </row>
    <row r="29" spans="5:10" ht="12.75">
      <c r="E29" s="752" t="s">
        <v>563</v>
      </c>
      <c r="J29" s="1041"/>
    </row>
    <row r="30" spans="1:10" ht="12.75" hidden="1">
      <c r="A30" s="1042" t="s">
        <v>257</v>
      </c>
      <c r="J30" s="1041"/>
    </row>
    <row r="31" spans="1:10" ht="12.75" hidden="1">
      <c r="A31" s="1042" t="s">
        <v>17</v>
      </c>
      <c r="J31" s="1041"/>
    </row>
    <row r="32" spans="1:10" ht="12.75" hidden="1">
      <c r="A32" s="1042" t="s">
        <v>18</v>
      </c>
      <c r="J32" s="1041"/>
    </row>
    <row r="33" ht="12.75" hidden="1">
      <c r="J33" s="1041"/>
    </row>
    <row r="34" spans="1:10" ht="12.75" hidden="1">
      <c r="A34" s="1042" t="s">
        <v>257</v>
      </c>
      <c r="J34" s="1041"/>
    </row>
    <row r="35" ht="12.75" hidden="1">
      <c r="A35" s="1042" t="s">
        <v>19</v>
      </c>
    </row>
    <row r="36" ht="12.75" hidden="1">
      <c r="A36" s="1042" t="s">
        <v>20</v>
      </c>
    </row>
    <row r="37" ht="12.75" hidden="1">
      <c r="A37" s="1042" t="s">
        <v>21</v>
      </c>
    </row>
    <row r="38" ht="12.75" hidden="1">
      <c r="A38" s="1042" t="s">
        <v>22</v>
      </c>
    </row>
    <row r="39" ht="12.75" hidden="1">
      <c r="A39" s="1042" t="s">
        <v>23</v>
      </c>
    </row>
    <row r="40" ht="12.75" hidden="1"/>
  </sheetData>
  <sheetProtection formatCells="0" formatColumns="0" formatRows="0" insertRows="0"/>
  <mergeCells count="50">
    <mergeCell ref="F20:I20"/>
    <mergeCell ref="F21:I21"/>
    <mergeCell ref="F22:I22"/>
    <mergeCell ref="F23:I23"/>
    <mergeCell ref="C20:E20"/>
    <mergeCell ref="C21:E21"/>
    <mergeCell ref="C22:E22"/>
    <mergeCell ref="C23:E23"/>
    <mergeCell ref="A20:B20"/>
    <mergeCell ref="A21:B21"/>
    <mergeCell ref="A22:B22"/>
    <mergeCell ref="A23:B23"/>
    <mergeCell ref="C19:E19"/>
    <mergeCell ref="C17:E17"/>
    <mergeCell ref="A19:B19"/>
    <mergeCell ref="F25:I25"/>
    <mergeCell ref="C24:E24"/>
    <mergeCell ref="C25:E25"/>
    <mergeCell ref="C27:E27"/>
    <mergeCell ref="F27:I27"/>
    <mergeCell ref="C26:E26"/>
    <mergeCell ref="F26:I26"/>
    <mergeCell ref="F24:I24"/>
    <mergeCell ref="A13:B13"/>
    <mergeCell ref="F14:I14"/>
    <mergeCell ref="C15:E15"/>
    <mergeCell ref="F15:I15"/>
    <mergeCell ref="A14:B14"/>
    <mergeCell ref="C16:E16"/>
    <mergeCell ref="F16:I16"/>
    <mergeCell ref="F19:I19"/>
    <mergeCell ref="F17:I17"/>
    <mergeCell ref="A11:J11"/>
    <mergeCell ref="F13:I13"/>
    <mergeCell ref="C13:E13"/>
    <mergeCell ref="A17:B17"/>
    <mergeCell ref="A18:B18"/>
    <mergeCell ref="A15:B15"/>
    <mergeCell ref="A16:B16"/>
    <mergeCell ref="F18:I18"/>
    <mergeCell ref="A1:J1"/>
    <mergeCell ref="A3:B3"/>
    <mergeCell ref="C3:F3"/>
    <mergeCell ref="C6:F6"/>
    <mergeCell ref="A27:B27"/>
    <mergeCell ref="A25:B25"/>
    <mergeCell ref="C14:E14"/>
    <mergeCell ref="A26:B26"/>
    <mergeCell ref="C18:E18"/>
    <mergeCell ref="A24:B24"/>
  </mergeCells>
  <dataValidations count="1">
    <dataValidation type="list" allowBlank="1" showInputMessage="1" showErrorMessage="1" sqref="A14:B27">
      <formula1>$A$34:$A$39</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8" r:id="rId1"/>
  <headerFooter>
    <oddFooter>&amp;L&amp;9&amp;F&amp;C&amp;A&amp;R&amp;9Page &amp;P of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U39"/>
  <sheetViews>
    <sheetView showGridLines="0" zoomScale="69" zoomScaleNormal="69" zoomScaleSheetLayoutView="70" zoomScalePageLayoutView="0" workbookViewId="0" topLeftCell="A1">
      <selection activeCell="J27" sqref="J27"/>
    </sheetView>
  </sheetViews>
  <sheetFormatPr defaultColWidth="9.140625" defaultRowHeight="12.75" outlineLevelRow="1"/>
  <cols>
    <col min="1" max="1" width="14.8515625" style="13" customWidth="1"/>
    <col min="2" max="2" width="38.28125" style="13" customWidth="1"/>
    <col min="3" max="3" width="22.00390625" style="13" customWidth="1"/>
    <col min="4" max="4" width="18.57421875" style="37" customWidth="1"/>
    <col min="5" max="5" width="19.28125" style="13" customWidth="1"/>
    <col min="6" max="6" width="16.140625" style="13" customWidth="1"/>
    <col min="7" max="7" width="14.00390625" style="13" customWidth="1"/>
    <col min="8" max="8" width="13.421875" style="38" customWidth="1"/>
    <col min="9" max="9" width="13.57421875" style="13" customWidth="1"/>
    <col min="10" max="10" width="17.57421875" style="13" customWidth="1"/>
    <col min="11" max="11" width="21.7109375" style="13" customWidth="1"/>
    <col min="12" max="12" width="16.28125" style="13" customWidth="1"/>
    <col min="13" max="13" width="26.140625" style="13" customWidth="1"/>
    <col min="14" max="14" width="16.140625" style="13" customWidth="1"/>
    <col min="15" max="15" width="37.00390625" style="13" customWidth="1"/>
    <col min="16" max="16" width="17.00390625" style="13" customWidth="1"/>
    <col min="17" max="20" width="9.140625" style="63" customWidth="1"/>
    <col min="21" max="21" width="15.421875" style="63" hidden="1" customWidth="1"/>
    <col min="22" max="16384" width="9.140625" style="63" customWidth="1"/>
  </cols>
  <sheetData>
    <row r="1" spans="1:21" ht="25.5" customHeight="1">
      <c r="A1" s="1480" t="s">
        <v>61</v>
      </c>
      <c r="B1" s="1480"/>
      <c r="C1" s="1480"/>
      <c r="D1" s="1480"/>
      <c r="E1" s="1480"/>
      <c r="F1" s="1480"/>
      <c r="G1" s="492"/>
      <c r="H1" s="35"/>
      <c r="I1" s="35"/>
      <c r="J1" s="12"/>
      <c r="K1" s="12"/>
      <c r="L1" s="12"/>
      <c r="M1" s="12"/>
      <c r="N1" s="12"/>
      <c r="O1" s="12"/>
      <c r="U1" s="991" t="s">
        <v>257</v>
      </c>
    </row>
    <row r="2" spans="1:21" ht="25.5" customHeight="1" hidden="1">
      <c r="A2" s="492"/>
      <c r="B2" s="492"/>
      <c r="C2" s="492"/>
      <c r="D2" s="492"/>
      <c r="E2" s="492"/>
      <c r="F2" s="492"/>
      <c r="G2" s="492"/>
      <c r="H2" s="35"/>
      <c r="I2" s="35"/>
      <c r="J2" s="12"/>
      <c r="K2" s="12"/>
      <c r="L2" s="12"/>
      <c r="M2" s="12"/>
      <c r="N2" s="12"/>
      <c r="O2" s="12"/>
      <c r="U2" s="13" t="s">
        <v>180</v>
      </c>
    </row>
    <row r="3" spans="1:21" ht="25.5" customHeight="1" hidden="1">
      <c r="A3" s="492"/>
      <c r="B3" s="492"/>
      <c r="C3" s="492"/>
      <c r="D3" s="492"/>
      <c r="E3" s="492"/>
      <c r="F3" s="492"/>
      <c r="G3" s="492"/>
      <c r="H3" s="35"/>
      <c r="I3" s="35"/>
      <c r="J3" s="12"/>
      <c r="K3" s="12"/>
      <c r="L3" s="12"/>
      <c r="M3" s="12"/>
      <c r="N3" s="12"/>
      <c r="O3" s="12"/>
      <c r="U3" s="13" t="s">
        <v>290</v>
      </c>
    </row>
    <row r="4" spans="1:21" ht="27.75" customHeight="1" thickBot="1">
      <c r="A4" s="99" t="s">
        <v>153</v>
      </c>
      <c r="U4" s="174" t="s">
        <v>315</v>
      </c>
    </row>
    <row r="5" spans="1:21" ht="15" customHeight="1">
      <c r="A5" s="1481" t="s">
        <v>68</v>
      </c>
      <c r="B5" s="1482"/>
      <c r="C5" s="1483" t="s">
        <v>636</v>
      </c>
      <c r="D5" s="1484"/>
      <c r="E5" s="1484"/>
      <c r="F5" s="1485"/>
      <c r="G5" s="49"/>
      <c r="H5" s="170"/>
      <c r="I5" s="4"/>
      <c r="O5" s="44"/>
      <c r="U5" s="174" t="s">
        <v>464</v>
      </c>
    </row>
    <row r="6" spans="1:21" ht="15" customHeight="1">
      <c r="A6" s="1443" t="s">
        <v>69</v>
      </c>
      <c r="B6" s="1444"/>
      <c r="C6" s="1448" t="s">
        <v>637</v>
      </c>
      <c r="D6" s="1449"/>
      <c r="E6" s="1449"/>
      <c r="F6" s="1450"/>
      <c r="G6" s="49"/>
      <c r="H6" s="13"/>
      <c r="U6" s="174" t="s">
        <v>171</v>
      </c>
    </row>
    <row r="7" spans="1:21" ht="27" customHeight="1">
      <c r="A7" s="1443" t="s">
        <v>265</v>
      </c>
      <c r="B7" s="1444"/>
      <c r="C7" s="1445" t="s">
        <v>638</v>
      </c>
      <c r="D7" s="1446"/>
      <c r="E7" s="1446"/>
      <c r="F7" s="1447"/>
      <c r="G7" s="50"/>
      <c r="H7" s="13"/>
      <c r="U7" s="174" t="s">
        <v>176</v>
      </c>
    </row>
    <row r="8" spans="1:21" ht="15" customHeight="1">
      <c r="A8" s="1443" t="s">
        <v>238</v>
      </c>
      <c r="B8" s="1444"/>
      <c r="C8" s="1448" t="s">
        <v>639</v>
      </c>
      <c r="D8" s="1449"/>
      <c r="E8" s="1449"/>
      <c r="F8" s="1450"/>
      <c r="G8" s="49"/>
      <c r="H8" s="13"/>
      <c r="U8" s="13" t="s">
        <v>190</v>
      </c>
    </row>
    <row r="9" spans="1:21" ht="15" customHeight="1">
      <c r="A9" s="1443" t="s">
        <v>263</v>
      </c>
      <c r="B9" s="1444"/>
      <c r="C9" s="1486">
        <v>41730</v>
      </c>
      <c r="D9" s="1487"/>
      <c r="E9" s="1487"/>
      <c r="F9" s="1488"/>
      <c r="G9" s="51"/>
      <c r="H9" s="13"/>
      <c r="U9" s="13" t="s">
        <v>478</v>
      </c>
    </row>
    <row r="10" spans="1:21" ht="15" customHeight="1" thickBot="1">
      <c r="A10" s="1470" t="s">
        <v>239</v>
      </c>
      <c r="B10" s="1471"/>
      <c r="C10" s="1474" t="s">
        <v>640</v>
      </c>
      <c r="D10" s="1475"/>
      <c r="E10" s="1475"/>
      <c r="F10" s="1476"/>
      <c r="G10" s="52"/>
      <c r="H10" s="13"/>
      <c r="U10" s="13" t="s">
        <v>479</v>
      </c>
    </row>
    <row r="11" spans="1:14" ht="27" customHeight="1" thickBot="1">
      <c r="A11" s="98" t="s">
        <v>236</v>
      </c>
      <c r="B11" s="10"/>
      <c r="C11" s="10"/>
      <c r="D11" s="36"/>
      <c r="E11" s="10"/>
      <c r="F11" s="10"/>
      <c r="G11" s="10"/>
      <c r="H11" s="11"/>
      <c r="I11" s="10"/>
      <c r="J11" s="12"/>
      <c r="K11" s="12"/>
      <c r="L11" s="12"/>
      <c r="M11" s="12"/>
      <c r="N11" s="12"/>
    </row>
    <row r="12" spans="1:8" ht="15" customHeight="1">
      <c r="A12" s="494" t="s">
        <v>271</v>
      </c>
      <c r="B12" s="497"/>
      <c r="C12" s="53" t="s">
        <v>277</v>
      </c>
      <c r="D12" s="712" t="s">
        <v>641</v>
      </c>
      <c r="E12" s="43" t="s">
        <v>278</v>
      </c>
      <c r="F12" s="743">
        <v>2</v>
      </c>
      <c r="G12" s="49"/>
      <c r="H12" s="13"/>
    </row>
    <row r="13" spans="1:8" ht="15" customHeight="1">
      <c r="A13" s="514" t="s">
        <v>272</v>
      </c>
      <c r="B13" s="40"/>
      <c r="C13" s="54" t="s">
        <v>240</v>
      </c>
      <c r="D13" s="829">
        <v>41821</v>
      </c>
      <c r="E13" s="5" t="s">
        <v>258</v>
      </c>
      <c r="F13" s="713">
        <v>42004</v>
      </c>
      <c r="G13" s="39"/>
      <c r="H13" s="13"/>
    </row>
    <row r="14" spans="1:8" ht="15" customHeight="1" thickBot="1">
      <c r="A14" s="55" t="s">
        <v>273</v>
      </c>
      <c r="B14" s="41"/>
      <c r="C14" s="1453">
        <v>2</v>
      </c>
      <c r="D14" s="1454"/>
      <c r="E14" s="1454"/>
      <c r="F14" s="1455"/>
      <c r="G14" s="52"/>
      <c r="H14" s="13"/>
    </row>
    <row r="15" spans="1:14" ht="27" customHeight="1" thickBot="1">
      <c r="A15" s="98" t="s">
        <v>235</v>
      </c>
      <c r="B15" s="10"/>
      <c r="C15" s="10"/>
      <c r="D15" s="36"/>
      <c r="E15" s="10"/>
      <c r="F15" s="10"/>
      <c r="G15" s="10"/>
      <c r="H15" s="11"/>
      <c r="I15" s="10"/>
      <c r="J15" s="12"/>
      <c r="K15" s="12"/>
      <c r="L15" s="12"/>
      <c r="M15" s="12"/>
      <c r="N15" s="12"/>
    </row>
    <row r="16" spans="1:8" ht="15" customHeight="1">
      <c r="A16" s="494" t="s">
        <v>276</v>
      </c>
      <c r="B16" s="497"/>
      <c r="C16" s="1260" t="s">
        <v>277</v>
      </c>
      <c r="D16" s="712" t="s">
        <v>646</v>
      </c>
      <c r="E16" s="43" t="s">
        <v>278</v>
      </c>
      <c r="F16" s="744">
        <v>2</v>
      </c>
      <c r="G16" s="49"/>
      <c r="H16" s="13"/>
    </row>
    <row r="17" spans="1:8" ht="15" customHeight="1">
      <c r="A17" s="514" t="s">
        <v>274</v>
      </c>
      <c r="B17" s="40"/>
      <c r="C17" s="1261" t="s">
        <v>240</v>
      </c>
      <c r="D17" s="1068">
        <v>42005</v>
      </c>
      <c r="E17" s="5" t="s">
        <v>258</v>
      </c>
      <c r="F17" s="1378">
        <v>42369</v>
      </c>
      <c r="G17" s="39"/>
      <c r="H17" s="13"/>
    </row>
    <row r="18" spans="1:8" ht="15" customHeight="1" thickBot="1">
      <c r="A18" s="55" t="s">
        <v>275</v>
      </c>
      <c r="B18" s="167"/>
      <c r="C18" s="1472">
        <v>2</v>
      </c>
      <c r="D18" s="1454"/>
      <c r="E18" s="1454"/>
      <c r="F18" s="1455"/>
      <c r="G18" s="52"/>
      <c r="H18" s="13"/>
    </row>
    <row r="19" spans="1:14" ht="15">
      <c r="A19" s="10"/>
      <c r="B19" s="10"/>
      <c r="C19" s="10"/>
      <c r="D19" s="36"/>
      <c r="E19" s="10"/>
      <c r="F19" s="10"/>
      <c r="G19" s="10"/>
      <c r="H19" s="11"/>
      <c r="I19" s="10"/>
      <c r="J19" s="12"/>
      <c r="K19" s="12"/>
      <c r="L19" s="12"/>
      <c r="M19" s="12"/>
      <c r="N19" s="12"/>
    </row>
    <row r="20" spans="1:16" ht="12.75" customHeight="1">
      <c r="A20" s="1473"/>
      <c r="B20" s="1473"/>
      <c r="C20" s="1473"/>
      <c r="D20" s="1473"/>
      <c r="E20" s="1473"/>
      <c r="F20" s="1473"/>
      <c r="G20" s="1473"/>
      <c r="H20" s="1473"/>
      <c r="I20" s="1473"/>
      <c r="J20" s="1473"/>
      <c r="K20" s="1473"/>
      <c r="L20" s="1473"/>
      <c r="M20" s="1473"/>
      <c r="N20" s="1473"/>
      <c r="O20" s="1473"/>
      <c r="P20" s="1473"/>
    </row>
    <row r="21" spans="1:14" ht="12.75" customHeight="1">
      <c r="A21" s="10"/>
      <c r="B21" s="10"/>
      <c r="C21" s="10"/>
      <c r="D21" s="36"/>
      <c r="E21" s="10"/>
      <c r="F21" s="10"/>
      <c r="G21" s="10"/>
      <c r="H21" s="11"/>
      <c r="I21" s="10"/>
      <c r="J21" s="12"/>
      <c r="K21" s="12"/>
      <c r="L21" s="12"/>
      <c r="M21" s="12"/>
      <c r="N21" s="12"/>
    </row>
    <row r="22" spans="1:14" ht="54.75" customHeight="1">
      <c r="A22" s="9" t="s">
        <v>444</v>
      </c>
      <c r="B22" s="9"/>
      <c r="C22" s="10"/>
      <c r="D22" s="36"/>
      <c r="E22" s="10"/>
      <c r="F22" s="10"/>
      <c r="G22" s="10"/>
      <c r="H22" s="11"/>
      <c r="I22" s="10"/>
      <c r="J22" s="12"/>
      <c r="K22" s="12"/>
      <c r="L22" s="12"/>
      <c r="M22" s="12"/>
      <c r="N22" s="12"/>
    </row>
    <row r="23" spans="1:21" s="14" customFormat="1" ht="34.5" customHeight="1" thickBot="1">
      <c r="A23" s="466" t="s">
        <v>62</v>
      </c>
      <c r="B23" s="45"/>
      <c r="C23" s="45"/>
      <c r="D23" s="45"/>
      <c r="E23" s="45"/>
      <c r="F23" s="45"/>
      <c r="G23" s="45"/>
      <c r="H23" s="45"/>
      <c r="I23" s="45"/>
      <c r="J23" s="45"/>
      <c r="K23" s="45"/>
      <c r="L23" s="45"/>
      <c r="M23" s="45"/>
      <c r="N23" s="45"/>
      <c r="O23" s="45"/>
      <c r="P23" s="46"/>
      <c r="U23" s="63"/>
    </row>
    <row r="24" spans="1:21" s="67" customFormat="1" ht="20.25" customHeight="1">
      <c r="A24" s="872" t="s">
        <v>27</v>
      </c>
      <c r="B24" s="56"/>
      <c r="C24" s="56"/>
      <c r="D24" s="56"/>
      <c r="E24" s="56"/>
      <c r="F24" s="56"/>
      <c r="G24" s="56"/>
      <c r="H24" s="56"/>
      <c r="I24" s="56"/>
      <c r="J24" s="56"/>
      <c r="K24" s="56"/>
      <c r="L24" s="56"/>
      <c r="M24" s="56"/>
      <c r="N24" s="56"/>
      <c r="O24" s="1464"/>
      <c r="P24" s="1465"/>
      <c r="U24" s="14"/>
    </row>
    <row r="25" spans="1:21" ht="31.5" customHeight="1">
      <c r="A25" s="1462" t="s">
        <v>280</v>
      </c>
      <c r="B25" s="1437" t="s">
        <v>243</v>
      </c>
      <c r="C25" s="1456"/>
      <c r="D25" s="1456"/>
      <c r="E25" s="1456"/>
      <c r="F25" s="1457"/>
      <c r="G25" s="1437" t="s">
        <v>266</v>
      </c>
      <c r="H25" s="1466"/>
      <c r="I25" s="1451" t="s">
        <v>436</v>
      </c>
      <c r="J25" s="1451" t="s">
        <v>437</v>
      </c>
      <c r="K25" s="1451" t="s">
        <v>225</v>
      </c>
      <c r="L25" s="1451" t="s">
        <v>438</v>
      </c>
      <c r="M25" s="1451" t="s">
        <v>416</v>
      </c>
      <c r="N25" s="1437" t="s">
        <v>226</v>
      </c>
      <c r="O25" s="1438"/>
      <c r="P25" s="1439"/>
      <c r="U25" s="67"/>
    </row>
    <row r="26" spans="1:16" ht="22.5" customHeight="1" thickBot="1">
      <c r="A26" s="1463"/>
      <c r="B26" s="1458"/>
      <c r="C26" s="1459"/>
      <c r="D26" s="1459"/>
      <c r="E26" s="1459"/>
      <c r="F26" s="1460"/>
      <c r="G26" s="1076" t="s">
        <v>241</v>
      </c>
      <c r="H26" s="1076" t="s">
        <v>242</v>
      </c>
      <c r="I26" s="1452"/>
      <c r="J26" s="1452"/>
      <c r="K26" s="1452"/>
      <c r="L26" s="1452"/>
      <c r="M26" s="1452"/>
      <c r="N26" s="1440"/>
      <c r="O26" s="1441"/>
      <c r="P26" s="1442"/>
    </row>
    <row r="27" spans="1:16" ht="122.25" customHeight="1">
      <c r="A27" s="1073" t="s">
        <v>675</v>
      </c>
      <c r="B27" s="1461" t="s">
        <v>676</v>
      </c>
      <c r="C27" s="1461"/>
      <c r="D27" s="1461"/>
      <c r="E27" s="1461"/>
      <c r="F27" s="1461"/>
      <c r="G27" s="1429" t="s">
        <v>748</v>
      </c>
      <c r="H27" s="1410">
        <v>2012</v>
      </c>
      <c r="I27" s="1145" t="s">
        <v>677</v>
      </c>
      <c r="J27" s="1430" t="s">
        <v>749</v>
      </c>
      <c r="K27" s="1411">
        <v>42050</v>
      </c>
      <c r="L27" s="1412">
        <v>7</v>
      </c>
      <c r="M27" s="898" t="s">
        <v>678</v>
      </c>
      <c r="N27" s="1467" t="s">
        <v>768</v>
      </c>
      <c r="O27" s="1468"/>
      <c r="P27" s="1469"/>
    </row>
    <row r="28" spans="1:16" ht="59.25" customHeight="1">
      <c r="A28" s="1073" t="s">
        <v>679</v>
      </c>
      <c r="B28" s="1461" t="s">
        <v>680</v>
      </c>
      <c r="C28" s="1461"/>
      <c r="D28" s="1461"/>
      <c r="E28" s="1461"/>
      <c r="F28" s="1461"/>
      <c r="G28" s="1413">
        <v>88</v>
      </c>
      <c r="H28" s="1414">
        <v>2012</v>
      </c>
      <c r="I28" s="1145" t="s">
        <v>681</v>
      </c>
      <c r="J28" s="1115" t="s">
        <v>682</v>
      </c>
      <c r="K28" s="1411">
        <v>42050</v>
      </c>
      <c r="L28" s="1412">
        <v>71</v>
      </c>
      <c r="M28" s="898" t="s">
        <v>394</v>
      </c>
      <c r="N28" s="1467"/>
      <c r="O28" s="1468"/>
      <c r="P28" s="1469"/>
    </row>
    <row r="29" spans="1:16" ht="59.25" customHeight="1">
      <c r="A29" s="1073" t="s">
        <v>679</v>
      </c>
      <c r="B29" s="1461" t="s">
        <v>683</v>
      </c>
      <c r="C29" s="1461"/>
      <c r="D29" s="1461"/>
      <c r="E29" s="1461"/>
      <c r="F29" s="1461"/>
      <c r="G29" s="1415">
        <v>0.76</v>
      </c>
      <c r="H29" s="1416" t="s">
        <v>684</v>
      </c>
      <c r="I29" s="1145" t="s">
        <v>685</v>
      </c>
      <c r="J29" s="1115" t="s">
        <v>686</v>
      </c>
      <c r="K29" s="1411">
        <v>42050</v>
      </c>
      <c r="L29" s="1412">
        <v>76</v>
      </c>
      <c r="M29" s="898" t="s">
        <v>394</v>
      </c>
      <c r="N29" s="1467"/>
      <c r="O29" s="1468"/>
      <c r="P29" s="1469"/>
    </row>
    <row r="30" spans="1:16" ht="59.25" customHeight="1">
      <c r="A30" s="1073" t="s">
        <v>679</v>
      </c>
      <c r="B30" s="1461" t="s">
        <v>687</v>
      </c>
      <c r="C30" s="1461"/>
      <c r="D30" s="1461"/>
      <c r="E30" s="1461"/>
      <c r="F30" s="1461"/>
      <c r="G30" s="1415">
        <v>0.52</v>
      </c>
      <c r="H30" s="1416" t="s">
        <v>688</v>
      </c>
      <c r="I30" s="1145" t="s">
        <v>689</v>
      </c>
      <c r="J30" s="1115" t="s">
        <v>690</v>
      </c>
      <c r="K30" s="1411">
        <v>42050</v>
      </c>
      <c r="L30" s="1417">
        <v>0.45</v>
      </c>
      <c r="M30" s="898" t="s">
        <v>394</v>
      </c>
      <c r="N30" s="1467"/>
      <c r="O30" s="1468"/>
      <c r="P30" s="1469"/>
    </row>
    <row r="31" spans="1:16" ht="59.25" customHeight="1">
      <c r="A31" s="1073" t="s">
        <v>679</v>
      </c>
      <c r="B31" s="1461" t="s">
        <v>691</v>
      </c>
      <c r="C31" s="1461"/>
      <c r="D31" s="1461"/>
      <c r="E31" s="1461"/>
      <c r="F31" s="1461"/>
      <c r="G31" s="1413">
        <v>55</v>
      </c>
      <c r="H31" s="1418">
        <v>2012</v>
      </c>
      <c r="I31" s="1145" t="s">
        <v>692</v>
      </c>
      <c r="J31" s="1412">
        <v>54</v>
      </c>
      <c r="K31" s="1411">
        <v>42050</v>
      </c>
      <c r="L31" s="1412">
        <v>48</v>
      </c>
      <c r="M31" s="898" t="s">
        <v>693</v>
      </c>
      <c r="N31" s="1467"/>
      <c r="O31" s="1468"/>
      <c r="P31" s="1469"/>
    </row>
    <row r="32" spans="1:16" ht="59.25" customHeight="1">
      <c r="A32" s="1073" t="s">
        <v>257</v>
      </c>
      <c r="B32" s="1461"/>
      <c r="C32" s="1461"/>
      <c r="D32" s="1461"/>
      <c r="E32" s="1461"/>
      <c r="F32" s="1461"/>
      <c r="G32" s="1131" t="s">
        <v>121</v>
      </c>
      <c r="H32" s="1145" t="s">
        <v>121</v>
      </c>
      <c r="I32" s="1145" t="s">
        <v>121</v>
      </c>
      <c r="J32" s="1115" t="s">
        <v>121</v>
      </c>
      <c r="K32" s="1067" t="s">
        <v>121</v>
      </c>
      <c r="L32" s="1115" t="s">
        <v>121</v>
      </c>
      <c r="M32" s="898" t="s">
        <v>257</v>
      </c>
      <c r="N32" s="1477"/>
      <c r="O32" s="1478"/>
      <c r="P32" s="1479"/>
    </row>
    <row r="33" spans="1:16" ht="59.25" customHeight="1" outlineLevel="1">
      <c r="A33" s="1073" t="s">
        <v>257</v>
      </c>
      <c r="B33" s="1461"/>
      <c r="C33" s="1461"/>
      <c r="D33" s="1461"/>
      <c r="E33" s="1461"/>
      <c r="F33" s="1461"/>
      <c r="G33" s="1131" t="s">
        <v>121</v>
      </c>
      <c r="H33" s="1145" t="s">
        <v>121</v>
      </c>
      <c r="I33" s="1145" t="s">
        <v>121</v>
      </c>
      <c r="J33" s="1115" t="s">
        <v>121</v>
      </c>
      <c r="K33" s="1067" t="s">
        <v>121</v>
      </c>
      <c r="L33" s="1115" t="s">
        <v>121</v>
      </c>
      <c r="M33" s="898" t="s">
        <v>257</v>
      </c>
      <c r="N33" s="1477"/>
      <c r="O33" s="1478"/>
      <c r="P33" s="1479"/>
    </row>
    <row r="34" spans="1:16" ht="59.25" customHeight="1" outlineLevel="1">
      <c r="A34" s="1073" t="s">
        <v>257</v>
      </c>
      <c r="B34" s="1461"/>
      <c r="C34" s="1461"/>
      <c r="D34" s="1461"/>
      <c r="E34" s="1461"/>
      <c r="F34" s="1461"/>
      <c r="G34" s="1131" t="s">
        <v>121</v>
      </c>
      <c r="H34" s="1145" t="s">
        <v>121</v>
      </c>
      <c r="I34" s="1145" t="s">
        <v>121</v>
      </c>
      <c r="J34" s="1115" t="s">
        <v>121</v>
      </c>
      <c r="K34" s="1067" t="s">
        <v>121</v>
      </c>
      <c r="L34" s="1115" t="s">
        <v>121</v>
      </c>
      <c r="M34" s="898" t="s">
        <v>257</v>
      </c>
      <c r="N34" s="1477"/>
      <c r="O34" s="1478"/>
      <c r="P34" s="1479"/>
    </row>
    <row r="35" spans="1:16" ht="59.25" customHeight="1" outlineLevel="1">
      <c r="A35" s="1073" t="s">
        <v>257</v>
      </c>
      <c r="B35" s="1461"/>
      <c r="C35" s="1461"/>
      <c r="D35" s="1461"/>
      <c r="E35" s="1461"/>
      <c r="F35" s="1461"/>
      <c r="G35" s="1131" t="s">
        <v>121</v>
      </c>
      <c r="H35" s="1145" t="s">
        <v>121</v>
      </c>
      <c r="I35" s="1145" t="s">
        <v>121</v>
      </c>
      <c r="J35" s="1115" t="s">
        <v>121</v>
      </c>
      <c r="K35" s="1067" t="s">
        <v>121</v>
      </c>
      <c r="L35" s="1115" t="s">
        <v>121</v>
      </c>
      <c r="M35" s="898" t="s">
        <v>257</v>
      </c>
      <c r="N35" s="1477"/>
      <c r="O35" s="1478"/>
      <c r="P35" s="1479"/>
    </row>
    <row r="36" spans="1:16" ht="59.25" customHeight="1" outlineLevel="1">
      <c r="A36" s="1339" t="s">
        <v>257</v>
      </c>
      <c r="B36" s="1461"/>
      <c r="C36" s="1461"/>
      <c r="D36" s="1461"/>
      <c r="E36" s="1461"/>
      <c r="F36" s="1461"/>
      <c r="G36" s="1131" t="s">
        <v>121</v>
      </c>
      <c r="H36" s="1145" t="s">
        <v>121</v>
      </c>
      <c r="I36" s="1145" t="s">
        <v>121</v>
      </c>
      <c r="J36" s="1115" t="s">
        <v>121</v>
      </c>
      <c r="K36" s="1067" t="s">
        <v>121</v>
      </c>
      <c r="L36" s="1115" t="s">
        <v>121</v>
      </c>
      <c r="M36" s="898" t="s">
        <v>257</v>
      </c>
      <c r="N36" s="1477"/>
      <c r="O36" s="1478"/>
      <c r="P36" s="1479"/>
    </row>
    <row r="37" spans="1:21" s="14" customFormat="1" ht="13.5" customHeight="1">
      <c r="A37" s="33"/>
      <c r="B37" s="45"/>
      <c r="C37" s="45"/>
      <c r="D37" s="45"/>
      <c r="E37" s="45"/>
      <c r="F37" s="45"/>
      <c r="G37" s="45"/>
      <c r="H37" s="45"/>
      <c r="I37" s="45"/>
      <c r="J37" s="45"/>
      <c r="K37" s="45"/>
      <c r="L37" s="45"/>
      <c r="M37" s="45"/>
      <c r="N37" s="45"/>
      <c r="O37" s="45"/>
      <c r="P37" s="46"/>
      <c r="U37" s="63"/>
    </row>
    <row r="38" spans="1:16" s="14" customFormat="1" ht="13.5" customHeight="1">
      <c r="A38" s="12"/>
      <c r="B38" s="12"/>
      <c r="C38" s="12"/>
      <c r="D38" s="12"/>
      <c r="E38" s="12"/>
      <c r="F38" s="12"/>
      <c r="G38" s="12"/>
      <c r="H38" s="12"/>
      <c r="I38" s="12"/>
      <c r="J38" s="12"/>
      <c r="K38" s="12"/>
      <c r="L38" s="12"/>
      <c r="M38" s="12"/>
      <c r="N38" s="12"/>
      <c r="O38" s="12"/>
      <c r="P38" s="12"/>
    </row>
    <row r="39" ht="12.75">
      <c r="U39" s="14"/>
    </row>
    <row r="40" ht="12.75" customHeight="1"/>
  </sheetData>
  <sheetProtection formatCells="0" formatColumns="0" formatRows="0"/>
  <mergeCells count="46">
    <mergeCell ref="N29:P29"/>
    <mergeCell ref="N30:P30"/>
    <mergeCell ref="N31:P31"/>
    <mergeCell ref="N33:P33"/>
    <mergeCell ref="N32:P32"/>
    <mergeCell ref="N34:P34"/>
    <mergeCell ref="N35:P35"/>
    <mergeCell ref="N36:P36"/>
    <mergeCell ref="A1:F1"/>
    <mergeCell ref="A5:B5"/>
    <mergeCell ref="C5:F5"/>
    <mergeCell ref="C6:F6"/>
    <mergeCell ref="A9:B9"/>
    <mergeCell ref="C9:F9"/>
    <mergeCell ref="A6:B6"/>
    <mergeCell ref="B32:F32"/>
    <mergeCell ref="B34:F34"/>
    <mergeCell ref="B35:F35"/>
    <mergeCell ref="B36:F36"/>
    <mergeCell ref="A10:B10"/>
    <mergeCell ref="I25:I26"/>
    <mergeCell ref="C18:F18"/>
    <mergeCell ref="A20:P20"/>
    <mergeCell ref="B29:F29"/>
    <mergeCell ref="C10:F10"/>
    <mergeCell ref="B30:F30"/>
    <mergeCell ref="B31:F31"/>
    <mergeCell ref="B33:F33"/>
    <mergeCell ref="A25:A26"/>
    <mergeCell ref="O24:P24"/>
    <mergeCell ref="L25:L26"/>
    <mergeCell ref="G25:H25"/>
    <mergeCell ref="N27:P27"/>
    <mergeCell ref="N28:P28"/>
    <mergeCell ref="B27:F27"/>
    <mergeCell ref="B28:F28"/>
    <mergeCell ref="N25:P26"/>
    <mergeCell ref="A7:B7"/>
    <mergeCell ref="A8:B8"/>
    <mergeCell ref="C7:F7"/>
    <mergeCell ref="C8:F8"/>
    <mergeCell ref="M25:M26"/>
    <mergeCell ref="C14:F14"/>
    <mergeCell ref="B25:F26"/>
    <mergeCell ref="K25:K26"/>
    <mergeCell ref="J25:J26"/>
  </mergeCells>
  <dataValidations count="7">
    <dataValidation type="list" allowBlank="1" showInputMessage="1" showErrorMessage="1" sqref="G18">
      <formula1>"Select,N/A,1,2,3,4,5,6,7,8,9,10,11,12,13,14,15,16,17,18,19,20"</formula1>
    </dataValidation>
    <dataValidation type="list" allowBlank="1" showInputMessage="1" showErrorMessage="1" sqref="G10:G11 C10:F10">
      <formula1>"Select,USD,EUR"</formula1>
    </dataValidation>
    <dataValidation type="list" allowBlank="1" showInputMessage="1" showErrorMessage="1" sqref="C6:G6">
      <formula1>"Select,Health Systems Strengthening,HIV/AIDS,HIV/TB,Integrated,Malaria,Tuberculosis"</formula1>
    </dataValidation>
    <dataValidation type="list" allowBlank="1" showInputMessage="1" showErrorMessage="1" sqref="D16">
      <formula1>"Select,Quarter,Semester,Annual,Other"</formula1>
    </dataValidation>
    <dataValidation type="list" allowBlank="1" showInputMessage="1" sqref="D12">
      <formula1>"Select,Quarter,Semester,Annual,Other (type)"</formula1>
    </dataValidation>
    <dataValidation errorStyle="information" type="list" allowBlank="1" showInputMessage="1" prompt="Please select the data source from the list below. You can also type in your own text." sqref="M27:M36">
      <formula1>$U$1:$U$10</formula1>
    </dataValidation>
    <dataValidation type="list" allowBlank="1" showInputMessage="1" showErrorMessage="1" sqref="A27:A36">
      <formula1>"Select, Impact, Outcome"</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0" r:id="rId1"/>
  <headerFooter alignWithMargins="0">
    <oddFooter>&amp;L&amp;9&amp;F&amp;C&amp;A&amp;R&amp;9Page &amp;P of &amp;N</oddFooter>
  </headerFooter>
</worksheet>
</file>

<file path=xl/worksheets/sheet20.xml><?xml version="1.0" encoding="utf-8"?>
<worksheet xmlns="http://schemas.openxmlformats.org/spreadsheetml/2006/main" xmlns:r="http://schemas.openxmlformats.org/officeDocument/2006/relationships">
  <sheetPr>
    <tabColor indexed="40"/>
    <pageSetUpPr fitToPage="1"/>
  </sheetPr>
  <dimension ref="A1:K25"/>
  <sheetViews>
    <sheetView view="pageBreakPreview" zoomScale="70" zoomScaleNormal="85" zoomScaleSheetLayoutView="70" zoomScalePageLayoutView="0" workbookViewId="0" topLeftCell="A1">
      <selection activeCell="J5" sqref="J5"/>
    </sheetView>
  </sheetViews>
  <sheetFormatPr defaultColWidth="9.140625" defaultRowHeight="12.75"/>
  <cols>
    <col min="1" max="1" width="9.140625" style="69" customWidth="1"/>
    <col min="2" max="2" width="22.140625" style="69" customWidth="1"/>
    <col min="3" max="3" width="27.00390625" style="69" customWidth="1"/>
    <col min="4" max="4" width="21.140625" style="69" customWidth="1"/>
    <col min="5" max="5" width="17.00390625" style="69" customWidth="1"/>
    <col min="6" max="6" width="15.421875" style="69" customWidth="1"/>
    <col min="7" max="7" width="16.28125" style="69" customWidth="1"/>
    <col min="8" max="8" width="17.28125" style="69" customWidth="1"/>
    <col min="9" max="9" width="17.8515625" style="69" customWidth="1"/>
    <col min="10" max="10" width="58.8515625" style="69" customWidth="1"/>
    <col min="11" max="11" width="2.00390625" style="1033" customWidth="1"/>
    <col min="12" max="16384" width="9.140625" style="69" customWidth="1"/>
  </cols>
  <sheetData>
    <row r="1" spans="1:10" ht="24" customHeight="1">
      <c r="A1" s="1873" t="s">
        <v>279</v>
      </c>
      <c r="B1" s="1873"/>
      <c r="C1" s="1873"/>
      <c r="D1" s="1873"/>
      <c r="E1" s="1873"/>
      <c r="F1" s="1873"/>
      <c r="G1" s="1873"/>
      <c r="H1" s="1873"/>
      <c r="I1" s="1873"/>
      <c r="J1" s="554"/>
    </row>
    <row r="2" spans="1:10" ht="27" customHeight="1" thickBot="1">
      <c r="A2" s="98" t="s">
        <v>155</v>
      </c>
      <c r="B2" s="72"/>
      <c r="C2" s="72"/>
      <c r="D2" s="72"/>
      <c r="E2" s="72"/>
      <c r="F2" s="72"/>
      <c r="G2" s="72"/>
      <c r="H2" s="72"/>
      <c r="I2" s="72"/>
      <c r="J2" s="554"/>
    </row>
    <row r="3" spans="1:10" ht="15.75" thickBot="1">
      <c r="A3" s="1832" t="s">
        <v>70</v>
      </c>
      <c r="B3" s="2245"/>
      <c r="C3" s="1833"/>
      <c r="D3" s="2246" t="str">
        <f>IF('LFA_Programmatic Progress_1A'!C7="","",'LFA_Programmatic Progress_1A'!C7)</f>
        <v>GEO-T-NCDC</v>
      </c>
      <c r="E3" s="2247"/>
      <c r="F3" s="2247"/>
      <c r="G3" s="2248"/>
      <c r="H3" s="80"/>
      <c r="I3" s="80"/>
      <c r="J3" s="554"/>
    </row>
    <row r="4" spans="1:10" ht="15">
      <c r="A4" s="494" t="s">
        <v>276</v>
      </c>
      <c r="B4" s="58"/>
      <c r="C4" s="58"/>
      <c r="D4" s="53" t="s">
        <v>277</v>
      </c>
      <c r="E4" s="89" t="str">
        <f>IF('LFA_Programmatic Progress_1A'!D16="Select","",'LFA_Programmatic Progress_1A'!D16)</f>
        <v>Annual</v>
      </c>
      <c r="F4" s="5" t="s">
        <v>278</v>
      </c>
      <c r="G4" s="507">
        <f>IF('LFA_Programmatic Progress_1A'!F16="Select","",'LFA_Programmatic Progress_1A'!F16)</f>
        <v>2</v>
      </c>
      <c r="H4" s="80"/>
      <c r="I4" s="80"/>
      <c r="J4" s="554"/>
    </row>
    <row r="5" spans="1:10" ht="15">
      <c r="A5" s="514" t="s">
        <v>274</v>
      </c>
      <c r="B5" s="58"/>
      <c r="C5" s="59"/>
      <c r="D5" s="54" t="s">
        <v>240</v>
      </c>
      <c r="E5" s="93">
        <f>IF('LFA_Programmatic Progress_1A'!D17="Select","",'LFA_Programmatic Progress_1A'!D17)</f>
        <v>42005</v>
      </c>
      <c r="F5" s="5" t="s">
        <v>258</v>
      </c>
      <c r="G5" s="506">
        <f>IF('LFA_Programmatic Progress_1A'!F17="Select","",'LFA_Programmatic Progress_1A'!F17)</f>
        <v>42369</v>
      </c>
      <c r="H5" s="80"/>
      <c r="I5" s="80"/>
      <c r="J5" s="554"/>
    </row>
    <row r="6" spans="1:10" ht="15.75" thickBot="1">
      <c r="A6" s="55" t="s">
        <v>275</v>
      </c>
      <c r="B6" s="60"/>
      <c r="C6" s="61"/>
      <c r="D6" s="2249">
        <f>IF('LFA_Programmatic Progress_1A'!C18="Select","",'LFA_Programmatic Progress_1A'!C18)</f>
        <v>2</v>
      </c>
      <c r="E6" s="2250"/>
      <c r="F6" s="2250"/>
      <c r="G6" s="2251"/>
      <c r="H6" s="80"/>
      <c r="I6" s="80"/>
      <c r="J6" s="554"/>
    </row>
    <row r="7" spans="1:11" s="752" customFormat="1" ht="15">
      <c r="A7" s="236"/>
      <c r="B7" s="237"/>
      <c r="C7" s="242"/>
      <c r="D7" s="245"/>
      <c r="E7" s="235"/>
      <c r="F7" s="246"/>
      <c r="G7" s="245"/>
      <c r="H7" s="177"/>
      <c r="I7" s="250"/>
      <c r="J7" s="635"/>
      <c r="K7" s="1348"/>
    </row>
    <row r="8" spans="1:11" s="752" customFormat="1" ht="20.25">
      <c r="A8" s="165" t="s">
        <v>228</v>
      </c>
      <c r="B8" s="238"/>
      <c r="C8" s="180"/>
      <c r="D8" s="241"/>
      <c r="E8" s="241"/>
      <c r="F8" s="243"/>
      <c r="G8" s="244"/>
      <c r="H8" s="248"/>
      <c r="I8" s="248"/>
      <c r="J8" s="635"/>
      <c r="K8" s="1348"/>
    </row>
    <row r="9" spans="1:11" s="752" customFormat="1" ht="15">
      <c r="A9" s="239"/>
      <c r="B9" s="180"/>
      <c r="C9" s="240"/>
      <c r="D9" s="176"/>
      <c r="E9" s="244"/>
      <c r="F9" s="244"/>
      <c r="G9" s="249"/>
      <c r="H9" s="248"/>
      <c r="I9" s="253"/>
      <c r="J9" s="635"/>
      <c r="K9" s="1348"/>
    </row>
    <row r="10" spans="1:10" ht="5.25" customHeight="1">
      <c r="A10" s="636"/>
      <c r="B10" s="556"/>
      <c r="C10" s="557"/>
      <c r="D10" s="557"/>
      <c r="E10" s="557"/>
      <c r="F10" s="556"/>
      <c r="G10" s="556"/>
      <c r="H10" s="556"/>
      <c r="I10" s="557"/>
      <c r="J10" s="557"/>
    </row>
    <row r="11" spans="1:11" ht="18" customHeight="1">
      <c r="A11" s="2243" t="s">
        <v>451</v>
      </c>
      <c r="B11" s="2244"/>
      <c r="C11" s="2244"/>
      <c r="D11" s="2244"/>
      <c r="E11" s="2244"/>
      <c r="F11" s="2244"/>
      <c r="G11" s="2244"/>
      <c r="H11" s="2244"/>
      <c r="I11" s="2244"/>
      <c r="J11" s="2244"/>
      <c r="K11" s="974"/>
    </row>
    <row r="12" spans="1:10" ht="13.5" thickBot="1">
      <c r="A12" s="637"/>
      <c r="B12" s="31"/>
      <c r="C12" s="638"/>
      <c r="D12" s="638"/>
      <c r="E12" s="638"/>
      <c r="F12" s="639"/>
      <c r="G12" s="639"/>
      <c r="H12" s="639"/>
      <c r="I12" s="639"/>
      <c r="J12" s="638"/>
    </row>
    <row r="13" spans="1:10" ht="26.25" customHeight="1">
      <c r="A13" s="455"/>
      <c r="B13" s="456"/>
      <c r="C13" s="456"/>
      <c r="D13" s="457"/>
      <c r="E13" s="458"/>
      <c r="F13" s="515" t="s">
        <v>382</v>
      </c>
      <c r="G13" s="1332" t="s">
        <v>383</v>
      </c>
      <c r="H13" s="2221" t="s">
        <v>134</v>
      </c>
      <c r="I13" s="2222"/>
      <c r="J13" s="2223"/>
    </row>
    <row r="14" spans="1:10" ht="51" customHeight="1">
      <c r="A14" s="2230" t="s">
        <v>517</v>
      </c>
      <c r="B14" s="2231"/>
      <c r="C14" s="2231"/>
      <c r="D14" s="2231"/>
      <c r="E14" s="2232"/>
      <c r="F14" s="766">
        <f>+'PR_Cash Reconciliation_5A'!M13</f>
        <v>554284.9559462254</v>
      </c>
      <c r="G14" s="767"/>
      <c r="H14" s="2216"/>
      <c r="I14" s="2224"/>
      <c r="J14" s="2225"/>
    </row>
    <row r="15" spans="1:10" ht="39" customHeight="1">
      <c r="A15" s="2239" t="s">
        <v>251</v>
      </c>
      <c r="B15" s="2240"/>
      <c r="C15" s="2240"/>
      <c r="D15" s="2240"/>
      <c r="E15" s="2240"/>
      <c r="F15" s="2237">
        <f>+'PR_Cash Reconciliation_5A'!K15</f>
        <v>664842</v>
      </c>
      <c r="G15" s="2241"/>
      <c r="H15" s="2216"/>
      <c r="I15" s="2224"/>
      <c r="J15" s="2225"/>
    </row>
    <row r="16" spans="1:10" ht="39" customHeight="1">
      <c r="A16" s="640"/>
      <c r="B16" s="2209" t="s">
        <v>8</v>
      </c>
      <c r="C16" s="2210"/>
      <c r="D16" s="2210"/>
      <c r="E16" s="2233"/>
      <c r="F16" s="2238"/>
      <c r="G16" s="2242"/>
      <c r="H16" s="2226"/>
      <c r="I16" s="2227"/>
      <c r="J16" s="2228"/>
    </row>
    <row r="17" spans="1:11" s="752" customFormat="1" ht="39" customHeight="1">
      <c r="A17" s="640"/>
      <c r="B17" s="2234" t="s">
        <v>44</v>
      </c>
      <c r="C17" s="2235"/>
      <c r="D17" s="2235"/>
      <c r="E17" s="2236"/>
      <c r="F17" s="487">
        <f>+'PR_Cash Reconciliation_5A'!K16</f>
        <v>2427991.53</v>
      </c>
      <c r="G17" s="768"/>
      <c r="H17" s="1971"/>
      <c r="I17" s="2199"/>
      <c r="J17" s="2200"/>
      <c r="K17" s="1348"/>
    </row>
    <row r="18" spans="1:11" s="752" customFormat="1" ht="39" customHeight="1">
      <c r="A18" s="640"/>
      <c r="B18" s="1962" t="s">
        <v>448</v>
      </c>
      <c r="C18" s="1962"/>
      <c r="D18" s="1962"/>
      <c r="E18" s="2229"/>
      <c r="F18" s="487">
        <f>+'PR_Cash Reconciliation_5A'!K17</f>
        <v>0</v>
      </c>
      <c r="G18" s="768"/>
      <c r="H18" s="2216"/>
      <c r="I18" s="2217"/>
      <c r="J18" s="2218"/>
      <c r="K18" s="1348"/>
    </row>
    <row r="19" spans="1:10" ht="39" customHeight="1">
      <c r="A19" s="640"/>
      <c r="B19" s="1962" t="s">
        <v>449</v>
      </c>
      <c r="C19" s="2219"/>
      <c r="D19" s="2219"/>
      <c r="E19" s="2220"/>
      <c r="F19" s="487">
        <f>+'PR_Cash Reconciliation_5A'!K18</f>
        <v>0</v>
      </c>
      <c r="G19" s="768"/>
      <c r="H19" s="1971"/>
      <c r="I19" s="2199"/>
      <c r="J19" s="2200"/>
    </row>
    <row r="20" spans="1:10" ht="39" customHeight="1">
      <c r="A20" s="640"/>
      <c r="B20" s="2207" t="s">
        <v>46</v>
      </c>
      <c r="C20" s="2208"/>
      <c r="D20" s="2208"/>
      <c r="E20" s="2208"/>
      <c r="F20" s="769">
        <f>+'PR_Cash Reconciliation_5A'!K19</f>
        <v>0</v>
      </c>
      <c r="G20" s="770"/>
      <c r="H20" s="1971"/>
      <c r="I20" s="2199"/>
      <c r="J20" s="2200"/>
    </row>
    <row r="21" spans="1:10" ht="41.25" customHeight="1">
      <c r="A21" s="641" t="s">
        <v>252</v>
      </c>
      <c r="B21" s="2209" t="s">
        <v>518</v>
      </c>
      <c r="C21" s="2210"/>
      <c r="D21" s="2210"/>
      <c r="E21" s="2210"/>
      <c r="F21" s="771">
        <f>+'PR_Cash Reconciliation_5A'!K22</f>
        <v>3111623.968964359</v>
      </c>
      <c r="G21" s="772"/>
      <c r="H21" s="1971"/>
      <c r="I21" s="2199"/>
      <c r="J21" s="2200"/>
    </row>
    <row r="22" spans="1:10" ht="41.25" customHeight="1">
      <c r="A22" s="640"/>
      <c r="B22" s="2204" t="s">
        <v>48</v>
      </c>
      <c r="C22" s="2205"/>
      <c r="D22" s="2205"/>
      <c r="E22" s="2206"/>
      <c r="F22" s="773">
        <f>+'PR_Cash Reconciliation_5A'!K23</f>
        <v>-34128.06</v>
      </c>
      <c r="G22" s="774"/>
      <c r="H22" s="1971"/>
      <c r="I22" s="2199"/>
      <c r="J22" s="2200"/>
    </row>
    <row r="23" spans="1:10" ht="41.25" customHeight="1">
      <c r="A23" s="640"/>
      <c r="B23" s="2213" t="s">
        <v>130</v>
      </c>
      <c r="C23" s="2214"/>
      <c r="D23" s="2214"/>
      <c r="E23" s="2215"/>
      <c r="F23" s="773">
        <f>+'PR_Cash Reconciliation_5A'!K24</f>
        <v>0</v>
      </c>
      <c r="G23" s="775"/>
      <c r="H23" s="1971"/>
      <c r="I23" s="2199"/>
      <c r="J23" s="2200"/>
    </row>
    <row r="24" spans="1:10" ht="51" customHeight="1" thickBot="1">
      <c r="A24" s="2211" t="s">
        <v>132</v>
      </c>
      <c r="B24" s="1974"/>
      <c r="C24" s="1974"/>
      <c r="D24" s="1974"/>
      <c r="E24" s="2212"/>
      <c r="F24" s="1347">
        <f>+F14+F15+F17+F18+F19+F20-F21-F22-F23</f>
        <v>569622.5769818663</v>
      </c>
      <c r="G24" s="486">
        <f>+G14+G15+G17+G18+G19+G20-G21-G22-G23</f>
        <v>0</v>
      </c>
      <c r="H24" s="2201"/>
      <c r="I24" s="2202"/>
      <c r="J24" s="2203"/>
    </row>
    <row r="25" spans="1:10" ht="12" customHeight="1">
      <c r="A25" s="88"/>
      <c r="B25" s="574"/>
      <c r="C25" s="574"/>
      <c r="D25" s="574"/>
      <c r="E25" s="574"/>
      <c r="F25" s="574"/>
      <c r="G25" s="574"/>
      <c r="H25" s="574"/>
      <c r="I25" s="574"/>
      <c r="J25" s="1044"/>
    </row>
  </sheetData>
  <sheetProtection password="92D1" sheet="1" formatCells="0" formatColumns="0" formatRows="0"/>
  <mergeCells count="29">
    <mergeCell ref="B17:E17"/>
    <mergeCell ref="F15:F16"/>
    <mergeCell ref="A15:E15"/>
    <mergeCell ref="G15:G16"/>
    <mergeCell ref="A11:J11"/>
    <mergeCell ref="A1:I1"/>
    <mergeCell ref="A3:C3"/>
    <mergeCell ref="D3:G3"/>
    <mergeCell ref="D6:G6"/>
    <mergeCell ref="H19:J19"/>
    <mergeCell ref="H18:J18"/>
    <mergeCell ref="B19:E19"/>
    <mergeCell ref="H13:J13"/>
    <mergeCell ref="H15:J16"/>
    <mergeCell ref="H14:J14"/>
    <mergeCell ref="B18:E18"/>
    <mergeCell ref="H17:J17"/>
    <mergeCell ref="A14:E14"/>
    <mergeCell ref="B16:E16"/>
    <mergeCell ref="H22:J22"/>
    <mergeCell ref="H24:J24"/>
    <mergeCell ref="B22:E22"/>
    <mergeCell ref="B20:E20"/>
    <mergeCell ref="B21:E21"/>
    <mergeCell ref="H21:J21"/>
    <mergeCell ref="A24:E24"/>
    <mergeCell ref="H20:J20"/>
    <mergeCell ref="B23:E23"/>
    <mergeCell ref="H23:J23"/>
  </mergeCells>
  <dataValidations count="1">
    <dataValidation type="list" allowBlank="1" showInputMessage="1" showErrorMessage="1" sqref="E4:E5">
      <formula1>"Select,Quarter,Semester"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59" r:id="rId1"/>
  <headerFooter alignWithMargins="0">
    <oddFooter>&amp;L&amp;9&amp;F&amp;C&amp;A&amp;R&amp;9Page &amp;P of &amp;N</oddFooter>
  </headerFooter>
</worksheet>
</file>

<file path=xl/worksheets/sheet21.xml><?xml version="1.0" encoding="utf-8"?>
<worksheet xmlns="http://schemas.openxmlformats.org/spreadsheetml/2006/main" xmlns:r="http://schemas.openxmlformats.org/officeDocument/2006/relationships">
  <sheetPr>
    <tabColor indexed="40"/>
    <pageSetUpPr fitToPage="1"/>
  </sheetPr>
  <dimension ref="A1:IT55"/>
  <sheetViews>
    <sheetView view="pageBreakPreview" zoomScale="70" zoomScaleNormal="60" zoomScaleSheetLayoutView="70" zoomScalePageLayoutView="55" workbookViewId="0" topLeftCell="A37">
      <selection activeCell="O6" sqref="O6"/>
    </sheetView>
  </sheetViews>
  <sheetFormatPr defaultColWidth="9.140625" defaultRowHeight="12.75"/>
  <cols>
    <col min="1" max="1" width="9.140625" style="69" customWidth="1"/>
    <col min="2" max="2" width="34.421875" style="69" customWidth="1"/>
    <col min="3" max="3" width="10.8515625" style="69" customWidth="1"/>
    <col min="4" max="4" width="8.28125" style="69" bestFit="1" customWidth="1"/>
    <col min="5" max="5" width="6.140625" style="69" customWidth="1"/>
    <col min="6" max="6" width="16.140625" style="69" customWidth="1"/>
    <col min="7" max="7" width="4.8515625" style="69" customWidth="1"/>
    <col min="8" max="8" width="17.00390625" style="69" customWidth="1"/>
    <col min="9" max="9" width="15.421875" style="69" customWidth="1"/>
    <col min="10" max="10" width="22.7109375" style="69" customWidth="1"/>
    <col min="11" max="11" width="26.00390625" style="69" customWidth="1"/>
    <col min="12" max="12" width="3.421875" style="69" customWidth="1"/>
    <col min="13" max="13" width="19.7109375" style="69" customWidth="1"/>
    <col min="14" max="14" width="2.421875" style="69" customWidth="1"/>
    <col min="15" max="15" width="23.8515625" style="69" customWidth="1"/>
    <col min="16" max="16" width="17.57421875" style="69" customWidth="1"/>
    <col min="17" max="17" width="7.00390625" style="69" customWidth="1"/>
    <col min="18" max="18" width="28.7109375" style="69" customWidth="1"/>
    <col min="19" max="19" width="3.8515625" style="69" customWidth="1"/>
    <col min="20" max="16384" width="9.140625" style="69" customWidth="1"/>
  </cols>
  <sheetData>
    <row r="1" spans="1:18" ht="24" customHeight="1">
      <c r="A1" s="1873" t="s">
        <v>279</v>
      </c>
      <c r="B1" s="1873"/>
      <c r="C1" s="1873"/>
      <c r="D1" s="1873"/>
      <c r="E1" s="1873"/>
      <c r="F1" s="1873"/>
      <c r="G1" s="1873"/>
      <c r="H1" s="1873"/>
      <c r="I1" s="1873"/>
      <c r="J1" s="1873"/>
      <c r="K1" s="1873"/>
      <c r="L1" s="1873"/>
      <c r="M1" s="1873"/>
      <c r="N1" s="1873"/>
      <c r="O1" s="1873"/>
      <c r="P1" s="301"/>
      <c r="Q1" s="301"/>
      <c r="R1" s="554"/>
    </row>
    <row r="2" spans="1:18" ht="27" customHeight="1" thickBot="1">
      <c r="A2" s="98" t="s">
        <v>155</v>
      </c>
      <c r="B2" s="72"/>
      <c r="C2" s="72"/>
      <c r="D2" s="72"/>
      <c r="E2" s="72"/>
      <c r="F2" s="72"/>
      <c r="G2" s="72"/>
      <c r="H2" s="72"/>
      <c r="I2" s="72"/>
      <c r="J2" s="72"/>
      <c r="K2" s="72"/>
      <c r="L2" s="72"/>
      <c r="M2" s="72"/>
      <c r="N2" s="72"/>
      <c r="O2" s="72"/>
      <c r="P2" s="301"/>
      <c r="Q2" s="301"/>
      <c r="R2" s="554"/>
    </row>
    <row r="3" spans="1:18" ht="15.75" thickBot="1">
      <c r="A3" s="1832" t="s">
        <v>70</v>
      </c>
      <c r="B3" s="2245"/>
      <c r="C3" s="2245"/>
      <c r="D3" s="2245"/>
      <c r="E3" s="2245"/>
      <c r="F3" s="2246" t="str">
        <f>'LFA_Programmatic Progress_1A'!C7</f>
        <v>GEO-T-NCDC</v>
      </c>
      <c r="G3" s="2247"/>
      <c r="H3" s="2247"/>
      <c r="I3" s="2247"/>
      <c r="J3" s="2248"/>
      <c r="K3" s="80"/>
      <c r="L3" s="80"/>
      <c r="M3" s="75"/>
      <c r="N3" s="80"/>
      <c r="O3" s="80"/>
      <c r="P3" s="301"/>
      <c r="Q3" s="301"/>
      <c r="R3" s="554"/>
    </row>
    <row r="4" spans="1:18" ht="15">
      <c r="A4" s="494" t="s">
        <v>276</v>
      </c>
      <c r="B4" s="58"/>
      <c r="C4" s="58"/>
      <c r="D4" s="58"/>
      <c r="E4" s="58"/>
      <c r="F4" s="54" t="s">
        <v>277</v>
      </c>
      <c r="G4" s="368"/>
      <c r="H4" s="89" t="str">
        <f>IF('LFA_Programmatic Progress_1A'!D16="Select","",'LFA_Programmatic Progress_1A'!D16)</f>
        <v>Annual</v>
      </c>
      <c r="I4" s="5" t="s">
        <v>278</v>
      </c>
      <c r="J4" s="507">
        <f>IF('LFA_Programmatic Progress_1A'!F16="Select","",'LFA_Programmatic Progress_1A'!F16)</f>
        <v>2</v>
      </c>
      <c r="K4" s="80"/>
      <c r="L4" s="80"/>
      <c r="M4" s="80"/>
      <c r="N4" s="80"/>
      <c r="O4" s="80"/>
      <c r="P4" s="301"/>
      <c r="Q4" s="301"/>
      <c r="R4" s="554"/>
    </row>
    <row r="5" spans="1:18" ht="15">
      <c r="A5" s="514" t="s">
        <v>274</v>
      </c>
      <c r="B5" s="58"/>
      <c r="C5" s="58"/>
      <c r="D5" s="58"/>
      <c r="E5" s="58"/>
      <c r="F5" s="54" t="s">
        <v>240</v>
      </c>
      <c r="G5" s="369"/>
      <c r="H5" s="93">
        <f>IF('LFA_Programmatic Progress_1A'!D17="Select","",'LFA_Programmatic Progress_1A'!D17)</f>
        <v>42005</v>
      </c>
      <c r="I5" s="5" t="s">
        <v>258</v>
      </c>
      <c r="J5" s="506">
        <f>IF('LFA_Programmatic Progress_1A'!F17="Select","",'LFA_Programmatic Progress_1A'!F17)</f>
        <v>42369</v>
      </c>
      <c r="K5" s="80"/>
      <c r="L5" s="80"/>
      <c r="M5" s="80"/>
      <c r="N5" s="80"/>
      <c r="O5" s="80"/>
      <c r="P5" s="301"/>
      <c r="Q5" s="301"/>
      <c r="R5" s="554"/>
    </row>
    <row r="6" spans="1:18" ht="15.75" thickBot="1">
      <c r="A6" s="55" t="s">
        <v>275</v>
      </c>
      <c r="B6" s="60"/>
      <c r="C6" s="60"/>
      <c r="D6" s="60"/>
      <c r="E6" s="60"/>
      <c r="F6" s="2249">
        <f>IF('LFA_Programmatic Progress_1A'!C18="Select","",'LFA_Programmatic Progress_1A'!C18)</f>
        <v>2</v>
      </c>
      <c r="G6" s="2250"/>
      <c r="H6" s="2250"/>
      <c r="I6" s="2250"/>
      <c r="J6" s="2251"/>
      <c r="K6" s="80"/>
      <c r="L6" s="80"/>
      <c r="M6" s="80"/>
      <c r="N6" s="80"/>
      <c r="O6" s="80"/>
      <c r="P6" s="301"/>
      <c r="Q6" s="301"/>
      <c r="R6" s="554"/>
    </row>
    <row r="7" spans="1:254" s="845" customFormat="1" ht="15" customHeight="1" thickBot="1">
      <c r="A7" s="1874" t="s">
        <v>239</v>
      </c>
      <c r="B7" s="2104"/>
      <c r="C7" s="2104"/>
      <c r="D7" s="2104"/>
      <c r="E7" s="1875"/>
      <c r="F7" s="2255" t="str">
        <f>IF('PR_Programmatic Progress_1A'!C10="","",'PR_Programmatic Progress_1A'!C10)</f>
        <v>EUR</v>
      </c>
      <c r="G7" s="2256"/>
      <c r="H7" s="2256"/>
      <c r="I7" s="2256"/>
      <c r="J7" s="2256"/>
      <c r="K7" s="1129"/>
      <c r="L7" s="846"/>
      <c r="M7" s="846"/>
      <c r="N7" s="846"/>
      <c r="O7" s="846"/>
      <c r="P7" s="846"/>
      <c r="Q7" s="846"/>
      <c r="R7" s="837"/>
      <c r="S7" s="837"/>
      <c r="T7" s="837"/>
      <c r="U7" s="837"/>
      <c r="V7" s="837"/>
      <c r="W7" s="837"/>
      <c r="X7" s="837"/>
      <c r="Y7" s="837"/>
      <c r="Z7" s="837"/>
      <c r="AA7" s="837"/>
      <c r="AB7" s="837"/>
      <c r="AC7" s="837"/>
      <c r="AD7" s="837"/>
      <c r="AE7" s="837"/>
      <c r="AF7" s="837"/>
      <c r="AG7" s="837"/>
      <c r="AH7" s="837"/>
      <c r="AI7" s="837"/>
      <c r="AJ7" s="837"/>
      <c r="AK7" s="837"/>
      <c r="AL7" s="837"/>
      <c r="AM7" s="837"/>
      <c r="AN7" s="837"/>
      <c r="AO7" s="837"/>
      <c r="AP7" s="837"/>
      <c r="AQ7" s="837"/>
      <c r="AR7" s="837"/>
      <c r="AS7" s="837"/>
      <c r="AT7" s="837"/>
      <c r="AU7" s="837"/>
      <c r="AV7" s="837"/>
      <c r="AW7" s="837"/>
      <c r="AX7" s="837"/>
      <c r="AY7" s="837"/>
      <c r="AZ7" s="837"/>
      <c r="BA7" s="837"/>
      <c r="BB7" s="837"/>
      <c r="BC7" s="837"/>
      <c r="BD7" s="837"/>
      <c r="BE7" s="837"/>
      <c r="BF7" s="837"/>
      <c r="BG7" s="837"/>
      <c r="BH7" s="837"/>
      <c r="BI7" s="837"/>
      <c r="BJ7" s="837"/>
      <c r="BK7" s="837"/>
      <c r="BL7" s="837"/>
      <c r="BM7" s="837"/>
      <c r="BN7" s="837"/>
      <c r="BO7" s="837"/>
      <c r="BP7" s="837"/>
      <c r="BQ7" s="837"/>
      <c r="BR7" s="837"/>
      <c r="BS7" s="837"/>
      <c r="BT7" s="837"/>
      <c r="BU7" s="837"/>
      <c r="BV7" s="837"/>
      <c r="BW7" s="837"/>
      <c r="BX7" s="837"/>
      <c r="BY7" s="837"/>
      <c r="BZ7" s="837"/>
      <c r="CA7" s="837"/>
      <c r="CB7" s="837"/>
      <c r="CC7" s="837"/>
      <c r="CD7" s="837"/>
      <c r="CE7" s="837"/>
      <c r="CF7" s="837"/>
      <c r="CG7" s="837"/>
      <c r="CH7" s="837"/>
      <c r="CI7" s="837"/>
      <c r="CJ7" s="837"/>
      <c r="CK7" s="837"/>
      <c r="CL7" s="837"/>
      <c r="CM7" s="837"/>
      <c r="CN7" s="837"/>
      <c r="CO7" s="837"/>
      <c r="CP7" s="837"/>
      <c r="CQ7" s="837"/>
      <c r="CR7" s="837"/>
      <c r="CS7" s="837"/>
      <c r="CT7" s="837"/>
      <c r="CU7" s="837"/>
      <c r="CV7" s="837"/>
      <c r="CW7" s="837"/>
      <c r="CX7" s="837"/>
      <c r="CY7" s="837"/>
      <c r="CZ7" s="837"/>
      <c r="DA7" s="837"/>
      <c r="DB7" s="837"/>
      <c r="DC7" s="837"/>
      <c r="DD7" s="837"/>
      <c r="DE7" s="837"/>
      <c r="DF7" s="837"/>
      <c r="DG7" s="837"/>
      <c r="DH7" s="837"/>
      <c r="DI7" s="837"/>
      <c r="DJ7" s="837"/>
      <c r="DK7" s="837"/>
      <c r="DL7" s="837"/>
      <c r="DM7" s="837"/>
      <c r="DN7" s="837"/>
      <c r="DO7" s="837"/>
      <c r="DP7" s="837"/>
      <c r="DQ7" s="837"/>
      <c r="DR7" s="837"/>
      <c r="DS7" s="837"/>
      <c r="DT7" s="837"/>
      <c r="DU7" s="837"/>
      <c r="DV7" s="837"/>
      <c r="DW7" s="837"/>
      <c r="DX7" s="837"/>
      <c r="DY7" s="837"/>
      <c r="DZ7" s="837"/>
      <c r="EA7" s="837"/>
      <c r="EB7" s="837"/>
      <c r="EC7" s="837"/>
      <c r="ED7" s="837"/>
      <c r="EE7" s="837"/>
      <c r="EF7" s="837"/>
      <c r="EG7" s="837"/>
      <c r="EH7" s="837"/>
      <c r="EI7" s="837"/>
      <c r="EJ7" s="837"/>
      <c r="EK7" s="837"/>
      <c r="EL7" s="837"/>
      <c r="EM7" s="837"/>
      <c r="EN7" s="837"/>
      <c r="EO7" s="837"/>
      <c r="EP7" s="837"/>
      <c r="EQ7" s="837"/>
      <c r="ER7" s="837"/>
      <c r="ES7" s="837"/>
      <c r="ET7" s="837"/>
      <c r="EU7" s="837"/>
      <c r="EV7" s="837"/>
      <c r="EW7" s="837"/>
      <c r="EX7" s="837"/>
      <c r="EY7" s="837"/>
      <c r="EZ7" s="837"/>
      <c r="FA7" s="837"/>
      <c r="FB7" s="837"/>
      <c r="FC7" s="837"/>
      <c r="FD7" s="837"/>
      <c r="FE7" s="837"/>
      <c r="FF7" s="837"/>
      <c r="FG7" s="837"/>
      <c r="FH7" s="837"/>
      <c r="FI7" s="837"/>
      <c r="FJ7" s="837"/>
      <c r="FK7" s="837"/>
      <c r="FL7" s="837"/>
      <c r="FM7" s="837"/>
      <c r="FN7" s="837"/>
      <c r="FO7" s="837"/>
      <c r="FP7" s="837"/>
      <c r="FQ7" s="837"/>
      <c r="FR7" s="837"/>
      <c r="FS7" s="837"/>
      <c r="FT7" s="837"/>
      <c r="FU7" s="837"/>
      <c r="FV7" s="837"/>
      <c r="FW7" s="837"/>
      <c r="FX7" s="837"/>
      <c r="FY7" s="837"/>
      <c r="FZ7" s="837"/>
      <c r="GA7" s="837"/>
      <c r="GB7" s="837"/>
      <c r="GC7" s="837"/>
      <c r="GD7" s="837"/>
      <c r="GE7" s="837"/>
      <c r="GF7" s="837"/>
      <c r="GG7" s="837"/>
      <c r="GH7" s="837"/>
      <c r="GI7" s="837"/>
      <c r="GJ7" s="837"/>
      <c r="GK7" s="837"/>
      <c r="GL7" s="837"/>
      <c r="GM7" s="837"/>
      <c r="GN7" s="837"/>
      <c r="GO7" s="837"/>
      <c r="GP7" s="837"/>
      <c r="GQ7" s="837"/>
      <c r="GR7" s="837"/>
      <c r="GS7" s="837"/>
      <c r="GT7" s="837"/>
      <c r="GU7" s="837"/>
      <c r="GV7" s="837"/>
      <c r="GW7" s="837"/>
      <c r="GX7" s="837"/>
      <c r="GY7" s="837"/>
      <c r="GZ7" s="837"/>
      <c r="HA7" s="837"/>
      <c r="HB7" s="837"/>
      <c r="HC7" s="837"/>
      <c r="HD7" s="837"/>
      <c r="HE7" s="837"/>
      <c r="HF7" s="837"/>
      <c r="HG7" s="837"/>
      <c r="HH7" s="837"/>
      <c r="HI7" s="837"/>
      <c r="HJ7" s="837"/>
      <c r="HK7" s="837"/>
      <c r="HL7" s="837"/>
      <c r="HM7" s="837"/>
      <c r="HN7" s="837"/>
      <c r="HO7" s="837"/>
      <c r="HP7" s="837"/>
      <c r="HQ7" s="837"/>
      <c r="HR7" s="837"/>
      <c r="HS7" s="837"/>
      <c r="HT7" s="837"/>
      <c r="HU7" s="837"/>
      <c r="HV7" s="837"/>
      <c r="HW7" s="837"/>
      <c r="HX7" s="837"/>
      <c r="HY7" s="837"/>
      <c r="HZ7" s="837"/>
      <c r="IA7" s="837"/>
      <c r="IB7" s="837"/>
      <c r="IC7" s="837"/>
      <c r="ID7" s="837"/>
      <c r="IE7" s="837"/>
      <c r="IF7" s="837"/>
      <c r="IG7" s="837"/>
      <c r="IH7" s="837"/>
      <c r="II7" s="837"/>
      <c r="IJ7" s="837"/>
      <c r="IK7" s="837"/>
      <c r="IL7" s="837"/>
      <c r="IM7" s="837"/>
      <c r="IN7" s="837"/>
      <c r="IO7" s="837"/>
      <c r="IP7" s="837"/>
      <c r="IQ7" s="837"/>
      <c r="IR7" s="837"/>
      <c r="IS7" s="837"/>
      <c r="IT7" s="837"/>
    </row>
    <row r="8" spans="1:18" s="752" customFormat="1" ht="15">
      <c r="A8" s="789"/>
      <c r="B8" s="790"/>
      <c r="C8" s="790"/>
      <c r="D8" s="790"/>
      <c r="E8" s="790"/>
      <c r="F8" s="791"/>
      <c r="G8" s="792"/>
      <c r="H8" s="792"/>
      <c r="I8" s="793"/>
      <c r="J8" s="791"/>
      <c r="K8" s="75"/>
      <c r="L8" s="794"/>
      <c r="M8" s="794"/>
      <c r="N8" s="794"/>
      <c r="O8" s="795"/>
      <c r="P8" s="555"/>
      <c r="Q8" s="555"/>
      <c r="R8" s="1005"/>
    </row>
    <row r="9" spans="1:18" s="752" customFormat="1" ht="20.25">
      <c r="A9" s="66" t="s">
        <v>228</v>
      </c>
      <c r="B9" s="796"/>
      <c r="C9" s="797"/>
      <c r="D9" s="797"/>
      <c r="E9" s="797"/>
      <c r="F9" s="798"/>
      <c r="G9" s="798"/>
      <c r="H9" s="798"/>
      <c r="I9" s="799"/>
      <c r="J9" s="800"/>
      <c r="K9" s="801"/>
      <c r="L9" s="801"/>
      <c r="M9" s="614"/>
      <c r="N9" s="801"/>
      <c r="O9" s="801"/>
      <c r="P9" s="555"/>
      <c r="Q9" s="555"/>
      <c r="R9" s="1005"/>
    </row>
    <row r="10" spans="1:18" s="752" customFormat="1" ht="7.5" customHeight="1">
      <c r="A10" s="66"/>
      <c r="B10" s="823"/>
      <c r="C10" s="797"/>
      <c r="D10" s="797"/>
      <c r="E10" s="797"/>
      <c r="F10" s="825"/>
      <c r="G10" s="825"/>
      <c r="H10" s="824"/>
      <c r="I10" s="824"/>
      <c r="J10" s="825"/>
      <c r="K10" s="826"/>
      <c r="L10" s="826"/>
      <c r="M10" s="826"/>
      <c r="N10" s="826"/>
      <c r="O10" s="88"/>
      <c r="P10" s="555"/>
      <c r="Q10" s="555"/>
      <c r="R10" s="1005"/>
    </row>
    <row r="11" spans="1:18" ht="12.75">
      <c r="A11" s="758"/>
      <c r="B11" s="634"/>
      <c r="C11" s="634"/>
      <c r="D11" s="634"/>
      <c r="E11" s="634"/>
      <c r="F11" s="72"/>
      <c r="G11" s="72"/>
      <c r="H11" s="827"/>
      <c r="I11" s="634"/>
      <c r="J11" s="634"/>
      <c r="K11" s="634"/>
      <c r="L11" s="72"/>
      <c r="M11" s="757"/>
      <c r="N11" s="72"/>
      <c r="O11" s="757"/>
      <c r="P11" s="802"/>
      <c r="Q11" s="634"/>
      <c r="R11" s="72"/>
    </row>
    <row r="12" spans="1:18" ht="21.75" customHeight="1">
      <c r="A12" s="873" t="s">
        <v>67</v>
      </c>
      <c r="B12" s="504"/>
      <c r="C12" s="504"/>
      <c r="D12" s="504"/>
      <c r="E12" s="504"/>
      <c r="F12" s="504"/>
      <c r="G12" s="504"/>
      <c r="H12" s="504"/>
      <c r="I12" s="504"/>
      <c r="J12" s="504"/>
      <c r="K12" s="504"/>
      <c r="L12" s="504"/>
      <c r="M12" s="504"/>
      <c r="N12" s="504"/>
      <c r="O12" s="504"/>
      <c r="P12" s="504"/>
      <c r="Q12" s="504"/>
      <c r="R12" s="504"/>
    </row>
    <row r="13" spans="1:18" ht="15">
      <c r="A13" s="2271"/>
      <c r="B13" s="2271"/>
      <c r="C13" s="2271"/>
      <c r="D13" s="2271"/>
      <c r="E13" s="2271"/>
      <c r="F13" s="2271"/>
      <c r="G13" s="2271"/>
      <c r="H13" s="2271"/>
      <c r="I13" s="2271"/>
      <c r="J13" s="2271"/>
      <c r="K13" s="2271"/>
      <c r="L13" s="2271"/>
      <c r="M13" s="2271"/>
      <c r="N13" s="2271"/>
      <c r="O13" s="2271"/>
      <c r="P13" s="2271"/>
      <c r="Q13" s="2271"/>
      <c r="R13" s="2271"/>
    </row>
    <row r="14" spans="1:18" ht="15">
      <c r="A14" s="265" t="s">
        <v>259</v>
      </c>
      <c r="B14" s="516"/>
      <c r="C14" s="516"/>
      <c r="D14" s="516"/>
      <c r="E14" s="516"/>
      <c r="F14" s="516"/>
      <c r="G14" s="370"/>
      <c r="H14" s="516"/>
      <c r="I14" s="516"/>
      <c r="J14" s="516"/>
      <c r="K14" s="516"/>
      <c r="L14" s="516"/>
      <c r="M14" s="516"/>
      <c r="N14" s="516"/>
      <c r="O14" s="516"/>
      <c r="P14" s="516"/>
      <c r="Q14" s="516"/>
      <c r="R14" s="335"/>
    </row>
    <row r="15" spans="1:18" ht="15">
      <c r="A15" s="266" t="s">
        <v>9</v>
      </c>
      <c r="B15" s="261"/>
      <c r="C15" s="261"/>
      <c r="D15" s="261"/>
      <c r="E15" s="261"/>
      <c r="F15" s="261"/>
      <c r="G15" s="371"/>
      <c r="H15" s="261"/>
      <c r="I15" s="261"/>
      <c r="J15" s="261"/>
      <c r="K15" s="261"/>
      <c r="L15" s="261"/>
      <c r="M15" s="261"/>
      <c r="N15" s="261"/>
      <c r="O15" s="261"/>
      <c r="P15" s="261"/>
      <c r="Q15" s="261"/>
      <c r="R15" s="1045"/>
    </row>
    <row r="16" spans="1:18" ht="29.25" customHeight="1">
      <c r="A16" s="257" t="s">
        <v>490</v>
      </c>
      <c r="B16" s="276"/>
      <c r="C16" s="1164"/>
      <c r="D16" s="1164"/>
      <c r="E16" s="1164"/>
      <c r="F16" s="267">
        <f>IF('PR_Programmatic Progress_1A'!D17="","",'PR_Programmatic Progress_1A'!D17)</f>
        <v>42005</v>
      </c>
      <c r="G16" s="372"/>
      <c r="H16" s="272" t="s">
        <v>254</v>
      </c>
      <c r="I16" s="267">
        <f>IF('PR_Programmatic Progress_1A'!F17="","",'PR_Programmatic Progress_1A'!F17)</f>
        <v>42369</v>
      </c>
      <c r="J16" s="268"/>
      <c r="K16" s="666" t="s">
        <v>38</v>
      </c>
      <c r="L16" s="642"/>
      <c r="M16" s="438">
        <f>+'PR_Disbursement Request_5B'!K16</f>
        <v>4588561.693191556</v>
      </c>
      <c r="N16" s="642"/>
      <c r="O16" s="665" t="s">
        <v>385</v>
      </c>
      <c r="P16" s="443">
        <f>+'PR_Disbursement Request_5B'!N16</f>
        <v>4516998.898363376</v>
      </c>
      <c r="Q16" s="444"/>
      <c r="R16" s="1046"/>
    </row>
    <row r="17" spans="1:18" ht="10.5" customHeight="1">
      <c r="A17" s="354"/>
      <c r="B17" s="354"/>
      <c r="C17" s="1164"/>
      <c r="D17" s="1164"/>
      <c r="E17" s="1164"/>
      <c r="F17" s="1181"/>
      <c r="G17" s="372"/>
      <c r="H17" s="372"/>
      <c r="I17" s="389"/>
      <c r="J17" s="353"/>
      <c r="K17" s="666"/>
      <c r="L17" s="643"/>
      <c r="M17" s="439"/>
      <c r="N17" s="643"/>
      <c r="O17" s="383"/>
      <c r="P17" s="445"/>
      <c r="Q17" s="446"/>
      <c r="R17" s="1047"/>
    </row>
    <row r="18" spans="1:18" ht="29.25" customHeight="1">
      <c r="A18" s="276"/>
      <c r="B18" s="276"/>
      <c r="C18" s="1164"/>
      <c r="D18" s="1164"/>
      <c r="E18" s="1164"/>
      <c r="F18" s="1181"/>
      <c r="G18" s="373"/>
      <c r="H18" s="273"/>
      <c r="I18" s="388"/>
      <c r="J18" s="268"/>
      <c r="K18" s="1176" t="s">
        <v>43</v>
      </c>
      <c r="L18" s="643"/>
      <c r="M18" s="440"/>
      <c r="N18" s="643"/>
      <c r="O18" s="1179" t="s">
        <v>386</v>
      </c>
      <c r="P18" s="440"/>
      <c r="Q18" s="444"/>
      <c r="R18" s="452"/>
    </row>
    <row r="19" spans="1:17" ht="14.25">
      <c r="A19" s="257" t="s">
        <v>557</v>
      </c>
      <c r="B19" s="276"/>
      <c r="C19" s="1182"/>
      <c r="D19" s="1182"/>
      <c r="E19" s="1182"/>
      <c r="F19" s="275"/>
      <c r="G19" s="374"/>
      <c r="H19" s="263"/>
      <c r="I19" s="274"/>
      <c r="J19" s="268"/>
      <c r="K19" s="1317"/>
      <c r="L19" s="270"/>
      <c r="M19" s="441"/>
      <c r="N19" s="270"/>
      <c r="O19" s="1318"/>
      <c r="P19" s="447"/>
      <c r="Q19" s="448"/>
    </row>
    <row r="20" spans="1:17" ht="28.5" customHeight="1">
      <c r="A20" s="1207" t="s">
        <v>548</v>
      </c>
      <c r="B20" s="276"/>
      <c r="C20" s="1164"/>
      <c r="D20" s="1164"/>
      <c r="E20" s="1164"/>
      <c r="F20" s="267">
        <f>IF(I16="","",I16+1)</f>
        <v>42370</v>
      </c>
      <c r="G20" s="374"/>
      <c r="H20" s="271" t="s">
        <v>254</v>
      </c>
      <c r="I20" s="267">
        <f>IF(F20="","",DATE(YEAR(F20),MONTH(F20)+3,DAY(F20)-1))</f>
        <v>42460</v>
      </c>
      <c r="J20" s="268"/>
      <c r="K20" s="1176" t="s">
        <v>38</v>
      </c>
      <c r="L20" s="644"/>
      <c r="M20" s="442">
        <f>+'PR_Disbursement Request_5B'!K18</f>
        <v>431499.33263067144</v>
      </c>
      <c r="N20" s="644"/>
      <c r="O20" s="1319" t="s">
        <v>385</v>
      </c>
      <c r="P20" s="442">
        <f>+'PR_Disbursement Request_5B'!N18</f>
        <v>431499.33263067144</v>
      </c>
      <c r="Q20" s="449"/>
    </row>
    <row r="21" spans="1:18" ht="19.5" customHeight="1">
      <c r="A21" s="1163"/>
      <c r="B21" s="353"/>
      <c r="C21" s="1175"/>
      <c r="D21" s="1175"/>
      <c r="E21" s="1175"/>
      <c r="F21" s="375"/>
      <c r="G21" s="372"/>
      <c r="H21" s="372"/>
      <c r="I21" s="389"/>
      <c r="J21" s="353"/>
      <c r="K21" s="1176"/>
      <c r="L21" s="643"/>
      <c r="M21" s="439"/>
      <c r="N21" s="643"/>
      <c r="O21" s="1179"/>
      <c r="P21" s="445"/>
      <c r="Q21" s="450"/>
      <c r="R21" s="1195" t="s">
        <v>200</v>
      </c>
    </row>
    <row r="22" spans="2:18" ht="32.25" customHeight="1">
      <c r="B22" s="268"/>
      <c r="C22" s="1183"/>
      <c r="D22" s="1183"/>
      <c r="E22" s="1183"/>
      <c r="F22" s="268"/>
      <c r="G22" s="268"/>
      <c r="H22" s="268"/>
      <c r="I22" s="268"/>
      <c r="J22" s="268"/>
      <c r="K22" s="1176" t="s">
        <v>43</v>
      </c>
      <c r="L22" s="643"/>
      <c r="M22" s="440"/>
      <c r="N22" s="643"/>
      <c r="O22" s="1179" t="s">
        <v>386</v>
      </c>
      <c r="P22" s="440"/>
      <c r="Q22" s="451"/>
      <c r="R22" s="1191">
        <f>P16+P20+P26</f>
        <v>6708013.8752162075</v>
      </c>
    </row>
    <row r="23" spans="1:18" s="1171" customFormat="1" ht="33" customHeight="1">
      <c r="A23" s="257" t="s">
        <v>567</v>
      </c>
      <c r="B23" s="1164"/>
      <c r="C23" s="1164"/>
      <c r="D23" s="1164"/>
      <c r="E23" s="1164"/>
      <c r="G23" s="1164"/>
      <c r="H23" s="1164"/>
      <c r="I23" s="1165"/>
      <c r="J23" s="1164"/>
      <c r="K23" s="1164"/>
      <c r="L23" s="1166"/>
      <c r="M23" s="1167"/>
      <c r="N23" s="1168"/>
      <c r="O23" s="1166"/>
      <c r="P23" s="1169"/>
      <c r="Q23" s="1170"/>
      <c r="R23" s="1320" t="s">
        <v>201</v>
      </c>
    </row>
    <row r="24" spans="1:18" s="1171" customFormat="1" ht="31.5" customHeight="1">
      <c r="A24" s="244"/>
      <c r="B24" s="1164"/>
      <c r="C24" s="1204"/>
      <c r="D24" s="1185"/>
      <c r="E24" s="1185"/>
      <c r="F24" s="1165"/>
      <c r="G24" s="1165"/>
      <c r="H24" s="1164"/>
      <c r="I24" s="1164"/>
      <c r="J24" s="1166"/>
      <c r="K24" s="1167"/>
      <c r="L24" s="1168"/>
      <c r="M24" s="1166"/>
      <c r="N24" s="1169"/>
      <c r="O24" s="1170"/>
      <c r="R24" s="1191">
        <f>P18+P22+P28</f>
        <v>0</v>
      </c>
    </row>
    <row r="25" spans="1:18" s="1171" customFormat="1" ht="12.75" customHeight="1">
      <c r="A25" s="1163"/>
      <c r="B25" s="1164"/>
      <c r="C25" s="1164"/>
      <c r="D25" s="1203"/>
      <c r="E25" s="1185"/>
      <c r="F25" s="1165"/>
      <c r="G25" s="1165"/>
      <c r="H25" s="1164"/>
      <c r="I25" s="1164"/>
      <c r="J25" s="1166"/>
      <c r="K25" s="1167"/>
      <c r="L25" s="1168"/>
      <c r="M25" s="1166"/>
      <c r="N25" s="1169"/>
      <c r="O25" s="1170"/>
      <c r="R25" s="1170"/>
    </row>
    <row r="26" spans="1:18" s="1171" customFormat="1" ht="27.75" customHeight="1">
      <c r="A26" s="1163" t="s">
        <v>549</v>
      </c>
      <c r="B26" s="1164"/>
      <c r="C26" s="1164"/>
      <c r="D26" s="1164"/>
      <c r="E26" s="1164"/>
      <c r="F26" s="334">
        <f>IF(I20="","",I20+1)</f>
        <v>42461</v>
      </c>
      <c r="G26" s="1164"/>
      <c r="H26" s="1184" t="s">
        <v>254</v>
      </c>
      <c r="I26" s="1173">
        <f>'PR_Disbursement Request_5B'!H22</f>
        <v>42551</v>
      </c>
      <c r="J26" s="1164"/>
      <c r="K26" s="1164" t="s">
        <v>42</v>
      </c>
      <c r="L26" s="1164"/>
      <c r="M26" s="1192">
        <f>'PR_Disbursement Request_5B'!K22</f>
        <v>1892885.7042221597</v>
      </c>
      <c r="N26" s="1166"/>
      <c r="O26" s="1167" t="s">
        <v>270</v>
      </c>
      <c r="P26" s="1193">
        <f>'PR_Disbursement Request_5B'!N22</f>
        <v>1759515.6442221596</v>
      </c>
      <c r="Q26" s="1169"/>
      <c r="R26" s="1170"/>
    </row>
    <row r="27" spans="1:16" s="1033" customFormat="1" ht="12" customHeight="1">
      <c r="A27" s="1172"/>
      <c r="B27" s="1175"/>
      <c r="C27" s="1175"/>
      <c r="D27" s="1175"/>
      <c r="E27" s="1175"/>
      <c r="F27" s="1175"/>
      <c r="G27" s="1175"/>
      <c r="H27" s="1175"/>
      <c r="I27" s="1176"/>
      <c r="J27" s="1177"/>
      <c r="K27" s="1178"/>
      <c r="L27" s="1177"/>
      <c r="M27" s="1179"/>
      <c r="N27" s="1178"/>
      <c r="O27" s="1180"/>
      <c r="P27" s="1170"/>
    </row>
    <row r="28" spans="1:18" s="1033" customFormat="1" ht="32.25" customHeight="1">
      <c r="A28" s="1163"/>
      <c r="B28" s="1175"/>
      <c r="C28" s="1175"/>
      <c r="D28" s="1175"/>
      <c r="E28" s="1175"/>
      <c r="F28" s="1175"/>
      <c r="G28" s="1175"/>
      <c r="H28" s="1175"/>
      <c r="I28" s="1175"/>
      <c r="J28" s="1175"/>
      <c r="K28" s="1176" t="s">
        <v>43</v>
      </c>
      <c r="L28" s="643"/>
      <c r="M28" s="440"/>
      <c r="N28" s="643"/>
      <c r="O28" s="1179" t="s">
        <v>386</v>
      </c>
      <c r="P28" s="440"/>
      <c r="Q28" s="1180"/>
      <c r="R28" s="1170"/>
    </row>
    <row r="29" spans="1:18" s="1033" customFormat="1" ht="9.75" customHeight="1">
      <c r="A29" s="1163"/>
      <c r="B29" s="1175"/>
      <c r="C29" s="1175"/>
      <c r="D29" s="1175"/>
      <c r="E29" s="1175"/>
      <c r="F29" s="1175"/>
      <c r="G29" s="1175"/>
      <c r="H29" s="1175"/>
      <c r="I29" s="1175"/>
      <c r="J29" s="1175"/>
      <c r="K29" s="1176"/>
      <c r="L29" s="1177"/>
      <c r="M29" s="1178"/>
      <c r="N29" s="1177"/>
      <c r="O29" s="1179"/>
      <c r="P29" s="1178"/>
      <c r="Q29" s="1180"/>
      <c r="R29" s="1170"/>
    </row>
    <row r="30" spans="1:18" s="1190" customFormat="1" ht="31.5" customHeight="1">
      <c r="A30" s="2280" t="s">
        <v>568</v>
      </c>
      <c r="B30" s="2280"/>
      <c r="C30" s="2280"/>
      <c r="D30" s="2280"/>
      <c r="E30" s="2280"/>
      <c r="F30" s="2280"/>
      <c r="G30" s="2280"/>
      <c r="H30" s="2280"/>
      <c r="I30" s="2280"/>
      <c r="J30" s="2280"/>
      <c r="K30" s="2280"/>
      <c r="L30" s="2280"/>
      <c r="M30" s="2280"/>
      <c r="N30" s="2280"/>
      <c r="O30" s="2280"/>
      <c r="P30" s="2280"/>
      <c r="Q30" s="2281"/>
      <c r="R30" s="1189"/>
    </row>
    <row r="31" spans="1:18" s="1190" customFormat="1" ht="33" customHeight="1">
      <c r="A31" s="2280" t="s">
        <v>550</v>
      </c>
      <c r="B31" s="2280"/>
      <c r="C31" s="2280"/>
      <c r="D31" s="2280"/>
      <c r="E31" s="2280"/>
      <c r="F31" s="2280"/>
      <c r="G31" s="2280"/>
      <c r="H31" s="2280"/>
      <c r="I31" s="2280"/>
      <c r="J31" s="2280"/>
      <c r="K31" s="2280"/>
      <c r="L31" s="2280"/>
      <c r="M31" s="2280"/>
      <c r="N31" s="2280"/>
      <c r="O31" s="2280"/>
      <c r="P31" s="2280"/>
      <c r="Q31" s="2280"/>
      <c r="R31" s="1189"/>
    </row>
    <row r="32" spans="1:18" s="1033" customFormat="1" ht="14.25">
      <c r="A32" s="1186"/>
      <c r="B32" s="1175"/>
      <c r="C32" s="1175"/>
      <c r="D32" s="1175"/>
      <c r="E32" s="1175"/>
      <c r="F32" s="1175"/>
      <c r="G32" s="1175"/>
      <c r="H32" s="1187"/>
      <c r="I32" s="1187"/>
      <c r="J32" s="1187"/>
      <c r="K32" s="1175"/>
      <c r="L32" s="1188"/>
      <c r="M32" s="1188"/>
      <c r="N32" s="1188"/>
      <c r="O32" s="1188"/>
      <c r="P32" s="1188"/>
      <c r="Q32" s="1188"/>
      <c r="R32" s="1188"/>
    </row>
    <row r="33" spans="1:18" ht="20.25" customHeight="1">
      <c r="A33" s="2274" t="s">
        <v>149</v>
      </c>
      <c r="B33" s="2275"/>
      <c r="C33" s="2275"/>
      <c r="D33" s="2275"/>
      <c r="E33" s="2275"/>
      <c r="F33" s="2275"/>
      <c r="G33" s="2276"/>
      <c r="H33" s="2285" t="str">
        <f>IF('PR_Disbursement Request_5B'!I27="","",'PR_Disbursement Request_5B'!I27)</f>
        <v>It has to be emphasized that although the budget absorption was less than planned 76% (due to reasons justified below) – all programme activities were preformed accordingly. 
The main reasons for variance are as follows:
In 2014 local procurement with competitive bidding, with preceding market assessment derived cheaper unit costs compared to the budgeted; the saving totaled to: Eur 63,181.18 
Procurement of the several items (like gowns, slides for tests, glass containers) was delayed as the vendors were not able to meet requirements for the timing of delivery within the fiscal year. Thus, PR made re-scheduling of the tenders, though it did not result any stock-outs at SR levels. 
PR supported re-calculation of the available stock of medicines and lab. supplies at SR level, considering the fact of close-out of Expand TB project. Besides final shipments from the said donor were received during 2014 – 2015. The exercise resulted in the development of the updated request coming from the SR (Annex 5 of the contract with SR). Based on the updated request, PR revised the procurement budget for laboratory supplies.
In order to keep the procurements needs-based, PR supported SR in re-calculating average consumption rates for medicines and supplies.  
MDR scheme budget calculation was based on the 2012, 2013, 2014 TB cohort (75% of patients) data with 100% compliance to treatment. Actual average number of patients, per month was less than projected. Based on the above, and also the fact that 150 MDRs are covered through the state funding, PR re-calculated 2015 -2016 budget for the scheme and latter resulted in saving of funds.
Since November 2014, the significant devaluation of the Georgian national currency GEL took place (GEL's depreciation is 30 percent). To be on the safe side, while preparing budget forecast, PR has used unit costs as estimated before for the main items.
SR had fully utilized transferred funds and no free cash was remaining on their account by the end of 2014</v>
      </c>
      <c r="I33" s="2286"/>
      <c r="J33" s="2286"/>
      <c r="K33" s="2286"/>
      <c r="L33" s="2286"/>
      <c r="M33" s="2286"/>
      <c r="N33" s="2286"/>
      <c r="O33" s="2286"/>
      <c r="P33" s="2286"/>
      <c r="Q33" s="2286"/>
      <c r="R33" s="2287"/>
    </row>
    <row r="34" spans="1:18" ht="93" customHeight="1">
      <c r="A34" s="2277"/>
      <c r="B34" s="2278"/>
      <c r="C34" s="2278"/>
      <c r="D34" s="2278"/>
      <c r="E34" s="2278"/>
      <c r="F34" s="2278"/>
      <c r="G34" s="2279"/>
      <c r="H34" s="2288"/>
      <c r="I34" s="2289"/>
      <c r="J34" s="2289"/>
      <c r="K34" s="2289"/>
      <c r="L34" s="2289"/>
      <c r="M34" s="2289"/>
      <c r="N34" s="2289"/>
      <c r="O34" s="2289"/>
      <c r="P34" s="2289"/>
      <c r="Q34" s="2289"/>
      <c r="R34" s="2290"/>
    </row>
    <row r="35" spans="1:18" ht="152.25" customHeight="1">
      <c r="A35" s="2260" t="s">
        <v>604</v>
      </c>
      <c r="B35" s="2261"/>
      <c r="C35" s="2261"/>
      <c r="D35" s="2261"/>
      <c r="E35" s="2261"/>
      <c r="F35" s="2261"/>
      <c r="G35" s="2262"/>
      <c r="H35" s="2216"/>
      <c r="I35" s="2224"/>
      <c r="J35" s="2224"/>
      <c r="K35" s="2224"/>
      <c r="L35" s="2224"/>
      <c r="M35" s="2224"/>
      <c r="N35" s="2224"/>
      <c r="O35" s="2224"/>
      <c r="P35" s="2224"/>
      <c r="Q35" s="2224"/>
      <c r="R35" s="2307"/>
    </row>
    <row r="36" spans="1:18" ht="97.5" customHeight="1">
      <c r="A36" s="2263"/>
      <c r="B36" s="2264"/>
      <c r="C36" s="2264"/>
      <c r="D36" s="2264"/>
      <c r="E36" s="2264"/>
      <c r="F36" s="2264"/>
      <c r="G36" s="2265"/>
      <c r="H36" s="2226"/>
      <c r="I36" s="2227"/>
      <c r="J36" s="2227"/>
      <c r="K36" s="2227"/>
      <c r="L36" s="2227"/>
      <c r="M36" s="2227"/>
      <c r="N36" s="2227"/>
      <c r="O36" s="2227"/>
      <c r="P36" s="2227"/>
      <c r="Q36" s="2227"/>
      <c r="R36" s="2308"/>
    </row>
    <row r="37" spans="1:18" ht="14.25">
      <c r="A37" s="281"/>
      <c r="B37" s="281"/>
      <c r="C37" s="281"/>
      <c r="D37" s="281"/>
      <c r="E37" s="281"/>
      <c r="F37" s="281"/>
      <c r="G37" s="281"/>
      <c r="H37" s="281"/>
      <c r="I37" s="281"/>
      <c r="J37" s="281"/>
      <c r="K37" s="281"/>
      <c r="L37" s="281"/>
      <c r="M37" s="1349"/>
      <c r="N37" s="281"/>
      <c r="O37" s="281"/>
      <c r="P37" s="1351"/>
      <c r="Q37" s="1349"/>
      <c r="R37" s="1352"/>
    </row>
    <row r="38" spans="1:18" s="1033" customFormat="1" ht="14.25">
      <c r="A38" s="1175"/>
      <c r="B38" s="1175"/>
      <c r="C38" s="1175"/>
      <c r="D38" s="1175"/>
      <c r="E38" s="1175"/>
      <c r="F38" s="1175"/>
      <c r="G38" s="1175"/>
      <c r="H38" s="1175"/>
      <c r="I38" s="1175"/>
      <c r="J38" s="1350"/>
      <c r="K38" s="1350"/>
      <c r="L38" s="1350"/>
      <c r="M38" s="1350"/>
      <c r="N38" s="1350"/>
      <c r="O38" s="1350"/>
      <c r="P38" s="1350"/>
      <c r="Q38" s="1350"/>
      <c r="R38" s="1350"/>
    </row>
    <row r="39" spans="1:18" ht="27.75" customHeight="1">
      <c r="A39" s="2266" t="s">
        <v>252</v>
      </c>
      <c r="B39" s="2301" t="s">
        <v>529</v>
      </c>
      <c r="C39" s="2302"/>
      <c r="D39" s="2302"/>
      <c r="E39" s="2302"/>
      <c r="F39" s="2302"/>
      <c r="G39" s="2302"/>
      <c r="H39" s="2302"/>
      <c r="I39" s="2303"/>
      <c r="J39" s="460" t="s">
        <v>382</v>
      </c>
      <c r="K39" s="1321" t="s">
        <v>383</v>
      </c>
      <c r="L39" s="2252" t="s">
        <v>222</v>
      </c>
      <c r="M39" s="2253"/>
      <c r="N39" s="2253"/>
      <c r="O39" s="2253"/>
      <c r="P39" s="2253"/>
      <c r="Q39" s="2253"/>
      <c r="R39" s="2254"/>
    </row>
    <row r="40" spans="1:18" ht="42" customHeight="1">
      <c r="A40" s="2267"/>
      <c r="B40" s="2304"/>
      <c r="C40" s="2305"/>
      <c r="D40" s="2305"/>
      <c r="E40" s="2305"/>
      <c r="F40" s="2305"/>
      <c r="G40" s="2305"/>
      <c r="H40" s="2305"/>
      <c r="I40" s="2306"/>
      <c r="J40" s="784">
        <f>+'LFA_Cash Reconciliation_5A'!F24</f>
        <v>569622.5769818663</v>
      </c>
      <c r="K40" s="784">
        <f>+'LFA_Cash Reconciliation_5A'!G24</f>
        <v>0</v>
      </c>
      <c r="L40" s="2257"/>
      <c r="M40" s="2258"/>
      <c r="N40" s="2258"/>
      <c r="O40" s="2258"/>
      <c r="P40" s="2258"/>
      <c r="Q40" s="2258"/>
      <c r="R40" s="2259"/>
    </row>
    <row r="41" spans="1:18" ht="39" customHeight="1">
      <c r="A41" s="2267"/>
      <c r="B41" s="2272" t="s">
        <v>510</v>
      </c>
      <c r="C41" s="2273"/>
      <c r="D41" s="2273"/>
      <c r="E41" s="2273"/>
      <c r="F41" s="2273"/>
      <c r="G41" s="2273"/>
      <c r="H41" s="2273"/>
      <c r="I41" s="2273"/>
      <c r="J41" s="785">
        <f>+'PR_Disbursement Request_5B'!N33</f>
        <v>0</v>
      </c>
      <c r="K41" s="786"/>
      <c r="L41" s="2257"/>
      <c r="M41" s="2258"/>
      <c r="N41" s="2258"/>
      <c r="O41" s="2258"/>
      <c r="P41" s="2258"/>
      <c r="Q41" s="2258"/>
      <c r="R41" s="2259"/>
    </row>
    <row r="42" spans="1:18" ht="39" customHeight="1">
      <c r="A42" s="2268"/>
      <c r="B42" s="2269" t="s">
        <v>511</v>
      </c>
      <c r="C42" s="2270"/>
      <c r="D42" s="2270"/>
      <c r="E42" s="2270"/>
      <c r="F42" s="2270"/>
      <c r="G42" s="2270"/>
      <c r="H42" s="2270"/>
      <c r="I42" s="2270"/>
      <c r="J42" s="787">
        <f>+'PR_Disbursement Request_5B'!N34</f>
        <v>0</v>
      </c>
      <c r="K42" s="788"/>
      <c r="L42" s="2257"/>
      <c r="M42" s="2258"/>
      <c r="N42" s="2258"/>
      <c r="O42" s="2258"/>
      <c r="P42" s="2258"/>
      <c r="Q42" s="2258"/>
      <c r="R42" s="2259"/>
    </row>
    <row r="43" spans="1:18" ht="29.25" customHeight="1">
      <c r="A43" s="461"/>
      <c r="B43" s="459"/>
      <c r="C43" s="459"/>
      <c r="D43" s="459"/>
      <c r="E43" s="459"/>
      <c r="F43" s="459"/>
      <c r="G43" s="459"/>
      <c r="H43" s="459"/>
      <c r="I43" s="459"/>
      <c r="J43" s="460" t="s">
        <v>387</v>
      </c>
      <c r="K43" s="1321" t="s">
        <v>388</v>
      </c>
      <c r="L43" s="2282"/>
      <c r="M43" s="2283"/>
      <c r="N43" s="2283"/>
      <c r="O43" s="2283"/>
      <c r="P43" s="2283"/>
      <c r="Q43" s="2283"/>
      <c r="R43" s="2284"/>
    </row>
    <row r="44" spans="1:18" ht="65.25" customHeight="1">
      <c r="A44" s="2291" t="s">
        <v>512</v>
      </c>
      <c r="B44" s="2292"/>
      <c r="C44" s="2292"/>
      <c r="D44" s="2292"/>
      <c r="E44" s="2292"/>
      <c r="F44" s="2292"/>
      <c r="G44" s="2292"/>
      <c r="H44" s="2292"/>
      <c r="I44" s="2292"/>
      <c r="J44" s="485">
        <f>IF(R22=0,0,IF(R22-J40-J41-J42&lt;0,0,R22-J40-J41-J42))</f>
        <v>6138391.298234342</v>
      </c>
      <c r="K44" s="485">
        <f>IF(R24=0,0,IF(R24-K40-K41-K42&lt;0,0,R24-K40-K41-K42))</f>
        <v>0</v>
      </c>
      <c r="L44" s="2309"/>
      <c r="M44" s="2310"/>
      <c r="N44" s="2310"/>
      <c r="O44" s="2310"/>
      <c r="P44" s="2310"/>
      <c r="Q44" s="2310"/>
      <c r="R44" s="2311"/>
    </row>
    <row r="45" spans="1:18" ht="7.5" customHeight="1">
      <c r="A45" s="704"/>
      <c r="B45" s="664"/>
      <c r="C45" s="667"/>
      <c r="D45" s="667"/>
      <c r="E45" s="667"/>
      <c r="F45" s="664"/>
      <c r="G45" s="705"/>
      <c r="H45" s="664"/>
      <c r="I45" s="667"/>
      <c r="J45" s="277"/>
      <c r="K45" s="278"/>
      <c r="L45" s="25"/>
      <c r="M45" s="376"/>
      <c r="N45" s="25"/>
      <c r="O45" s="269"/>
      <c r="P45" s="280"/>
      <c r="Q45" s="25"/>
      <c r="R45" s="269"/>
    </row>
    <row r="46" spans="1:18" ht="26.25" customHeight="1">
      <c r="A46" s="706" t="s">
        <v>494</v>
      </c>
      <c r="B46" s="707"/>
      <c r="C46" s="707"/>
      <c r="D46" s="707"/>
      <c r="E46" s="707"/>
      <c r="F46" s="317"/>
      <c r="G46" s="708"/>
      <c r="H46" s="325"/>
      <c r="I46" s="332"/>
      <c r="J46" s="1056" t="s">
        <v>257</v>
      </c>
      <c r="K46" s="391"/>
      <c r="L46" s="255"/>
      <c r="M46" s="391"/>
      <c r="N46" s="255"/>
      <c r="O46" s="255"/>
      <c r="P46" s="254"/>
      <c r="Q46" s="255"/>
      <c r="R46" s="1048"/>
    </row>
    <row r="47" spans="1:18" ht="26.25" customHeight="1">
      <c r="A47" s="1326" t="s">
        <v>593</v>
      </c>
      <c r="B47" s="704"/>
      <c r="C47" s="704"/>
      <c r="D47" s="1164"/>
      <c r="E47" s="1164"/>
      <c r="F47" s="1208"/>
      <c r="G47" s="351"/>
      <c r="H47" s="710"/>
      <c r="I47" s="711"/>
      <c r="J47" s="1066"/>
      <c r="K47" s="3"/>
      <c r="L47" s="255"/>
      <c r="M47" s="255"/>
      <c r="N47" s="255"/>
      <c r="O47" s="255"/>
      <c r="P47" s="254"/>
      <c r="Q47" s="255"/>
      <c r="R47" s="1048"/>
    </row>
    <row r="48" spans="1:18" ht="27" customHeight="1">
      <c r="A48" s="349"/>
      <c r="B48" s="350"/>
      <c r="C48" s="350"/>
      <c r="D48" s="350"/>
      <c r="E48" s="350"/>
      <c r="F48" s="1209" t="s">
        <v>49</v>
      </c>
      <c r="G48" s="351"/>
      <c r="H48" s="1322" t="s">
        <v>50</v>
      </c>
      <c r="I48" s="1299"/>
      <c r="J48" s="2312" t="s">
        <v>595</v>
      </c>
      <c r="K48" s="2313"/>
      <c r="L48" s="2313"/>
      <c r="M48" s="2313"/>
      <c r="N48" s="2313"/>
      <c r="O48" s="2314"/>
      <c r="P48" s="254"/>
      <c r="Q48" s="255"/>
      <c r="R48" s="1048"/>
    </row>
    <row r="49" spans="1:18" ht="10.5" customHeight="1" thickBot="1">
      <c r="A49" s="349"/>
      <c r="B49" s="350"/>
      <c r="C49" s="350"/>
      <c r="D49" s="350"/>
      <c r="E49" s="350"/>
      <c r="F49" s="351"/>
      <c r="G49" s="351"/>
      <c r="H49" s="645"/>
      <c r="I49" s="352"/>
      <c r="J49" s="282"/>
      <c r="K49" s="72"/>
      <c r="L49" s="358"/>
      <c r="M49" s="358"/>
      <c r="N49" s="358"/>
      <c r="O49" s="358"/>
      <c r="P49" s="348"/>
      <c r="Q49" s="353"/>
      <c r="R49" s="1049"/>
    </row>
    <row r="50" spans="1:18" ht="26.25" customHeight="1" thickBot="1">
      <c r="A50" s="264"/>
      <c r="B50" s="1323" t="s">
        <v>220</v>
      </c>
      <c r="C50" s="1323"/>
      <c r="D50" s="1323"/>
      <c r="E50" s="1323"/>
      <c r="F50" s="776">
        <f>+'PR_Disbursement Request_5B'!G41</f>
        <v>2.415</v>
      </c>
      <c r="G50" s="777"/>
      <c r="H50" s="1065"/>
      <c r="I50" s="355"/>
      <c r="J50" s="2293"/>
      <c r="K50" s="2294"/>
      <c r="L50" s="2294"/>
      <c r="M50" s="2294"/>
      <c r="N50" s="2294"/>
      <c r="O50" s="2295"/>
      <c r="P50" s="262"/>
      <c r="Q50" s="254"/>
      <c r="R50" s="1050"/>
    </row>
    <row r="51" spans="1:18" ht="8.25" customHeight="1" thickBot="1">
      <c r="A51" s="346"/>
      <c r="B51" s="1324"/>
      <c r="C51" s="1324"/>
      <c r="D51" s="1324"/>
      <c r="E51" s="1324"/>
      <c r="F51" s="778"/>
      <c r="G51" s="778"/>
      <c r="H51" s="779"/>
      <c r="I51" s="511"/>
      <c r="J51" s="2296"/>
      <c r="K51" s="1797"/>
      <c r="L51" s="1797"/>
      <c r="M51" s="1797"/>
      <c r="N51" s="1797"/>
      <c r="O51" s="2297"/>
      <c r="P51" s="357"/>
      <c r="Q51" s="348"/>
      <c r="R51" s="1051"/>
    </row>
    <row r="52" spans="1:18" ht="26.25" customHeight="1" thickBot="1">
      <c r="A52" s="205"/>
      <c r="B52" s="1323" t="s">
        <v>221</v>
      </c>
      <c r="C52" s="1323"/>
      <c r="D52" s="1323"/>
      <c r="E52" s="1323"/>
      <c r="F52" s="780">
        <f>+'PR_Disbursement Request_5B'!G43</f>
        <v>2.2656</v>
      </c>
      <c r="G52" s="777"/>
      <c r="H52" s="1065"/>
      <c r="I52" s="356"/>
      <c r="J52" s="2296"/>
      <c r="K52" s="1797"/>
      <c r="L52" s="1797"/>
      <c r="M52" s="1797"/>
      <c r="N52" s="1797"/>
      <c r="O52" s="2297"/>
      <c r="P52" s="262"/>
      <c r="Q52" s="254"/>
      <c r="R52" s="1050"/>
    </row>
    <row r="53" spans="1:18" ht="8.25" customHeight="1" thickBot="1">
      <c r="A53" s="21"/>
      <c r="B53" s="1325"/>
      <c r="C53" s="1325"/>
      <c r="D53" s="1325"/>
      <c r="E53" s="1325"/>
      <c r="F53" s="781"/>
      <c r="G53" s="782"/>
      <c r="H53" s="779"/>
      <c r="I53" s="384"/>
      <c r="J53" s="2296"/>
      <c r="K53" s="1797"/>
      <c r="L53" s="1797"/>
      <c r="M53" s="1797"/>
      <c r="N53" s="1797"/>
      <c r="O53" s="2297"/>
      <c r="P53" s="262"/>
      <c r="Q53" s="254"/>
      <c r="R53" s="1050"/>
    </row>
    <row r="54" spans="1:18" ht="26.25" customHeight="1" thickBot="1">
      <c r="A54" s="1052"/>
      <c r="B54" s="1769" t="s">
        <v>45</v>
      </c>
      <c r="C54" s="1770"/>
      <c r="D54" s="1770"/>
      <c r="E54" s="1770"/>
      <c r="F54" s="780" t="str">
        <f>+'PR_Disbursement Request_5B'!G45</f>
        <v>-</v>
      </c>
      <c r="G54" s="783"/>
      <c r="H54" s="1353"/>
      <c r="I54" s="1053"/>
      <c r="J54" s="2298"/>
      <c r="K54" s="2299"/>
      <c r="L54" s="2299"/>
      <c r="M54" s="2299"/>
      <c r="N54" s="2299"/>
      <c r="O54" s="2300"/>
      <c r="P54" s="1054"/>
      <c r="Q54" s="282"/>
      <c r="R54" s="1055"/>
    </row>
    <row r="55" spans="1:18" ht="12" customHeight="1">
      <c r="A55" s="220"/>
      <c r="B55" s="220"/>
      <c r="C55" s="220"/>
      <c r="D55" s="220"/>
      <c r="E55" s="220"/>
      <c r="F55" s="220"/>
      <c r="G55" s="220"/>
      <c r="H55" s="220"/>
      <c r="I55" s="347"/>
      <c r="J55" s="347"/>
      <c r="K55" s="347"/>
      <c r="L55" s="347"/>
      <c r="M55" s="347"/>
      <c r="N55" s="347"/>
      <c r="O55" s="347"/>
      <c r="P55" s="347"/>
      <c r="Q55" s="347"/>
      <c r="R55" s="347"/>
    </row>
  </sheetData>
  <sheetProtection password="92D1" sheet="1" formatCells="0" formatColumns="0" formatRows="0"/>
  <mergeCells count="27">
    <mergeCell ref="L43:R43"/>
    <mergeCell ref="H33:R34"/>
    <mergeCell ref="L40:R40"/>
    <mergeCell ref="A44:I44"/>
    <mergeCell ref="B54:E54"/>
    <mergeCell ref="J50:O54"/>
    <mergeCell ref="B39:I40"/>
    <mergeCell ref="H35:R36"/>
    <mergeCell ref="L44:R44"/>
    <mergeCell ref="J48:O48"/>
    <mergeCell ref="L42:R42"/>
    <mergeCell ref="A35:G36"/>
    <mergeCell ref="A39:A42"/>
    <mergeCell ref="B42:I42"/>
    <mergeCell ref="A13:R13"/>
    <mergeCell ref="B41:I41"/>
    <mergeCell ref="A33:G34"/>
    <mergeCell ref="A30:Q30"/>
    <mergeCell ref="A31:Q31"/>
    <mergeCell ref="L41:R41"/>
    <mergeCell ref="L39:R39"/>
    <mergeCell ref="A7:E7"/>
    <mergeCell ref="F7:J7"/>
    <mergeCell ref="A1:O1"/>
    <mergeCell ref="A3:E3"/>
    <mergeCell ref="F3:J3"/>
    <mergeCell ref="F6:J6"/>
  </mergeCells>
  <conditionalFormatting sqref="F16:F18 F21">
    <cfRule type="cellIs" priority="3" dxfId="9" operator="equal" stopIfTrue="1">
      <formula>$R$5</formula>
    </cfRule>
  </conditionalFormatting>
  <conditionalFormatting sqref="I16">
    <cfRule type="cellIs" priority="2" dxfId="9" operator="equal" stopIfTrue="1">
      <formula>$R$5</formula>
    </cfRule>
  </conditionalFormatting>
  <conditionalFormatting sqref="F20">
    <cfRule type="cellIs" priority="1" dxfId="9" operator="equal" stopIfTrue="1">
      <formula>$R$5</formula>
    </cfRule>
  </conditionalFormatting>
  <dataValidations count="3">
    <dataValidation type="list" allowBlank="1" showInputMessage="1" showErrorMessage="1" sqref="J47 J49">
      <formula1>"Select,Yes,No"</formula1>
    </dataValidation>
    <dataValidation type="list" allowBlank="1" showInputMessage="1" showErrorMessage="1" sqref="J46">
      <formula1>"Select,Yes,No,N/A"</formula1>
    </dataValidation>
    <dataValidation type="list" allowBlank="1" showInputMessage="1" showErrorMessage="1" sqref="H4:H5">
      <formula1>"Select,Quarter,Semester"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7" r:id="rId1"/>
  <headerFooter alignWithMargins="0">
    <oddFooter>&amp;L&amp;9&amp;F&amp;C&amp;A&amp;R&amp;9Page &amp;P of &amp;N</oddFooter>
  </headerFooter>
  <rowBreaks count="1" manualBreakCount="1">
    <brk id="37" max="18" man="1"/>
  </rowBreaks>
</worksheet>
</file>

<file path=xl/worksheets/sheet22.xml><?xml version="1.0" encoding="utf-8"?>
<worksheet xmlns="http://schemas.openxmlformats.org/spreadsheetml/2006/main" xmlns:r="http://schemas.openxmlformats.org/officeDocument/2006/relationships">
  <sheetPr>
    <tabColor indexed="40"/>
  </sheetPr>
  <dimension ref="A1:A1"/>
  <sheetViews>
    <sheetView zoomScalePageLayoutView="0" workbookViewId="0" topLeftCell="A1">
      <selection activeCell="A1" sqref="A1:N24"/>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A1:X35"/>
  <sheetViews>
    <sheetView view="pageBreakPreview" zoomScale="60" zoomScaleNormal="75" zoomScalePageLayoutView="0" workbookViewId="0" topLeftCell="A1">
      <selection activeCell="N15" sqref="N15"/>
    </sheetView>
  </sheetViews>
  <sheetFormatPr defaultColWidth="9.140625" defaultRowHeight="12.75"/>
  <cols>
    <col min="1" max="1" width="21.57421875" style="69" customWidth="1"/>
    <col min="2" max="2" width="20.8515625" style="69" customWidth="1"/>
    <col min="3" max="3" width="20.57421875" style="69" customWidth="1"/>
    <col min="4" max="4" width="29.57421875" style="69" customWidth="1"/>
    <col min="5" max="5" width="18.7109375" style="69" customWidth="1"/>
    <col min="6" max="6" width="22.00390625" style="69" customWidth="1"/>
    <col min="7" max="7" width="20.00390625" style="69" customWidth="1"/>
    <col min="8" max="8" width="21.28125" style="69" customWidth="1"/>
    <col min="9" max="9" width="6.57421875" style="69" customWidth="1"/>
    <col min="10" max="10" width="6.8515625" style="69" customWidth="1"/>
    <col min="11" max="11" width="11.421875" style="69" customWidth="1"/>
    <col min="12" max="16384" width="9.140625" style="69" customWidth="1"/>
  </cols>
  <sheetData>
    <row r="1" spans="1:10" ht="25.5" customHeight="1">
      <c r="A1" s="1873" t="s">
        <v>279</v>
      </c>
      <c r="B1" s="1873"/>
      <c r="C1" s="1873"/>
      <c r="D1" s="1873"/>
      <c r="E1" s="1873"/>
      <c r="F1" s="1873"/>
      <c r="G1" s="1873"/>
      <c r="H1" s="1873"/>
      <c r="I1" s="1873"/>
      <c r="J1" s="1873"/>
    </row>
    <row r="2" spans="1:23" s="14" customFormat="1" ht="27" customHeight="1" thickBot="1">
      <c r="A2" s="98" t="s">
        <v>154</v>
      </c>
      <c r="B2" s="72"/>
      <c r="C2" s="72"/>
      <c r="D2" s="72"/>
      <c r="E2" s="72"/>
      <c r="F2" s="72"/>
      <c r="G2" s="72"/>
      <c r="H2" s="72"/>
      <c r="I2" s="72"/>
      <c r="J2" s="72"/>
      <c r="K2" s="72"/>
      <c r="L2" s="69"/>
      <c r="M2" s="69"/>
      <c r="N2" s="69"/>
      <c r="O2" s="69"/>
      <c r="P2" s="69"/>
      <c r="Q2" s="69"/>
      <c r="R2" s="69"/>
      <c r="S2" s="69"/>
      <c r="T2" s="69"/>
      <c r="U2" s="69"/>
      <c r="V2" s="69"/>
      <c r="W2" s="69"/>
    </row>
    <row r="3" spans="1:11" s="220" customFormat="1" ht="18.75" customHeight="1" thickBot="1">
      <c r="A3" s="1481" t="s">
        <v>70</v>
      </c>
      <c r="B3" s="1482"/>
      <c r="C3" s="1509" t="str">
        <f>IF('LFA_Programmatic Progress_1A'!C7="","",'LFA_Programmatic Progress_1A'!C7)</f>
        <v>GEO-T-NCDC</v>
      </c>
      <c r="D3" s="1510"/>
      <c r="E3" s="1510"/>
      <c r="F3" s="1511"/>
      <c r="G3" s="73"/>
      <c r="H3" s="73"/>
      <c r="I3" s="73"/>
      <c r="J3" s="73"/>
      <c r="K3" s="73"/>
    </row>
    <row r="4" spans="1:11" s="220" customFormat="1" ht="15" customHeight="1">
      <c r="A4" s="493" t="s">
        <v>271</v>
      </c>
      <c r="B4" s="513"/>
      <c r="C4" s="53" t="s">
        <v>277</v>
      </c>
      <c r="D4" s="505" t="str">
        <f>IF('LFA_Programmatic Progress_1A'!D12="Select","",'LFA_Programmatic Progress_1A'!D12)</f>
        <v>Semester</v>
      </c>
      <c r="E4" s="5" t="s">
        <v>278</v>
      </c>
      <c r="F4" s="47">
        <f>IF('LFA_Programmatic Progress_1A'!F12="Select","",'LFA_Programmatic Progress_1A'!F12)</f>
        <v>2</v>
      </c>
      <c r="G4" s="73"/>
      <c r="H4" s="73"/>
      <c r="I4" s="73"/>
      <c r="J4" s="73"/>
      <c r="K4" s="73"/>
    </row>
    <row r="5" spans="1:11" s="220" customFormat="1" ht="15" customHeight="1">
      <c r="A5" s="514" t="s">
        <v>272</v>
      </c>
      <c r="B5" s="40"/>
      <c r="C5" s="54" t="s">
        <v>240</v>
      </c>
      <c r="D5" s="520">
        <f>IF('LFA_Programmatic Progress_1A'!D13="","",'LFA_Programmatic Progress_1A'!D13)</f>
        <v>41821</v>
      </c>
      <c r="E5" s="5" t="s">
        <v>258</v>
      </c>
      <c r="F5" s="521">
        <f>IF('LFA_Programmatic Progress_1A'!F13="","",'LFA_Programmatic Progress_1A'!F13)</f>
        <v>42004</v>
      </c>
      <c r="G5" s="73"/>
      <c r="H5" s="73"/>
      <c r="I5" s="73"/>
      <c r="J5" s="73"/>
      <c r="K5" s="73"/>
    </row>
    <row r="6" spans="1:11" s="220" customFormat="1" ht="15" customHeight="1" thickBot="1">
      <c r="A6" s="55" t="s">
        <v>273</v>
      </c>
      <c r="B6" s="41"/>
      <c r="C6" s="1522">
        <f>IF('LFA_Programmatic Progress_1A'!C14="Select","",'LFA_Programmatic Progress_1A'!C14)</f>
        <v>2</v>
      </c>
      <c r="D6" s="1523"/>
      <c r="E6" s="1523"/>
      <c r="F6" s="1524"/>
      <c r="G6" s="73"/>
      <c r="H6" s="73"/>
      <c r="I6" s="73"/>
      <c r="J6" s="73"/>
      <c r="K6" s="73"/>
    </row>
    <row r="7" spans="1:11" ht="21" customHeight="1">
      <c r="A7" s="72"/>
      <c r="B7" s="72"/>
      <c r="C7" s="72"/>
      <c r="D7" s="72"/>
      <c r="E7" s="72"/>
      <c r="F7" s="72"/>
      <c r="G7" s="72"/>
      <c r="H7" s="72"/>
      <c r="I7" s="72"/>
      <c r="J7" s="72"/>
      <c r="K7" s="72"/>
    </row>
    <row r="8" spans="1:11" s="1014" customFormat="1" ht="28.5" customHeight="1">
      <c r="A8" s="2335" t="s">
        <v>433</v>
      </c>
      <c r="B8" s="2335"/>
      <c r="C8" s="2335"/>
      <c r="D8" s="2335"/>
      <c r="E8" s="2335"/>
      <c r="F8" s="2336"/>
      <c r="G8" s="234"/>
      <c r="H8" s="217"/>
      <c r="I8" s="217"/>
      <c r="J8" s="217"/>
      <c r="K8" s="1217"/>
    </row>
    <row r="9" spans="1:11" s="1014" customFormat="1" ht="4.5" customHeight="1" thickBot="1">
      <c r="A9" s="233"/>
      <c r="B9" s="233"/>
      <c r="C9" s="233"/>
      <c r="D9" s="233"/>
      <c r="E9" s="233"/>
      <c r="F9" s="233"/>
      <c r="G9" s="219"/>
      <c r="H9" s="219"/>
      <c r="I9" s="219"/>
      <c r="J9" s="219"/>
      <c r="K9" s="1218"/>
    </row>
    <row r="10" spans="1:11" s="1014" customFormat="1" ht="23.25" customHeight="1">
      <c r="A10" s="2332" t="s">
        <v>572</v>
      </c>
      <c r="B10" s="2333"/>
      <c r="C10" s="2333"/>
      <c r="D10" s="2333"/>
      <c r="E10" s="2333"/>
      <c r="F10" s="2333"/>
      <c r="G10" s="2333"/>
      <c r="H10" s="2333"/>
      <c r="I10" s="2333"/>
      <c r="J10" s="2333"/>
      <c r="K10" s="2334"/>
    </row>
    <row r="11" spans="1:11" s="1014" customFormat="1" ht="64.5" customHeight="1">
      <c r="A11" s="2337" t="s">
        <v>573</v>
      </c>
      <c r="B11" s="2338"/>
      <c r="C11" s="2338"/>
      <c r="D11" s="2338"/>
      <c r="E11" s="2338"/>
      <c r="F11" s="2338"/>
      <c r="G11" s="2338"/>
      <c r="H11" s="2338"/>
      <c r="I11" s="2338"/>
      <c r="J11" s="2338"/>
      <c r="K11" s="2338"/>
    </row>
    <row r="12" spans="1:11" s="1014" customFormat="1" ht="15" customHeight="1">
      <c r="A12" s="1210"/>
      <c r="B12" s="1247"/>
      <c r="C12" s="1247"/>
      <c r="D12" s="1247"/>
      <c r="E12" s="1247"/>
      <c r="F12" s="1247"/>
      <c r="G12" s="1247"/>
      <c r="H12" s="1247"/>
      <c r="I12" s="1247"/>
      <c r="J12" s="1247"/>
      <c r="K12" s="1247"/>
    </row>
    <row r="13" spans="1:11" s="1014" customFormat="1" ht="28.5" customHeight="1">
      <c r="A13" s="1248" t="s">
        <v>569</v>
      </c>
      <c r="B13" s="1212" t="s">
        <v>257</v>
      </c>
      <c r="C13" s="1249"/>
      <c r="D13" s="1250" t="s">
        <v>570</v>
      </c>
      <c r="E13" s="1212" t="s">
        <v>257</v>
      </c>
      <c r="F13" s="1249"/>
      <c r="G13" s="1250" t="s">
        <v>571</v>
      </c>
      <c r="H13" s="1212" t="s">
        <v>257</v>
      </c>
      <c r="I13" s="1249"/>
      <c r="J13" s="1249"/>
      <c r="K13" s="1249"/>
    </row>
    <row r="14" spans="1:11" s="1014" customFormat="1" ht="18.75" customHeight="1" thickBot="1">
      <c r="A14" s="1248"/>
      <c r="B14" s="1251"/>
      <c r="C14" s="1249"/>
      <c r="D14" s="1250"/>
      <c r="E14" s="1251"/>
      <c r="F14" s="1249"/>
      <c r="G14" s="1249"/>
      <c r="H14" s="1251"/>
      <c r="I14" s="1249"/>
      <c r="J14" s="1249"/>
      <c r="K14" s="1249"/>
    </row>
    <row r="15" spans="1:11" s="1014" customFormat="1" ht="79.5" customHeight="1">
      <c r="A15" s="2315"/>
      <c r="B15" s="2316"/>
      <c r="C15" s="2316"/>
      <c r="D15" s="2316"/>
      <c r="E15" s="2316"/>
      <c r="F15" s="2316"/>
      <c r="G15" s="2316"/>
      <c r="H15" s="2316"/>
      <c r="I15" s="2316"/>
      <c r="J15" s="2316"/>
      <c r="K15" s="2317"/>
    </row>
    <row r="16" spans="1:11" s="1014" customFormat="1" ht="102.75" customHeight="1" thickBot="1">
      <c r="A16" s="2318"/>
      <c r="B16" s="2319"/>
      <c r="C16" s="2319"/>
      <c r="D16" s="2319"/>
      <c r="E16" s="2319"/>
      <c r="F16" s="2319"/>
      <c r="G16" s="2319"/>
      <c r="H16" s="2319"/>
      <c r="I16" s="2319"/>
      <c r="J16" s="2319"/>
      <c r="K16" s="2320"/>
    </row>
    <row r="17" spans="1:11" ht="27" customHeight="1" thickBot="1">
      <c r="A17" s="647"/>
      <c r="B17" s="647"/>
      <c r="C17" s="647"/>
      <c r="D17" s="647"/>
      <c r="E17" s="647"/>
      <c r="F17" s="647"/>
      <c r="G17" s="647"/>
      <c r="H17" s="647"/>
      <c r="I17" s="647"/>
      <c r="J17" s="647"/>
      <c r="K17" s="1219"/>
    </row>
    <row r="18" spans="1:11" s="88" customFormat="1" ht="21.75" customHeight="1">
      <c r="A18" s="2326" t="s">
        <v>284</v>
      </c>
      <c r="B18" s="2327"/>
      <c r="C18" s="2327"/>
      <c r="D18" s="2327"/>
      <c r="E18" s="2327"/>
      <c r="F18" s="2327"/>
      <c r="G18" s="2327"/>
      <c r="H18" s="2327"/>
      <c r="I18" s="2327"/>
      <c r="J18" s="2327"/>
      <c r="K18" s="2328"/>
    </row>
    <row r="19" spans="1:11" s="1014" customFormat="1" ht="35.25" customHeight="1">
      <c r="A19" s="2321"/>
      <c r="B19" s="2322"/>
      <c r="C19" s="2322"/>
      <c r="D19" s="2322"/>
      <c r="E19" s="2322"/>
      <c r="F19" s="2322"/>
      <c r="G19" s="2322"/>
      <c r="H19" s="2322"/>
      <c r="I19" s="2322"/>
      <c r="J19" s="2322"/>
      <c r="K19" s="2323"/>
    </row>
    <row r="20" spans="1:11" s="88" customFormat="1" ht="43.5" customHeight="1" thickBot="1">
      <c r="A20" s="2318"/>
      <c r="B20" s="2319"/>
      <c r="C20" s="2319"/>
      <c r="D20" s="2319"/>
      <c r="E20" s="2319"/>
      <c r="F20" s="2319"/>
      <c r="G20" s="2319"/>
      <c r="H20" s="2319"/>
      <c r="I20" s="2319"/>
      <c r="J20" s="2319"/>
      <c r="K20" s="2320"/>
    </row>
    <row r="21" spans="1:11" s="88" customFormat="1" ht="30.75" customHeight="1" thickBot="1">
      <c r="A21" s="646"/>
      <c r="B21" s="646"/>
      <c r="C21" s="646"/>
      <c r="D21" s="646"/>
      <c r="E21" s="646"/>
      <c r="F21" s="646"/>
      <c r="G21" s="646"/>
      <c r="H21" s="646"/>
      <c r="I21" s="646"/>
      <c r="J21" s="646"/>
      <c r="K21" s="1220"/>
    </row>
    <row r="22" spans="1:11" s="88" customFormat="1" ht="24.75" customHeight="1">
      <c r="A22" s="2329" t="s">
        <v>285</v>
      </c>
      <c r="B22" s="2330"/>
      <c r="C22" s="2330"/>
      <c r="D22" s="2330"/>
      <c r="E22" s="2330"/>
      <c r="F22" s="2330"/>
      <c r="G22" s="2330"/>
      <c r="H22" s="2330"/>
      <c r="I22" s="2330"/>
      <c r="J22" s="2330"/>
      <c r="K22" s="2331"/>
    </row>
    <row r="23" spans="1:11" s="1014" customFormat="1" ht="23.25" customHeight="1">
      <c r="A23" s="2321"/>
      <c r="B23" s="2322"/>
      <c r="C23" s="2322"/>
      <c r="D23" s="2322"/>
      <c r="E23" s="2322"/>
      <c r="F23" s="2322"/>
      <c r="G23" s="2322"/>
      <c r="H23" s="2322"/>
      <c r="I23" s="2322"/>
      <c r="J23" s="2322"/>
      <c r="K23" s="2323"/>
    </row>
    <row r="24" spans="1:11" s="88" customFormat="1" ht="42.75" customHeight="1" thickBot="1">
      <c r="A24" s="2318"/>
      <c r="B24" s="2319"/>
      <c r="C24" s="2319"/>
      <c r="D24" s="2319"/>
      <c r="E24" s="2319"/>
      <c r="F24" s="2319"/>
      <c r="G24" s="2319"/>
      <c r="H24" s="2319"/>
      <c r="I24" s="2319"/>
      <c r="J24" s="2319"/>
      <c r="K24" s="2320"/>
    </row>
    <row r="25" spans="1:11" ht="12.75" hidden="1">
      <c r="A25" s="827"/>
      <c r="B25" s="827"/>
      <c r="C25" s="827"/>
      <c r="D25" s="827"/>
      <c r="E25" s="827"/>
      <c r="F25" s="827"/>
      <c r="G25" s="827"/>
      <c r="H25" s="827"/>
      <c r="I25" s="827"/>
      <c r="J25" s="827"/>
      <c r="K25" s="802"/>
    </row>
    <row r="26" spans="1:11" s="88" customFormat="1" ht="18.75" customHeight="1">
      <c r="A26" s="2324"/>
      <c r="B26" s="2325"/>
      <c r="C26" s="2325"/>
      <c r="D26" s="2325"/>
      <c r="E26" s="2325"/>
      <c r="F26" s="2325"/>
      <c r="G26" s="2325"/>
      <c r="H26" s="2325"/>
      <c r="I26" s="2325"/>
      <c r="J26" s="2325"/>
      <c r="K26" s="2325"/>
    </row>
    <row r="27" spans="1:16" s="1031" customFormat="1" ht="18.75" customHeight="1">
      <c r="A27" s="1210"/>
      <c r="B27" s="1210"/>
      <c r="C27" s="1210"/>
      <c r="E27" s="1211"/>
      <c r="F27" s="1211"/>
      <c r="G27" s="1211"/>
      <c r="H27" s="1211"/>
      <c r="I27" s="1211"/>
      <c r="J27" s="1211"/>
      <c r="K27" s="1210"/>
      <c r="L27" s="1210"/>
      <c r="M27" s="1210"/>
      <c r="N27" s="1210"/>
      <c r="O27" s="1210"/>
      <c r="P27" s="1210"/>
    </row>
    <row r="28" spans="1:14" s="88" customFormat="1" ht="25.5" customHeight="1">
      <c r="A28" s="1210"/>
      <c r="B28" s="1185"/>
      <c r="C28" s="1251"/>
      <c r="E28" s="92"/>
      <c r="F28" s="92"/>
      <c r="G28" s="92"/>
      <c r="H28" s="92"/>
      <c r="I28" s="92"/>
      <c r="J28" s="92"/>
      <c r="K28" s="92"/>
      <c r="L28" s="92"/>
      <c r="M28" s="92"/>
      <c r="N28" s="92"/>
    </row>
    <row r="29" spans="1:14" s="88" customFormat="1" ht="6" customHeight="1">
      <c r="A29" s="518"/>
      <c r="C29" s="518"/>
      <c r="D29" s="1198"/>
      <c r="E29" s="92"/>
      <c r="F29" s="92"/>
      <c r="G29" s="92"/>
      <c r="H29" s="92"/>
      <c r="I29" s="92"/>
      <c r="J29" s="92"/>
      <c r="K29" s="92"/>
      <c r="L29" s="92"/>
      <c r="M29" s="92"/>
      <c r="N29" s="92"/>
    </row>
    <row r="30" spans="1:14" s="88" customFormat="1" ht="30" customHeight="1">
      <c r="A30" s="1210"/>
      <c r="B30" s="1213"/>
      <c r="C30" s="1251"/>
      <c r="D30" s="1198"/>
      <c r="E30" s="92"/>
      <c r="F30" s="92"/>
      <c r="G30" s="92"/>
      <c r="H30" s="92"/>
      <c r="I30" s="92"/>
      <c r="J30" s="92"/>
      <c r="K30" s="92"/>
      <c r="L30" s="92"/>
      <c r="M30" s="92"/>
      <c r="N30" s="92"/>
    </row>
    <row r="31" spans="1:14" s="88" customFormat="1" ht="6" customHeight="1">
      <c r="A31" s="518"/>
      <c r="C31" s="518"/>
      <c r="D31" s="1198"/>
      <c r="E31" s="92"/>
      <c r="F31" s="92"/>
      <c r="G31" s="92"/>
      <c r="H31" s="92"/>
      <c r="I31" s="92"/>
      <c r="J31" s="92"/>
      <c r="K31" s="92"/>
      <c r="L31" s="92"/>
      <c r="M31" s="92"/>
      <c r="N31" s="92"/>
    </row>
    <row r="32" spans="1:14" s="88" customFormat="1" ht="25.5" customHeight="1">
      <c r="A32" s="1210"/>
      <c r="B32" s="1185"/>
      <c r="C32" s="1251"/>
      <c r="D32" s="1198"/>
      <c r="E32" s="92"/>
      <c r="F32" s="1164"/>
      <c r="G32" s="1164"/>
      <c r="H32" s="1164"/>
      <c r="I32" s="1164"/>
      <c r="J32" s="1164"/>
      <c r="K32" s="1164"/>
      <c r="L32" s="1164"/>
      <c r="M32" s="1164"/>
      <c r="N32" s="92"/>
    </row>
    <row r="33" spans="1:14" s="88" customFormat="1" ht="6" customHeight="1">
      <c r="A33" s="518"/>
      <c r="C33" s="518"/>
      <c r="D33" s="1198"/>
      <c r="E33" s="92"/>
      <c r="F33" s="92"/>
      <c r="G33" s="92"/>
      <c r="H33" s="92"/>
      <c r="I33" s="92"/>
      <c r="J33" s="92"/>
      <c r="K33" s="92"/>
      <c r="L33" s="92"/>
      <c r="M33" s="92"/>
      <c r="N33" s="92"/>
    </row>
    <row r="34" spans="1:14" s="88" customFormat="1" ht="15.75" customHeight="1">
      <c r="A34" s="1214"/>
      <c r="B34" s="1215"/>
      <c r="C34" s="1215"/>
      <c r="D34" s="1215"/>
      <c r="E34" s="1216"/>
      <c r="F34" s="1216"/>
      <c r="G34" s="1216"/>
      <c r="H34" s="1216"/>
      <c r="I34" s="1216"/>
      <c r="J34" s="1216"/>
      <c r="K34" s="1216"/>
      <c r="L34" s="1216"/>
      <c r="M34" s="1216"/>
      <c r="N34" s="1216"/>
    </row>
    <row r="35" spans="1:24" ht="15.75" customHeight="1">
      <c r="A35" s="66"/>
      <c r="B35" s="78"/>
      <c r="C35" s="78"/>
      <c r="D35" s="78"/>
      <c r="E35" s="70"/>
      <c r="F35" s="70"/>
      <c r="G35" s="70"/>
      <c r="H35" s="70"/>
      <c r="I35" s="70"/>
      <c r="K35" s="648"/>
      <c r="L35" s="648"/>
      <c r="M35" s="648"/>
      <c r="R35" s="1014"/>
      <c r="S35" s="1014"/>
      <c r="T35" s="1014"/>
      <c r="U35" s="1014"/>
      <c r="V35" s="1014"/>
      <c r="W35" s="1014"/>
      <c r="X35" s="1014"/>
    </row>
    <row r="41" ht="12" customHeight="1"/>
  </sheetData>
  <sheetProtection password="92D1" sheet="1" formatRows="0"/>
  <mergeCells count="13">
    <mergeCell ref="A10:K10"/>
    <mergeCell ref="A8:F8"/>
    <mergeCell ref="A11:K11"/>
    <mergeCell ref="A15:K16"/>
    <mergeCell ref="A19:K20"/>
    <mergeCell ref="A23:K24"/>
    <mergeCell ref="A26:K26"/>
    <mergeCell ref="A1:J1"/>
    <mergeCell ref="A3:B3"/>
    <mergeCell ref="C3:F3"/>
    <mergeCell ref="C6:F6"/>
    <mergeCell ref="A18:K18"/>
    <mergeCell ref="A22:K22"/>
  </mergeCells>
  <conditionalFormatting sqref="D29">
    <cfRule type="cellIs" priority="3" dxfId="4" operator="notEqual" stopIfTrue="1">
      <formula>'LFA_Overall Performance_6'!#REF!</formula>
    </cfRule>
  </conditionalFormatting>
  <conditionalFormatting sqref="D31">
    <cfRule type="cellIs" priority="2" dxfId="4" operator="notEqual" stopIfTrue="1">
      <formula>'LFA_Overall Performance_6'!#REF!</formula>
    </cfRule>
  </conditionalFormatting>
  <conditionalFormatting sqref="D33">
    <cfRule type="cellIs" priority="1" dxfId="4" operator="notEqual" stopIfTrue="1">
      <formula>'LFA_Overall Performance_6'!#REF!</formula>
    </cfRule>
  </conditionalFormatting>
  <dataValidations count="2">
    <dataValidation type="list" allowBlank="1" showInputMessage="1" showErrorMessage="1" sqref="C28 C32 B13:B14 H13:H14">
      <formula1>"Select, A1, A2, B1, B2, C"</formula1>
    </dataValidation>
    <dataValidation type="list" allowBlank="1" showInputMessage="1" showErrorMessage="1" sqref="C30 E13:E14">
      <formula1>"Select, Yes, No"</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66" r:id="rId1"/>
  <headerFooter alignWithMargins="0">
    <oddFooter>&amp;L&amp;9&amp;F&amp;C&amp;A&amp;R&amp;9Page &amp;P of &amp;N</oddFooter>
  </headerFooter>
</worksheet>
</file>

<file path=xl/worksheets/sheet24.xml><?xml version="1.0" encoding="utf-8"?>
<worksheet xmlns="http://schemas.openxmlformats.org/spreadsheetml/2006/main" xmlns:r="http://schemas.openxmlformats.org/officeDocument/2006/relationships">
  <sheetPr>
    <tabColor indexed="40"/>
    <pageSetUpPr fitToPage="1"/>
  </sheetPr>
  <dimension ref="A1:X69"/>
  <sheetViews>
    <sheetView view="pageBreakPreview" zoomScale="70" zoomScaleNormal="70" zoomScaleSheetLayoutView="70" zoomScalePageLayoutView="0" workbookViewId="0" topLeftCell="A49">
      <selection activeCell="G73" sqref="G73"/>
    </sheetView>
  </sheetViews>
  <sheetFormatPr defaultColWidth="0" defaultRowHeight="12.75"/>
  <cols>
    <col min="1" max="1" width="3.8515625" style="69" customWidth="1"/>
    <col min="2" max="2" width="23.00390625" style="69" customWidth="1"/>
    <col min="3" max="3" width="26.00390625" style="69" customWidth="1"/>
    <col min="4" max="4" width="22.7109375" style="69" customWidth="1"/>
    <col min="5" max="5" width="18.7109375" style="69" customWidth="1"/>
    <col min="6" max="6" width="25.7109375" style="69" customWidth="1"/>
    <col min="7" max="7" width="18.57421875" style="69" customWidth="1"/>
    <col min="8" max="8" width="18.140625" style="69" customWidth="1"/>
    <col min="9" max="9" width="13.421875" style="69" customWidth="1"/>
    <col min="10" max="10" width="34.421875" style="69" customWidth="1"/>
    <col min="11" max="11" width="3.00390625" style="69" customWidth="1"/>
    <col min="12" max="12" width="21.57421875" style="69" bestFit="1" customWidth="1"/>
    <col min="13" max="13" width="18.57421875" style="69" customWidth="1"/>
    <col min="14" max="14" width="13.7109375" style="69" bestFit="1" customWidth="1"/>
    <col min="15" max="15" width="18.57421875" style="69" customWidth="1"/>
    <col min="16" max="16" width="2.7109375" style="69" customWidth="1"/>
    <col min="17" max="23" width="9.140625" style="69" customWidth="1"/>
    <col min="24" max="24" width="8.7109375" style="69" customWidth="1"/>
    <col min="25" max="16384" width="0" style="69" hidden="1" customWidth="1"/>
  </cols>
  <sheetData>
    <row r="1" spans="1:24" s="72" customFormat="1" ht="25.5" customHeight="1">
      <c r="A1" s="1873" t="s">
        <v>279</v>
      </c>
      <c r="B1" s="1873"/>
      <c r="C1" s="1873"/>
      <c r="D1" s="1873"/>
      <c r="E1" s="1873"/>
      <c r="F1" s="1873"/>
      <c r="G1" s="1873"/>
      <c r="H1" s="1873"/>
      <c r="I1" s="1873"/>
      <c r="J1" s="1873"/>
      <c r="K1" s="69"/>
      <c r="L1" s="69"/>
      <c r="M1" s="69"/>
      <c r="R1" s="74"/>
      <c r="S1" s="1014"/>
      <c r="T1" s="1014"/>
      <c r="U1" s="1014"/>
      <c r="V1" s="1014"/>
      <c r="W1" s="1014"/>
      <c r="X1" s="1014"/>
    </row>
    <row r="2" spans="1:24" s="72" customFormat="1" ht="14.25" customHeight="1" thickBot="1">
      <c r="A2" s="69"/>
      <c r="B2" s="69"/>
      <c r="C2" s="69"/>
      <c r="D2" s="69"/>
      <c r="E2" s="69"/>
      <c r="F2" s="69"/>
      <c r="G2" s="69"/>
      <c r="H2" s="78"/>
      <c r="I2" s="83"/>
      <c r="J2" s="69"/>
      <c r="K2" s="69"/>
      <c r="L2" s="69"/>
      <c r="M2" s="69"/>
      <c r="R2" s="74"/>
      <c r="S2" s="1014"/>
      <c r="T2" s="1014"/>
      <c r="U2" s="1014"/>
      <c r="V2" s="1014"/>
      <c r="W2" s="1014"/>
      <c r="X2" s="1014"/>
    </row>
    <row r="3" spans="1:24" s="13" customFormat="1" ht="15" customHeight="1" thickBot="1">
      <c r="A3" s="1874" t="s">
        <v>138</v>
      </c>
      <c r="B3" s="2104"/>
      <c r="C3" s="1875"/>
      <c r="D3" s="2354">
        <f>IF('LFA_Programmatic Progress_1A'!C3="","",'LFA_Programmatic Progress_1A'!C3)</f>
      </c>
      <c r="E3" s="2355"/>
      <c r="F3" s="2355"/>
      <c r="G3" s="2356"/>
      <c r="H3" s="82"/>
      <c r="I3" s="63"/>
      <c r="J3" s="63"/>
      <c r="K3" s="84"/>
      <c r="L3" s="63"/>
      <c r="M3" s="63"/>
      <c r="N3" s="63"/>
      <c r="O3" s="63"/>
      <c r="P3" s="63"/>
      <c r="Q3" s="63"/>
      <c r="R3" s="74"/>
      <c r="S3" s="1014"/>
      <c r="T3" s="1014"/>
      <c r="U3" s="1014"/>
      <c r="V3" s="1014"/>
      <c r="W3" s="1014"/>
      <c r="X3" s="1014"/>
    </row>
    <row r="4" spans="1:24" s="13" customFormat="1" ht="27.75" customHeight="1" thickBot="1">
      <c r="A4" s="99" t="s">
        <v>153</v>
      </c>
      <c r="B4" s="72"/>
      <c r="C4" s="72"/>
      <c r="D4" s="72"/>
      <c r="E4" s="72"/>
      <c r="F4" s="72"/>
      <c r="G4" s="72"/>
      <c r="H4" s="72"/>
      <c r="I4" s="72"/>
      <c r="J4" s="72"/>
      <c r="K4" s="72"/>
      <c r="L4" s="72"/>
      <c r="M4" s="72"/>
      <c r="N4" s="72"/>
      <c r="O4" s="72"/>
      <c r="P4" s="72"/>
      <c r="Q4" s="72"/>
      <c r="R4" s="72"/>
      <c r="S4" s="69"/>
      <c r="T4" s="69"/>
      <c r="U4" s="69"/>
      <c r="V4" s="69"/>
      <c r="W4" s="69"/>
      <c r="X4" s="69"/>
    </row>
    <row r="5" spans="1:24" s="13" customFormat="1" ht="15" customHeight="1">
      <c r="A5" s="1481" t="s">
        <v>68</v>
      </c>
      <c r="B5" s="1507"/>
      <c r="C5" s="1482"/>
      <c r="D5" s="1879" t="str">
        <f>IF('LFA_Programmatic Progress_1A'!C5="","",'LFA_Programmatic Progress_1A'!C5)</f>
        <v>GEORGIA</v>
      </c>
      <c r="E5" s="1880"/>
      <c r="F5" s="1880"/>
      <c r="G5" s="1881"/>
      <c r="H5" s="82"/>
      <c r="I5" s="63"/>
      <c r="J5" s="63"/>
      <c r="K5" s="84"/>
      <c r="L5" s="63"/>
      <c r="M5" s="63"/>
      <c r="N5" s="63"/>
      <c r="O5" s="63"/>
      <c r="P5" s="63"/>
      <c r="Q5" s="63"/>
      <c r="R5" s="74"/>
      <c r="S5" s="1014"/>
      <c r="T5" s="1014"/>
      <c r="U5" s="1014"/>
      <c r="V5" s="1014"/>
      <c r="W5" s="1014"/>
      <c r="X5" s="1014"/>
    </row>
    <row r="6" spans="1:24" s="13" customFormat="1" ht="15" customHeight="1">
      <c r="A6" s="1443" t="s">
        <v>69</v>
      </c>
      <c r="B6" s="1937"/>
      <c r="C6" s="1444"/>
      <c r="D6" s="1828" t="str">
        <f>IF('LFA_Programmatic Progress_1A'!C6="","",'LFA_Programmatic Progress_1A'!C6)</f>
        <v>Tuberculosis</v>
      </c>
      <c r="E6" s="1829"/>
      <c r="F6" s="1829"/>
      <c r="G6" s="1830"/>
      <c r="H6" s="82"/>
      <c r="I6" s="2371"/>
      <c r="J6" s="2371"/>
      <c r="K6" s="2371"/>
      <c r="L6" s="2371"/>
      <c r="M6" s="2371"/>
      <c r="N6" s="63"/>
      <c r="O6" s="63"/>
      <c r="P6" s="63"/>
      <c r="Q6" s="63"/>
      <c r="R6" s="74"/>
      <c r="S6" s="1014"/>
      <c r="T6" s="1014"/>
      <c r="U6" s="1014"/>
      <c r="V6" s="1014"/>
      <c r="W6" s="1014"/>
      <c r="X6" s="1014"/>
    </row>
    <row r="7" spans="1:24" s="13" customFormat="1" ht="27.75" customHeight="1">
      <c r="A7" s="1443" t="s">
        <v>265</v>
      </c>
      <c r="B7" s="1937"/>
      <c r="C7" s="1444"/>
      <c r="D7" s="1889" t="str">
        <f>IF('LFA_Programmatic Progress_1A'!C7="","",'LFA_Programmatic Progress_1A'!C7)</f>
        <v>GEO-T-NCDC</v>
      </c>
      <c r="E7" s="1890"/>
      <c r="F7" s="1890"/>
      <c r="G7" s="1891"/>
      <c r="H7" s="85"/>
      <c r="I7" s="2371"/>
      <c r="J7" s="2371"/>
      <c r="K7" s="2371"/>
      <c r="L7" s="2371"/>
      <c r="M7" s="2371"/>
      <c r="N7" s="63"/>
      <c r="O7" s="63"/>
      <c r="P7" s="63"/>
      <c r="Q7" s="63"/>
      <c r="R7" s="74"/>
      <c r="S7" s="1014"/>
      <c r="T7" s="1014"/>
      <c r="U7" s="1014"/>
      <c r="V7" s="1014"/>
      <c r="W7" s="1014"/>
      <c r="X7" s="1014"/>
    </row>
    <row r="8" spans="1:24" s="13" customFormat="1" ht="15" customHeight="1">
      <c r="A8" s="1443" t="s">
        <v>238</v>
      </c>
      <c r="B8" s="1937"/>
      <c r="C8" s="1444"/>
      <c r="D8" s="1828" t="str">
        <f>IF('LFA_Programmatic Progress_1A'!C8="","",'LFA_Programmatic Progress_1A'!C8)</f>
        <v>NCDC</v>
      </c>
      <c r="E8" s="1829"/>
      <c r="F8" s="1829"/>
      <c r="G8" s="1830"/>
      <c r="H8" s="82"/>
      <c r="I8" s="2371"/>
      <c r="J8" s="2371"/>
      <c r="K8" s="2371"/>
      <c r="L8" s="2371"/>
      <c r="M8" s="2371"/>
      <c r="N8" s="63"/>
      <c r="O8" s="63"/>
      <c r="P8" s="63"/>
      <c r="Q8" s="63"/>
      <c r="R8" s="74"/>
      <c r="S8" s="1014"/>
      <c r="T8" s="1014"/>
      <c r="U8" s="1014"/>
      <c r="V8" s="1014"/>
      <c r="W8" s="1014"/>
      <c r="X8" s="1014"/>
    </row>
    <row r="9" spans="1:24" s="13" customFormat="1" ht="15" customHeight="1">
      <c r="A9" s="1443" t="s">
        <v>263</v>
      </c>
      <c r="B9" s="1937"/>
      <c r="C9" s="1444"/>
      <c r="D9" s="1870">
        <f>IF('LFA_Programmatic Progress_1A'!C9="","",'LFA_Programmatic Progress_1A'!C9)</f>
        <v>41730</v>
      </c>
      <c r="E9" s="1871"/>
      <c r="F9" s="1871"/>
      <c r="G9" s="1872"/>
      <c r="H9" s="62"/>
      <c r="I9" s="63"/>
      <c r="J9" s="63"/>
      <c r="K9" s="63"/>
      <c r="L9" s="63"/>
      <c r="M9" s="63"/>
      <c r="N9" s="63"/>
      <c r="O9" s="63"/>
      <c r="P9" s="63"/>
      <c r="Q9" s="63"/>
      <c r="R9" s="74"/>
      <c r="S9" s="1014"/>
      <c r="T9" s="1014"/>
      <c r="U9" s="1014"/>
      <c r="V9" s="1014"/>
      <c r="W9" s="1014"/>
      <c r="X9" s="1014"/>
    </row>
    <row r="10" spans="1:24" s="13" customFormat="1" ht="15" customHeight="1" thickBot="1">
      <c r="A10" s="1470" t="s">
        <v>239</v>
      </c>
      <c r="B10" s="2111"/>
      <c r="C10" s="1471"/>
      <c r="D10" s="1522" t="str">
        <f>IF('LFA_Programmatic Progress_1A'!C10="","",'LFA_Programmatic Progress_1A'!C10)</f>
        <v>EUR</v>
      </c>
      <c r="E10" s="1523"/>
      <c r="F10" s="1523"/>
      <c r="G10" s="1524"/>
      <c r="H10" s="82"/>
      <c r="I10" s="63"/>
      <c r="J10" s="63"/>
      <c r="K10" s="63"/>
      <c r="L10" s="63"/>
      <c r="M10" s="63"/>
      <c r="N10" s="63"/>
      <c r="O10" s="63"/>
      <c r="P10" s="63"/>
      <c r="Q10" s="63"/>
      <c r="R10" s="74"/>
      <c r="S10" s="1014"/>
      <c r="T10" s="1014"/>
      <c r="U10" s="1014"/>
      <c r="V10" s="1014"/>
      <c r="W10" s="1014"/>
      <c r="X10" s="1014"/>
    </row>
    <row r="11" spans="1:24" s="13" customFormat="1" ht="27" customHeight="1" thickBot="1">
      <c r="A11" s="98" t="s">
        <v>154</v>
      </c>
      <c r="B11" s="72"/>
      <c r="C11" s="72"/>
      <c r="D11" s="72"/>
      <c r="E11" s="72"/>
      <c r="F11" s="72"/>
      <c r="G11" s="72"/>
      <c r="H11" s="72"/>
      <c r="I11" s="98" t="s">
        <v>155</v>
      </c>
      <c r="J11" s="72"/>
      <c r="K11" s="72"/>
      <c r="L11" s="72"/>
      <c r="M11" s="72"/>
      <c r="N11" s="72"/>
      <c r="O11" s="72"/>
      <c r="P11" s="72"/>
      <c r="Q11" s="72"/>
      <c r="R11" s="72"/>
      <c r="S11" s="69"/>
      <c r="T11" s="69"/>
      <c r="U11" s="69"/>
      <c r="V11" s="69"/>
      <c r="W11" s="69"/>
      <c r="X11" s="69"/>
    </row>
    <row r="12" spans="1:24" s="13" customFormat="1" ht="15" customHeight="1">
      <c r="A12" s="2350" t="s">
        <v>271</v>
      </c>
      <c r="B12" s="2351"/>
      <c r="C12" s="2352"/>
      <c r="D12" s="53" t="s">
        <v>277</v>
      </c>
      <c r="E12" s="94" t="str">
        <f>IF('LFA_Programmatic Progress_1A'!D12="Select","",'LFA_Programmatic Progress_1A'!D12)</f>
        <v>Semester</v>
      </c>
      <c r="F12" s="43" t="s">
        <v>278</v>
      </c>
      <c r="G12" s="96">
        <f>IF('LFA_Programmatic Progress_1A'!F12="Select","",'LFA_Programmatic Progress_1A'!F12)</f>
        <v>2</v>
      </c>
      <c r="H12" s="82"/>
      <c r="I12" s="2350" t="s">
        <v>276</v>
      </c>
      <c r="J12" s="2351"/>
      <c r="K12" s="2352"/>
      <c r="L12" s="53" t="s">
        <v>277</v>
      </c>
      <c r="M12" s="94" t="str">
        <f>IF('LFA_Programmatic Progress_1A'!D16="Select","",'LFA_Programmatic Progress_1A'!D16)</f>
        <v>Annual</v>
      </c>
      <c r="N12" s="43" t="s">
        <v>278</v>
      </c>
      <c r="O12" s="96">
        <f>IF('LFA_Programmatic Progress_1A'!F16="Select","",'LFA_Programmatic Progress_1A'!F16)</f>
        <v>2</v>
      </c>
      <c r="P12" s="63"/>
      <c r="Q12" s="63"/>
      <c r="R12" s="74"/>
      <c r="S12" s="1014"/>
      <c r="T12" s="1014"/>
      <c r="U12" s="1014"/>
      <c r="V12" s="1014"/>
      <c r="W12" s="1014"/>
      <c r="X12" s="1014"/>
    </row>
    <row r="13" spans="1:24" s="13" customFormat="1" ht="15" customHeight="1">
      <c r="A13" s="2122" t="s">
        <v>272</v>
      </c>
      <c r="B13" s="2123"/>
      <c r="C13" s="2124"/>
      <c r="D13" s="54" t="s">
        <v>240</v>
      </c>
      <c r="E13" s="95">
        <f>IF('LFA_Programmatic Progress_1A'!D13="Select","",'LFA_Programmatic Progress_1A'!D13)</f>
        <v>41821</v>
      </c>
      <c r="F13" s="5" t="s">
        <v>258</v>
      </c>
      <c r="G13" s="97">
        <f>IF('LFA_Programmatic Progress_1A'!F13="Select","",'LFA_Programmatic Progress_1A'!F13)</f>
        <v>42004</v>
      </c>
      <c r="H13" s="62"/>
      <c r="I13" s="2122" t="s">
        <v>274</v>
      </c>
      <c r="J13" s="2123"/>
      <c r="K13" s="2124"/>
      <c r="L13" s="54" t="s">
        <v>240</v>
      </c>
      <c r="M13" s="95">
        <f>IF('LFA_Programmatic Progress_1A'!D17="Select","",'LFA_Programmatic Progress_1A'!D17)</f>
        <v>42005</v>
      </c>
      <c r="N13" s="5" t="s">
        <v>258</v>
      </c>
      <c r="O13" s="97">
        <f>IF('LFA_Programmatic Progress_1A'!F17="Select","",'LFA_Programmatic Progress_1A'!F17)</f>
        <v>42369</v>
      </c>
      <c r="P13" s="63"/>
      <c r="Q13" s="63"/>
      <c r="R13" s="74"/>
      <c r="S13" s="1014"/>
      <c r="T13" s="1014"/>
      <c r="U13" s="1014"/>
      <c r="V13" s="1014"/>
      <c r="W13" s="1014"/>
      <c r="X13" s="1014"/>
    </row>
    <row r="14" spans="1:24" s="13" customFormat="1" ht="15" customHeight="1" thickBot="1">
      <c r="A14" s="2125" t="s">
        <v>273</v>
      </c>
      <c r="B14" s="2126"/>
      <c r="C14" s="2127"/>
      <c r="D14" s="1523">
        <f>IF('LFA_Programmatic Progress_1A'!C14="Select","",'LFA_Programmatic Progress_1A'!C14)</f>
        <v>2</v>
      </c>
      <c r="E14" s="1523"/>
      <c r="F14" s="1523"/>
      <c r="G14" s="1524"/>
      <c r="H14" s="82"/>
      <c r="I14" s="2125" t="s">
        <v>275</v>
      </c>
      <c r="J14" s="2126"/>
      <c r="K14" s="2127"/>
      <c r="L14" s="1522">
        <f>IF('LFA_Programmatic Progress_1A'!C18="Select","",'LFA_Programmatic Progress_1A'!C18)</f>
        <v>2</v>
      </c>
      <c r="M14" s="1523"/>
      <c r="N14" s="1523"/>
      <c r="O14" s="1524"/>
      <c r="P14" s="63"/>
      <c r="Q14" s="63"/>
      <c r="R14" s="74"/>
      <c r="S14" s="1014"/>
      <c r="T14" s="1014"/>
      <c r="U14" s="1014"/>
      <c r="V14" s="1014"/>
      <c r="W14" s="1014"/>
      <c r="X14" s="1014"/>
    </row>
    <row r="15" spans="1:24" s="72" customFormat="1" ht="21" customHeight="1">
      <c r="A15" s="70"/>
      <c r="B15" s="70"/>
      <c r="C15" s="70"/>
      <c r="D15" s="70"/>
      <c r="E15" s="70"/>
      <c r="F15" s="70"/>
      <c r="G15" s="70"/>
      <c r="H15" s="70"/>
      <c r="I15" s="70"/>
      <c r="J15" s="69"/>
      <c r="K15" s="69"/>
      <c r="L15" s="69"/>
      <c r="R15" s="74"/>
      <c r="S15" s="1014"/>
      <c r="T15" s="1014"/>
      <c r="U15" s="1014"/>
      <c r="V15" s="1014"/>
      <c r="W15" s="1014"/>
      <c r="X15" s="1014"/>
    </row>
    <row r="16" spans="1:24" s="72" customFormat="1" ht="28.5" customHeight="1">
      <c r="A16" s="66" t="s">
        <v>434</v>
      </c>
      <c r="B16" s="78"/>
      <c r="C16" s="78"/>
      <c r="D16" s="78"/>
      <c r="E16" s="70"/>
      <c r="F16" s="70"/>
      <c r="G16" s="70"/>
      <c r="H16" s="70"/>
      <c r="I16" s="70"/>
      <c r="J16" s="69"/>
      <c r="R16" s="74"/>
      <c r="S16" s="1014"/>
      <c r="T16" s="1014"/>
      <c r="U16" s="1014"/>
      <c r="V16" s="1014"/>
      <c r="W16" s="1014"/>
      <c r="X16" s="1014"/>
    </row>
    <row r="17" spans="1:24" s="72" customFormat="1" ht="27.75" customHeight="1">
      <c r="A17" s="1824" t="s">
        <v>554</v>
      </c>
      <c r="B17" s="1825"/>
      <c r="C17" s="1825"/>
      <c r="D17" s="1825"/>
      <c r="E17" s="1825"/>
      <c r="F17" s="1825"/>
      <c r="G17" s="1825"/>
      <c r="H17" s="1825"/>
      <c r="I17" s="1825"/>
      <c r="J17" s="1825"/>
      <c r="K17" s="1825"/>
      <c r="L17" s="1825"/>
      <c r="M17" s="1825"/>
      <c r="N17" s="1825"/>
      <c r="O17" s="1825"/>
      <c r="P17" s="1825"/>
      <c r="R17" s="74"/>
      <c r="S17" s="1014"/>
      <c r="T17" s="1014"/>
      <c r="U17" s="1014"/>
      <c r="V17" s="1014"/>
      <c r="W17" s="1014"/>
      <c r="X17" s="1014"/>
    </row>
    <row r="18" spans="1:24" s="967" customFormat="1" ht="12.75" customHeight="1">
      <c r="A18" s="1196"/>
      <c r="B18" s="1196"/>
      <c r="C18" s="1196"/>
      <c r="D18" s="1196"/>
      <c r="E18" s="1196"/>
      <c r="F18" s="1196"/>
      <c r="G18" s="1196"/>
      <c r="H18" s="1196"/>
      <c r="I18" s="1196"/>
      <c r="J18" s="1196"/>
      <c r="K18" s="1196"/>
      <c r="L18" s="1196"/>
      <c r="M18" s="1196"/>
      <c r="N18" s="1196"/>
      <c r="O18" s="1196"/>
      <c r="P18" s="1196"/>
      <c r="R18" s="1197"/>
      <c r="S18" s="1029"/>
      <c r="T18" s="1029"/>
      <c r="U18" s="1029"/>
      <c r="V18" s="1029"/>
      <c r="W18" s="1029"/>
      <c r="X18" s="1029"/>
    </row>
    <row r="19" spans="1:24" s="967" customFormat="1" ht="27.75" customHeight="1">
      <c r="A19" s="1196"/>
      <c r="B19" s="1222" t="s">
        <v>574</v>
      </c>
      <c r="C19" s="1246" t="str">
        <f>'LFA_Overall Performance_6'!H13</f>
        <v>Select</v>
      </c>
      <c r="D19" s="1221"/>
      <c r="E19" s="1196"/>
      <c r="F19" s="1196"/>
      <c r="G19" s="1196"/>
      <c r="H19" s="1196"/>
      <c r="I19" s="1196"/>
      <c r="J19" s="1196"/>
      <c r="K19" s="1196"/>
      <c r="L19" s="1196"/>
      <c r="M19" s="1196"/>
      <c r="N19" s="1196"/>
      <c r="O19" s="1196"/>
      <c r="P19" s="1196"/>
      <c r="R19" s="1197"/>
      <c r="S19" s="1029"/>
      <c r="T19" s="1029"/>
      <c r="U19" s="1029"/>
      <c r="V19" s="1029"/>
      <c r="W19" s="1029"/>
      <c r="X19" s="1029"/>
    </row>
    <row r="20" spans="1:24" s="967" customFormat="1" ht="27.75" customHeight="1">
      <c r="A20" s="1196"/>
      <c r="B20" s="1196"/>
      <c r="C20" s="1196"/>
      <c r="D20" s="1196"/>
      <c r="E20" s="1196"/>
      <c r="F20" s="1196"/>
      <c r="G20" s="1196"/>
      <c r="H20" s="1196"/>
      <c r="I20" s="1196"/>
      <c r="J20" s="1196"/>
      <c r="K20" s="1196"/>
      <c r="L20" s="1196"/>
      <c r="M20" s="1196"/>
      <c r="N20" s="1196"/>
      <c r="O20" s="1196"/>
      <c r="P20" s="1196"/>
      <c r="R20" s="1197"/>
      <c r="S20" s="1029"/>
      <c r="T20" s="1029"/>
      <c r="U20" s="1029"/>
      <c r="V20" s="1029"/>
      <c r="W20" s="1029"/>
      <c r="X20" s="1029"/>
    </row>
    <row r="21" spans="1:24" s="72" customFormat="1" ht="24" customHeight="1">
      <c r="A21" s="1151" t="s">
        <v>560</v>
      </c>
      <c r="B21" s="77"/>
      <c r="C21" s="77"/>
      <c r="D21" s="77"/>
      <c r="E21" s="77"/>
      <c r="F21" s="77"/>
      <c r="G21" s="77"/>
      <c r="H21" s="77"/>
      <c r="I21" s="77"/>
      <c r="J21" s="77"/>
      <c r="R21" s="74"/>
      <c r="S21" s="1014"/>
      <c r="T21" s="1014"/>
      <c r="U21" s="1014"/>
      <c r="V21" s="1014"/>
      <c r="W21" s="1014"/>
      <c r="X21" s="1014"/>
    </row>
    <row r="22" spans="1:24" s="72" customFormat="1" ht="18">
      <c r="A22" s="2367" t="s">
        <v>537</v>
      </c>
      <c r="B22" s="2367"/>
      <c r="C22" s="2367"/>
      <c r="D22" s="2367" t="s">
        <v>538</v>
      </c>
      <c r="E22" s="2367"/>
      <c r="F22" s="2367"/>
      <c r="G22" s="2367"/>
      <c r="H22" s="2367"/>
      <c r="I22" s="2367"/>
      <c r="J22" s="77"/>
      <c r="R22" s="74"/>
      <c r="S22" s="1014"/>
      <c r="T22" s="1014"/>
      <c r="U22" s="1014"/>
      <c r="V22" s="1014"/>
      <c r="W22" s="1014"/>
      <c r="X22" s="1014"/>
    </row>
    <row r="23" spans="1:24" s="72" customFormat="1" ht="18">
      <c r="A23" s="1154" t="s">
        <v>530</v>
      </c>
      <c r="B23" s="1161" t="s">
        <v>535</v>
      </c>
      <c r="C23" s="1162"/>
      <c r="D23" s="2368" t="s">
        <v>539</v>
      </c>
      <c r="E23" s="2369"/>
      <c r="F23" s="2369"/>
      <c r="G23" s="2369"/>
      <c r="H23" s="2369"/>
      <c r="I23" s="2370"/>
      <c r="J23" s="77"/>
      <c r="R23" s="74"/>
      <c r="S23" s="1014"/>
      <c r="T23" s="1014"/>
      <c r="U23" s="1014"/>
      <c r="V23" s="1014"/>
      <c r="W23" s="1014"/>
      <c r="X23" s="1014"/>
    </row>
    <row r="24" spans="1:24" s="72" customFormat="1" ht="18">
      <c r="A24" s="1155" t="s">
        <v>531</v>
      </c>
      <c r="B24" s="1161" t="s">
        <v>536</v>
      </c>
      <c r="C24" s="1162"/>
      <c r="D24" s="2368" t="s">
        <v>540</v>
      </c>
      <c r="E24" s="2369"/>
      <c r="F24" s="2369"/>
      <c r="G24" s="2369"/>
      <c r="H24" s="2369"/>
      <c r="I24" s="2370"/>
      <c r="J24" s="77"/>
      <c r="R24" s="74"/>
      <c r="S24" s="1014"/>
      <c r="T24" s="1014"/>
      <c r="U24" s="1014"/>
      <c r="V24" s="1014"/>
      <c r="W24" s="1014"/>
      <c r="X24" s="1014"/>
    </row>
    <row r="25" spans="1:24" s="72" customFormat="1" ht="18">
      <c r="A25" s="1156" t="s">
        <v>532</v>
      </c>
      <c r="B25" s="1161" t="s">
        <v>546</v>
      </c>
      <c r="C25" s="1162"/>
      <c r="D25" s="2368" t="s">
        <v>541</v>
      </c>
      <c r="E25" s="2369"/>
      <c r="F25" s="2369"/>
      <c r="G25" s="2369"/>
      <c r="H25" s="2369"/>
      <c r="I25" s="2370"/>
      <c r="J25" s="77"/>
      <c r="R25" s="74"/>
      <c r="S25" s="1014"/>
      <c r="T25" s="1014"/>
      <c r="U25" s="1014"/>
      <c r="V25" s="1014"/>
      <c r="W25" s="1014"/>
      <c r="X25" s="1014"/>
    </row>
    <row r="26" spans="1:24" s="72" customFormat="1" ht="18">
      <c r="A26" s="1157" t="s">
        <v>533</v>
      </c>
      <c r="B26" s="1161" t="s">
        <v>545</v>
      </c>
      <c r="C26" s="1162"/>
      <c r="D26" s="2368" t="s">
        <v>542</v>
      </c>
      <c r="E26" s="2369"/>
      <c r="F26" s="2369"/>
      <c r="G26" s="2369"/>
      <c r="H26" s="2369"/>
      <c r="I26" s="2370"/>
      <c r="J26" s="77"/>
      <c r="R26" s="74"/>
      <c r="S26" s="1014"/>
      <c r="T26" s="1014"/>
      <c r="U26" s="1014"/>
      <c r="V26" s="1014"/>
      <c r="W26" s="1014"/>
      <c r="X26" s="1014"/>
    </row>
    <row r="27" spans="1:24" s="72" customFormat="1" ht="18">
      <c r="A27" s="1158" t="s">
        <v>534</v>
      </c>
      <c r="B27" s="1161" t="s">
        <v>547</v>
      </c>
      <c r="C27" s="1162"/>
      <c r="D27" s="2368" t="s">
        <v>543</v>
      </c>
      <c r="E27" s="2369"/>
      <c r="F27" s="2369"/>
      <c r="G27" s="2369"/>
      <c r="H27" s="2369"/>
      <c r="I27" s="2370"/>
      <c r="J27" s="77"/>
      <c r="R27" s="74"/>
      <c r="S27" s="1014"/>
      <c r="T27" s="1014"/>
      <c r="U27" s="1014"/>
      <c r="V27" s="1014"/>
      <c r="W27" s="1014"/>
      <c r="X27" s="1014"/>
    </row>
    <row r="28" spans="1:24" s="72" customFormat="1" ht="18">
      <c r="A28" s="1150"/>
      <c r="B28" s="1152"/>
      <c r="C28" s="1153"/>
      <c r="D28" s="1149"/>
      <c r="E28" s="1149"/>
      <c r="F28" s="1149"/>
      <c r="G28" s="1149"/>
      <c r="H28" s="1159"/>
      <c r="I28" s="1149"/>
      <c r="J28" s="77"/>
      <c r="R28" s="74"/>
      <c r="S28" s="1014"/>
      <c r="T28" s="1014"/>
      <c r="U28" s="1014"/>
      <c r="V28" s="1014"/>
      <c r="W28" s="1014"/>
      <c r="X28" s="1014"/>
    </row>
    <row r="29" spans="1:24" s="72" customFormat="1" ht="31.5" customHeight="1">
      <c r="A29" s="2340" t="str">
        <f>"1.  Cash amount requested by the Principal Recipient from the Global Fund for next disbursement period plus one additional quarter (amount in: "&amp;IF(D10="","please select currency in 'PR_Section 1A')",D10&amp;"):")</f>
        <v>1.  Cash amount requested by the Principal Recipient from the Global Fund for next disbursement period plus one additional quarter (amount in: EUR):</v>
      </c>
      <c r="B29" s="2340"/>
      <c r="C29" s="2340"/>
      <c r="D29" s="2340"/>
      <c r="E29" s="2340"/>
      <c r="F29" s="2340"/>
      <c r="G29" s="2340"/>
      <c r="H29" s="815">
        <f>+'PR_Cash Request_7A&amp;B'!D23</f>
        <v>6138391.298234342</v>
      </c>
      <c r="J29" s="379" t="str">
        <f>+IF('PR_Cash Request_7A&amp;B'!D25="","",'PR_Cash Request_7A&amp;B'!D25)</f>
        <v>Six million one hundred thirty eight thousand three hundred ninety one</v>
      </c>
      <c r="R29" s="74"/>
      <c r="S29" s="1014"/>
      <c r="T29" s="1014"/>
      <c r="U29" s="1014"/>
      <c r="V29" s="1014"/>
      <c r="W29" s="1014"/>
      <c r="X29" s="1014"/>
    </row>
    <row r="30" spans="1:24" s="72" customFormat="1" ht="14.25" customHeight="1">
      <c r="A30" s="518"/>
      <c r="B30" s="518"/>
      <c r="C30" s="518"/>
      <c r="D30" s="518"/>
      <c r="E30" s="518"/>
      <c r="F30" s="518"/>
      <c r="G30" s="518"/>
      <c r="H30" s="649"/>
      <c r="J30" s="367"/>
      <c r="R30" s="74"/>
      <c r="S30" s="1014"/>
      <c r="T30" s="1014"/>
      <c r="U30" s="1014"/>
      <c r="V30" s="1014"/>
      <c r="W30" s="1014"/>
      <c r="X30" s="1014"/>
    </row>
    <row r="31" spans="1:24" s="72" customFormat="1" ht="37.5" customHeight="1">
      <c r="A31" s="2340" t="str">
        <f>"2.  LFA disbursement recommendation (amount in: "&amp;IF(D10="","please select currency in 'PR_Section1A')",D10&amp;"):")</f>
        <v>2.  LFA disbursement recommendation (amount in: EUR):</v>
      </c>
      <c r="B31" s="2340"/>
      <c r="C31" s="2340"/>
      <c r="D31" s="2340"/>
      <c r="E31" s="2340"/>
      <c r="F31" s="2340"/>
      <c r="G31" s="2340"/>
      <c r="H31" s="815">
        <f>'LFA_Disbursement Recommend_5B'!K44</f>
        <v>0</v>
      </c>
      <c r="J31" s="378"/>
      <c r="R31" s="74"/>
      <c r="S31" s="1014"/>
      <c r="T31" s="1014"/>
      <c r="U31" s="1014"/>
      <c r="V31" s="1014"/>
      <c r="W31" s="1014"/>
      <c r="X31" s="1014"/>
    </row>
    <row r="32" spans="1:24" s="72" customFormat="1" ht="14.25">
      <c r="A32" s="86"/>
      <c r="B32" s="86"/>
      <c r="C32" s="86"/>
      <c r="D32" s="86"/>
      <c r="E32" s="86"/>
      <c r="F32" s="86"/>
      <c r="G32" s="86"/>
      <c r="H32" s="86"/>
      <c r="I32" s="86"/>
      <c r="J32" s="72" t="s">
        <v>59</v>
      </c>
      <c r="R32" s="74"/>
      <c r="S32" s="1014"/>
      <c r="T32" s="1014"/>
      <c r="U32" s="1014"/>
      <c r="V32" s="1014"/>
      <c r="W32" s="1014"/>
      <c r="X32" s="1014"/>
    </row>
    <row r="33" spans="1:24" s="72" customFormat="1" ht="60" customHeight="1">
      <c r="A33" s="2358" t="s">
        <v>558</v>
      </c>
      <c r="B33" s="2358"/>
      <c r="C33" s="967"/>
      <c r="D33" s="1327" t="s">
        <v>552</v>
      </c>
      <c r="E33" s="1328"/>
      <c r="F33" s="1327" t="s">
        <v>559</v>
      </c>
      <c r="G33" s="1328"/>
      <c r="H33" s="1329" t="s">
        <v>577</v>
      </c>
      <c r="I33" s="1328"/>
      <c r="J33" s="1328" t="s">
        <v>544</v>
      </c>
      <c r="R33" s="74"/>
      <c r="S33" s="1014"/>
      <c r="T33" s="1014"/>
      <c r="U33" s="1014"/>
      <c r="V33" s="1014"/>
      <c r="W33" s="1014"/>
      <c r="X33" s="1014"/>
    </row>
    <row r="34" spans="1:24" s="72" customFormat="1" ht="46.5" customHeight="1">
      <c r="A34" s="1160"/>
      <c r="B34" s="1243">
        <f>'LFA_Total PR Cash Outflow_3A'!H13+'LFA_Disbursement Recommend_5B'!M18+'LFA_Disbursement Recommend_5B'!M22+'LFA_Disbursement Recommend_5B'!M28</f>
        <v>4270045.188882789</v>
      </c>
      <c r="C34" s="86"/>
      <c r="D34" s="1245"/>
      <c r="E34" s="86"/>
      <c r="F34" s="1243">
        <f>H31+D34</f>
        <v>0</v>
      </c>
      <c r="G34" s="86"/>
      <c r="H34" s="1242">
        <f>IF(B34=0,"",F34/B34)</f>
        <v>0</v>
      </c>
      <c r="I34" s="86"/>
      <c r="J34" s="1244" t="s">
        <v>257</v>
      </c>
      <c r="R34" s="74"/>
      <c r="S34" s="1014"/>
      <c r="T34" s="1014"/>
      <c r="U34" s="1014"/>
      <c r="V34" s="1014"/>
      <c r="W34" s="1014"/>
      <c r="X34" s="1014"/>
    </row>
    <row r="35" spans="1:24" s="91" customFormat="1" ht="27" customHeight="1">
      <c r="A35" s="92" t="s">
        <v>553</v>
      </c>
      <c r="B35" s="92"/>
      <c r="C35" s="92"/>
      <c r="D35" s="92"/>
      <c r="E35" s="92"/>
      <c r="F35" s="92"/>
      <c r="G35" s="92"/>
      <c r="H35" s="1199"/>
      <c r="I35" s="86"/>
      <c r="R35" s="511"/>
      <c r="S35" s="347"/>
      <c r="T35" s="347"/>
      <c r="U35" s="347"/>
      <c r="V35" s="347"/>
      <c r="W35" s="347"/>
      <c r="X35" s="347"/>
    </row>
    <row r="36" spans="1:24" s="72" customFormat="1" ht="14.25">
      <c r="A36" s="86"/>
      <c r="B36" s="86"/>
      <c r="C36" s="86"/>
      <c r="D36" s="86"/>
      <c r="E36" s="86"/>
      <c r="F36" s="86"/>
      <c r="G36" s="86"/>
      <c r="H36" s="86"/>
      <c r="I36" s="86"/>
      <c r="R36" s="74"/>
      <c r="S36" s="1014"/>
      <c r="T36" s="1014"/>
      <c r="U36" s="1014"/>
      <c r="V36" s="1014"/>
      <c r="W36" s="1014"/>
      <c r="X36" s="1014"/>
    </row>
    <row r="37" spans="1:24" s="17" customFormat="1" ht="14.25">
      <c r="A37" s="2359" t="s">
        <v>561</v>
      </c>
      <c r="B37" s="2359"/>
      <c r="C37" s="2359"/>
      <c r="D37" s="2359"/>
      <c r="E37" s="2359"/>
      <c r="F37" s="2359"/>
      <c r="G37" s="2359"/>
      <c r="H37" s="69"/>
      <c r="I37" s="69"/>
      <c r="J37" s="72"/>
      <c r="K37" s="74"/>
      <c r="L37" s="74"/>
      <c r="M37" s="74"/>
      <c r="N37" s="74"/>
      <c r="O37" s="74"/>
      <c r="P37" s="74"/>
      <c r="Q37" s="74"/>
      <c r="R37" s="74"/>
      <c r="S37" s="1014"/>
      <c r="T37" s="1014"/>
      <c r="U37" s="1014"/>
      <c r="V37" s="1014"/>
      <c r="W37" s="1014"/>
      <c r="X37" s="1014"/>
    </row>
    <row r="38" spans="1:24" s="75" customFormat="1" ht="22.5" customHeight="1">
      <c r="A38" s="2344"/>
      <c r="B38" s="2345"/>
      <c r="C38" s="2345"/>
      <c r="D38" s="2345"/>
      <c r="E38" s="2345"/>
      <c r="F38" s="2345"/>
      <c r="G38" s="2345"/>
      <c r="H38" s="2345"/>
      <c r="I38" s="2345"/>
      <c r="J38" s="2346"/>
      <c r="S38" s="88"/>
      <c r="T38" s="88"/>
      <c r="U38" s="88"/>
      <c r="V38" s="88"/>
      <c r="W38" s="88"/>
      <c r="X38" s="88"/>
    </row>
    <row r="39" spans="1:24" s="75" customFormat="1" ht="54.75" customHeight="1">
      <c r="A39" s="2347"/>
      <c r="B39" s="2348"/>
      <c r="C39" s="2348"/>
      <c r="D39" s="2348"/>
      <c r="E39" s="2348"/>
      <c r="F39" s="2348"/>
      <c r="G39" s="2348"/>
      <c r="H39" s="2348"/>
      <c r="I39" s="2348"/>
      <c r="J39" s="2349"/>
      <c r="S39" s="88"/>
      <c r="T39" s="88"/>
      <c r="U39" s="88"/>
      <c r="V39" s="88"/>
      <c r="W39" s="88"/>
      <c r="X39" s="88"/>
    </row>
    <row r="40" spans="1:24" s="75" customFormat="1" ht="31.5" customHeight="1">
      <c r="A40" s="72"/>
      <c r="B40" s="72"/>
      <c r="C40" s="72"/>
      <c r="D40" s="72"/>
      <c r="E40" s="72"/>
      <c r="F40" s="72"/>
      <c r="G40" s="72"/>
      <c r="H40" s="72"/>
      <c r="I40" s="72"/>
      <c r="J40" s="72"/>
      <c r="S40" s="88"/>
      <c r="T40" s="88"/>
      <c r="U40" s="88"/>
      <c r="V40" s="88"/>
      <c r="W40" s="88"/>
      <c r="X40" s="88"/>
    </row>
    <row r="41" spans="1:24" s="75" customFormat="1" ht="31.5" customHeight="1">
      <c r="A41" s="1824" t="s">
        <v>555</v>
      </c>
      <c r="B41" s="1825"/>
      <c r="C41" s="1825"/>
      <c r="D41" s="1825"/>
      <c r="E41" s="1825"/>
      <c r="F41" s="1825"/>
      <c r="G41" s="1825"/>
      <c r="H41" s="1825"/>
      <c r="I41" s="1825"/>
      <c r="J41" s="1825"/>
      <c r="K41" s="1825"/>
      <c r="L41" s="1825"/>
      <c r="M41" s="1825"/>
      <c r="N41" s="1825"/>
      <c r="O41" s="1825"/>
      <c r="P41" s="1825"/>
      <c r="S41" s="88"/>
      <c r="T41" s="88"/>
      <c r="U41" s="88"/>
      <c r="V41" s="88"/>
      <c r="W41" s="88"/>
      <c r="X41" s="88"/>
    </row>
    <row r="42" spans="1:24" s="75" customFormat="1" ht="41.25" customHeight="1">
      <c r="A42" s="1205" t="s">
        <v>150</v>
      </c>
      <c r="J42" s="1206" t="s">
        <v>152</v>
      </c>
      <c r="S42" s="88"/>
      <c r="T42" s="88"/>
      <c r="U42" s="88"/>
      <c r="V42" s="88"/>
      <c r="W42" s="88"/>
      <c r="X42" s="88"/>
    </row>
    <row r="43" spans="2:24" s="75" customFormat="1" ht="36" customHeight="1">
      <c r="B43" s="519" t="s">
        <v>257</v>
      </c>
      <c r="C43" s="87" t="s">
        <v>139</v>
      </c>
      <c r="I43" s="76"/>
      <c r="J43" s="1800"/>
      <c r="K43" s="1800"/>
      <c r="L43" s="1800"/>
      <c r="M43" s="1800"/>
      <c r="S43" s="88"/>
      <c r="T43" s="88"/>
      <c r="U43" s="88"/>
      <c r="V43" s="88"/>
      <c r="W43" s="88"/>
      <c r="X43" s="88"/>
    </row>
    <row r="44" spans="2:24" s="75" customFormat="1" ht="30.75" customHeight="1">
      <c r="B44" s="519" t="s">
        <v>257</v>
      </c>
      <c r="C44" s="87" t="s">
        <v>140</v>
      </c>
      <c r="I44" s="76"/>
      <c r="J44" s="1800"/>
      <c r="K44" s="1800"/>
      <c r="L44" s="1800"/>
      <c r="M44" s="1800"/>
      <c r="S44" s="88"/>
      <c r="T44" s="88"/>
      <c r="U44" s="88"/>
      <c r="V44" s="88"/>
      <c r="W44" s="88"/>
      <c r="X44" s="88"/>
    </row>
    <row r="45" spans="2:24" s="75" customFormat="1" ht="40.5" customHeight="1">
      <c r="B45" s="519" t="s">
        <v>257</v>
      </c>
      <c r="C45" s="2341" t="s">
        <v>151</v>
      </c>
      <c r="D45" s="2341"/>
      <c r="E45" s="2341"/>
      <c r="F45" s="2341"/>
      <c r="G45" s="2341"/>
      <c r="H45" s="2341"/>
      <c r="I45" s="76"/>
      <c r="J45" s="1800"/>
      <c r="K45" s="1800"/>
      <c r="L45" s="1800"/>
      <c r="M45" s="1800"/>
      <c r="S45" s="88"/>
      <c r="T45" s="88"/>
      <c r="U45" s="88"/>
      <c r="V45" s="88"/>
      <c r="W45" s="88"/>
      <c r="X45" s="88"/>
    </row>
    <row r="46" spans="2:24" s="75" customFormat="1" ht="42" customHeight="1">
      <c r="B46" s="519" t="s">
        <v>257</v>
      </c>
      <c r="C46" s="2341" t="s">
        <v>141</v>
      </c>
      <c r="D46" s="2341"/>
      <c r="E46" s="2341"/>
      <c r="F46" s="2341"/>
      <c r="G46" s="2341"/>
      <c r="H46" s="2341"/>
      <c r="J46" s="2310"/>
      <c r="K46" s="2310"/>
      <c r="L46" s="2310"/>
      <c r="M46" s="2310"/>
      <c r="S46" s="88"/>
      <c r="T46" s="88"/>
      <c r="U46" s="88"/>
      <c r="V46" s="88"/>
      <c r="W46" s="88"/>
      <c r="X46" s="88"/>
    </row>
    <row r="47" spans="2:24" s="75" customFormat="1" ht="30.75" customHeight="1">
      <c r="B47" s="519" t="s">
        <v>257</v>
      </c>
      <c r="C47" s="87" t="s">
        <v>142</v>
      </c>
      <c r="I47" s="76"/>
      <c r="J47" s="2310"/>
      <c r="K47" s="2310"/>
      <c r="L47" s="2310"/>
      <c r="M47" s="2310"/>
      <c r="S47" s="88"/>
      <c r="T47" s="88"/>
      <c r="U47" s="88"/>
      <c r="V47" s="88"/>
      <c r="W47" s="88"/>
      <c r="X47" s="88"/>
    </row>
    <row r="48" spans="2:24" s="75" customFormat="1" ht="32.25" customHeight="1">
      <c r="B48" s="519" t="s">
        <v>257</v>
      </c>
      <c r="C48" s="1252" t="s">
        <v>576</v>
      </c>
      <c r="D48" s="1252"/>
      <c r="E48" s="1252"/>
      <c r="F48" s="1252"/>
      <c r="G48" s="1252"/>
      <c r="H48" s="1252"/>
      <c r="I48" s="517"/>
      <c r="J48" s="1800"/>
      <c r="K48" s="1800"/>
      <c r="L48" s="1800"/>
      <c r="M48" s="1800"/>
      <c r="S48" s="88"/>
      <c r="T48" s="88"/>
      <c r="U48" s="88"/>
      <c r="V48" s="88"/>
      <c r="W48" s="88"/>
      <c r="X48" s="88"/>
    </row>
    <row r="49" spans="2:24" s="75" customFormat="1" ht="32.25" customHeight="1">
      <c r="B49" s="519" t="s">
        <v>257</v>
      </c>
      <c r="C49" s="1253" t="s">
        <v>556</v>
      </c>
      <c r="D49" s="666"/>
      <c r="E49" s="666"/>
      <c r="F49" s="666"/>
      <c r="G49" s="666"/>
      <c r="H49" s="666"/>
      <c r="I49" s="666"/>
      <c r="J49" s="2310"/>
      <c r="K49" s="2310"/>
      <c r="L49" s="2310"/>
      <c r="M49" s="2310"/>
      <c r="S49" s="88"/>
      <c r="T49" s="88"/>
      <c r="U49" s="88"/>
      <c r="V49" s="88"/>
      <c r="W49" s="88"/>
      <c r="X49" s="88"/>
    </row>
    <row r="50" spans="1:24" s="72" customFormat="1" ht="38.25" customHeight="1">
      <c r="A50" s="75"/>
      <c r="B50" s="519" t="s">
        <v>257</v>
      </c>
      <c r="C50" s="1330" t="s">
        <v>3</v>
      </c>
      <c r="D50" s="995"/>
      <c r="E50" s="995"/>
      <c r="F50" s="995"/>
      <c r="G50" s="995"/>
      <c r="H50" s="995"/>
      <c r="I50" s="1331"/>
      <c r="J50" s="1800"/>
      <c r="K50" s="1800"/>
      <c r="L50" s="1800"/>
      <c r="M50" s="1800"/>
      <c r="R50" s="74"/>
      <c r="S50" s="1014"/>
      <c r="T50" s="1014"/>
      <c r="U50" s="1014"/>
      <c r="V50" s="1014"/>
      <c r="W50" s="1014"/>
      <c r="X50" s="1014"/>
    </row>
    <row r="51" spans="1:24" s="72" customFormat="1" ht="49.5" customHeight="1">
      <c r="A51" s="2353" t="s">
        <v>515</v>
      </c>
      <c r="B51" s="2353"/>
      <c r="C51" s="2353"/>
      <c r="D51" s="2353"/>
      <c r="E51" s="2353"/>
      <c r="F51" s="2353"/>
      <c r="G51" s="2353"/>
      <c r="H51" s="2353"/>
      <c r="I51" s="2353"/>
      <c r="J51" s="2353"/>
      <c r="K51" s="2353"/>
      <c r="L51" s="2353"/>
      <c r="M51" s="2353"/>
      <c r="R51" s="74"/>
      <c r="S51" s="1014"/>
      <c r="T51" s="1014"/>
      <c r="U51" s="1014"/>
      <c r="V51" s="1014"/>
      <c r="W51" s="1014"/>
      <c r="X51" s="1014"/>
    </row>
    <row r="52" spans="1:24" s="72" customFormat="1" ht="25.5" customHeight="1">
      <c r="A52" s="75"/>
      <c r="B52" s="650"/>
      <c r="C52" s="87"/>
      <c r="D52" s="75"/>
      <c r="E52" s="75"/>
      <c r="F52" s="75"/>
      <c r="G52" s="75"/>
      <c r="H52" s="75"/>
      <c r="I52" s="76"/>
      <c r="J52" s="560"/>
      <c r="R52" s="74"/>
      <c r="S52" s="1014"/>
      <c r="T52" s="1014"/>
      <c r="U52" s="1014"/>
      <c r="V52" s="1014"/>
      <c r="W52" s="1014"/>
      <c r="X52" s="1014"/>
    </row>
    <row r="53" spans="1:24" s="75" customFormat="1" ht="43.5" customHeight="1">
      <c r="A53" s="2357" t="s">
        <v>575</v>
      </c>
      <c r="B53" s="2357"/>
      <c r="C53" s="2357"/>
      <c r="D53" s="2357"/>
      <c r="E53" s="2357"/>
      <c r="F53" s="2357"/>
      <c r="G53" s="2357"/>
      <c r="H53" s="2357"/>
      <c r="I53" s="2357"/>
      <c r="J53" s="2357"/>
      <c r="S53" s="88"/>
      <c r="T53" s="88"/>
      <c r="U53" s="88"/>
      <c r="V53" s="88"/>
      <c r="W53" s="88"/>
      <c r="X53" s="88"/>
    </row>
    <row r="54" spans="1:24" s="75" customFormat="1" ht="51.75" customHeight="1">
      <c r="A54" s="2342" t="s">
        <v>281</v>
      </c>
      <c r="B54" s="2343"/>
      <c r="C54" s="2343"/>
      <c r="D54" s="2343"/>
      <c r="E54" s="2343"/>
      <c r="F54" s="2343"/>
      <c r="G54" s="2343"/>
      <c r="H54" s="2343"/>
      <c r="I54" s="2343"/>
      <c r="J54" s="2343"/>
      <c r="S54" s="88"/>
      <c r="T54" s="88"/>
      <c r="U54" s="88"/>
      <c r="V54" s="88"/>
      <c r="W54" s="88"/>
      <c r="X54" s="88"/>
    </row>
    <row r="55" spans="1:24" s="75" customFormat="1" ht="49.5" customHeight="1">
      <c r="A55" s="2360"/>
      <c r="B55" s="2361"/>
      <c r="C55" s="2361"/>
      <c r="D55" s="2361"/>
      <c r="E55" s="2361"/>
      <c r="F55" s="2361"/>
      <c r="G55" s="2361"/>
      <c r="H55" s="2361"/>
      <c r="I55" s="2361"/>
      <c r="J55" s="2361"/>
      <c r="K55" s="2361"/>
      <c r="L55" s="2361"/>
      <c r="M55" s="2362"/>
      <c r="S55" s="88"/>
      <c r="T55" s="88"/>
      <c r="U55" s="88"/>
      <c r="V55" s="88"/>
      <c r="W55" s="88"/>
      <c r="X55" s="88"/>
    </row>
    <row r="56" spans="1:24" s="75" customFormat="1" ht="84.75" customHeight="1">
      <c r="A56" s="2363"/>
      <c r="B56" s="2364"/>
      <c r="C56" s="2364"/>
      <c r="D56" s="2364"/>
      <c r="E56" s="2364"/>
      <c r="F56" s="2364"/>
      <c r="G56" s="2364"/>
      <c r="H56" s="2364"/>
      <c r="I56" s="2364"/>
      <c r="J56" s="2364"/>
      <c r="K56" s="2364"/>
      <c r="L56" s="2364"/>
      <c r="M56" s="2365"/>
      <c r="S56" s="88"/>
      <c r="T56" s="88"/>
      <c r="U56" s="88"/>
      <c r="V56" s="88"/>
      <c r="W56" s="88"/>
      <c r="X56" s="88"/>
    </row>
    <row r="57" spans="1:24" s="1391" customFormat="1" ht="66.75" customHeight="1">
      <c r="A57" s="2366" t="s">
        <v>627</v>
      </c>
      <c r="B57" s="2366"/>
      <c r="C57" s="2366"/>
      <c r="D57" s="2366"/>
      <c r="E57" s="2366"/>
      <c r="F57" s="2366"/>
      <c r="G57" s="2366"/>
      <c r="H57" s="2366"/>
      <c r="I57" s="2366"/>
      <c r="J57" s="2366"/>
      <c r="K57" s="1390"/>
      <c r="L57" s="1390"/>
      <c r="M57" s="1390"/>
      <c r="S57" s="475"/>
      <c r="T57" s="475"/>
      <c r="U57" s="475"/>
      <c r="V57" s="475"/>
      <c r="W57" s="475"/>
      <c r="X57" s="475"/>
    </row>
    <row r="58" spans="1:24" s="72" customFormat="1" ht="30" customHeight="1">
      <c r="A58" s="1388" t="s">
        <v>143</v>
      </c>
      <c r="B58" s="1388"/>
      <c r="C58" s="1388"/>
      <c r="D58" s="2339"/>
      <c r="E58" s="2339"/>
      <c r="F58" s="2339"/>
      <c r="G58" s="1392"/>
      <c r="H58" s="1392"/>
      <c r="I58" s="1392"/>
      <c r="J58" s="1389"/>
      <c r="S58" s="69"/>
      <c r="T58" s="69"/>
      <c r="U58" s="69"/>
      <c r="V58" s="69"/>
      <c r="W58" s="2"/>
      <c r="X58" s="2"/>
    </row>
    <row r="59" spans="1:24" s="72" customFormat="1" ht="36" customHeight="1">
      <c r="A59" s="1388" t="s">
        <v>144</v>
      </c>
      <c r="B59" s="1388"/>
      <c r="C59" s="1388"/>
      <c r="D59" s="2339"/>
      <c r="E59" s="2339"/>
      <c r="F59" s="2339"/>
      <c r="G59" s="1392"/>
      <c r="H59" s="1392"/>
      <c r="I59" s="1392"/>
      <c r="J59" s="1389"/>
      <c r="S59" s="69"/>
      <c r="T59" s="69"/>
      <c r="U59" s="69"/>
      <c r="V59" s="69"/>
      <c r="W59" s="2"/>
      <c r="X59" s="2"/>
    </row>
    <row r="60" spans="1:24" s="72" customFormat="1" ht="36" customHeight="1">
      <c r="A60" s="1388" t="s">
        <v>145</v>
      </c>
      <c r="B60" s="1388"/>
      <c r="C60" s="1388"/>
      <c r="D60" s="2339"/>
      <c r="E60" s="2339"/>
      <c r="F60" s="2339"/>
      <c r="G60" s="1392"/>
      <c r="H60" s="1392"/>
      <c r="I60" s="1392"/>
      <c r="J60" s="1389"/>
      <c r="S60" s="69"/>
      <c r="T60" s="69"/>
      <c r="U60" s="69"/>
      <c r="V60" s="69"/>
      <c r="W60" s="2"/>
      <c r="X60" s="2"/>
    </row>
    <row r="61" spans="1:24" s="72" customFormat="1" ht="37.5" customHeight="1">
      <c r="A61" s="1388" t="s">
        <v>146</v>
      </c>
      <c r="B61" s="1388"/>
      <c r="C61" s="1388"/>
      <c r="D61" s="2339"/>
      <c r="E61" s="2339"/>
      <c r="F61" s="2339"/>
      <c r="G61" s="1392"/>
      <c r="H61" s="1392"/>
      <c r="I61" s="1392"/>
      <c r="J61" s="1389"/>
      <c r="S61" s="69"/>
      <c r="T61" s="69"/>
      <c r="U61" s="69"/>
      <c r="V61" s="69"/>
      <c r="W61" s="2"/>
      <c r="X61" s="2"/>
    </row>
    <row r="62" spans="1:24" s="72" customFormat="1" ht="18">
      <c r="A62" s="1389"/>
      <c r="B62" s="1389"/>
      <c r="S62" s="69"/>
      <c r="T62" s="69"/>
      <c r="U62" s="69"/>
      <c r="V62" s="69"/>
      <c r="W62" s="2"/>
      <c r="X62" s="2"/>
    </row>
    <row r="63" spans="1:24" s="72" customFormat="1" ht="15">
      <c r="A63" s="651"/>
      <c r="S63" s="69"/>
      <c r="T63" s="69"/>
      <c r="U63" s="69"/>
      <c r="V63" s="69"/>
      <c r="W63" s="69"/>
      <c r="X63" s="69"/>
    </row>
    <row r="64" spans="1:24" s="72" customFormat="1" ht="15.75">
      <c r="A64" s="2353"/>
      <c r="B64" s="2353"/>
      <c r="C64" s="2353"/>
      <c r="D64" s="2353"/>
      <c r="E64" s="2353"/>
      <c r="F64" s="2353"/>
      <c r="G64" s="2353"/>
      <c r="H64" s="2353"/>
      <c r="I64" s="2353"/>
      <c r="J64" s="2353"/>
      <c r="S64" s="69"/>
      <c r="T64" s="69"/>
      <c r="U64" s="69"/>
      <c r="V64" s="69"/>
      <c r="W64" s="69"/>
      <c r="X64" s="69"/>
    </row>
    <row r="65" spans="19:24" s="72" customFormat="1" ht="12.75">
      <c r="S65" s="69"/>
      <c r="T65" s="69"/>
      <c r="U65" s="69"/>
      <c r="V65" s="69"/>
      <c r="W65" s="69"/>
      <c r="X65" s="69"/>
    </row>
    <row r="66" spans="1:10" ht="12.75">
      <c r="A66" s="72"/>
      <c r="B66" s="72"/>
      <c r="C66" s="72"/>
      <c r="D66" s="72"/>
      <c r="E66" s="72"/>
      <c r="F66" s="72"/>
      <c r="G66" s="72"/>
      <c r="H66" s="72"/>
      <c r="I66" s="72"/>
      <c r="J66" s="72"/>
    </row>
    <row r="67" spans="1:10" ht="12.75">
      <c r="A67" s="72"/>
      <c r="B67" s="72"/>
      <c r="C67" s="72"/>
      <c r="D67" s="72"/>
      <c r="E67" s="72"/>
      <c r="F67" s="72"/>
      <c r="G67" s="72"/>
      <c r="H67" s="72"/>
      <c r="I67" s="72"/>
      <c r="J67" s="72"/>
    </row>
    <row r="68" spans="1:10" ht="12.75">
      <c r="A68" s="72"/>
      <c r="B68" s="72"/>
      <c r="C68" s="72"/>
      <c r="D68" s="72"/>
      <c r="E68" s="72"/>
      <c r="F68" s="72"/>
      <c r="G68" s="72"/>
      <c r="H68" s="72"/>
      <c r="I68" s="72"/>
      <c r="J68" s="72"/>
    </row>
    <row r="69" spans="1:10" ht="12.75">
      <c r="A69" s="72"/>
      <c r="B69" s="72"/>
      <c r="C69" s="72"/>
      <c r="D69" s="72"/>
      <c r="E69" s="72"/>
      <c r="F69" s="72"/>
      <c r="G69" s="72"/>
      <c r="H69" s="72"/>
      <c r="I69" s="72"/>
      <c r="J69" s="72"/>
    </row>
  </sheetData>
  <sheetProtection formatCells="0" formatColumns="0" formatRows="0"/>
  <mergeCells count="58">
    <mergeCell ref="I6:M8"/>
    <mergeCell ref="J43:M43"/>
    <mergeCell ref="J44:M44"/>
    <mergeCell ref="J45:M45"/>
    <mergeCell ref="J46:M46"/>
    <mergeCell ref="L14:O14"/>
    <mergeCell ref="A17:P17"/>
    <mergeCell ref="A41:P41"/>
    <mergeCell ref="A22:C22"/>
    <mergeCell ref="I12:K12"/>
    <mergeCell ref="I13:K13"/>
    <mergeCell ref="I14:K14"/>
    <mergeCell ref="D22:I22"/>
    <mergeCell ref="D23:I23"/>
    <mergeCell ref="A29:G29"/>
    <mergeCell ref="D24:I24"/>
    <mergeCell ref="D25:I25"/>
    <mergeCell ref="D26:I26"/>
    <mergeCell ref="D27:I27"/>
    <mergeCell ref="A33:B33"/>
    <mergeCell ref="D58:F58"/>
    <mergeCell ref="J48:M48"/>
    <mergeCell ref="J49:M49"/>
    <mergeCell ref="J50:M50"/>
    <mergeCell ref="A37:G37"/>
    <mergeCell ref="A51:M51"/>
    <mergeCell ref="A55:M56"/>
    <mergeCell ref="A57:J57"/>
    <mergeCell ref="A64:J64"/>
    <mergeCell ref="A1:J1"/>
    <mergeCell ref="D6:G6"/>
    <mergeCell ref="D7:G7"/>
    <mergeCell ref="D3:G3"/>
    <mergeCell ref="D5:G5"/>
    <mergeCell ref="A53:J53"/>
    <mergeCell ref="A3:C3"/>
    <mergeCell ref="A5:C5"/>
    <mergeCell ref="A6:C6"/>
    <mergeCell ref="A7:C7"/>
    <mergeCell ref="D10:G10"/>
    <mergeCell ref="D14:G14"/>
    <mergeCell ref="D8:G8"/>
    <mergeCell ref="A9:C9"/>
    <mergeCell ref="A8:C8"/>
    <mergeCell ref="A10:C10"/>
    <mergeCell ref="A12:C12"/>
    <mergeCell ref="D9:G9"/>
    <mergeCell ref="A13:C13"/>
    <mergeCell ref="D61:F61"/>
    <mergeCell ref="A31:G31"/>
    <mergeCell ref="A14:C14"/>
    <mergeCell ref="C45:H45"/>
    <mergeCell ref="D60:F60"/>
    <mergeCell ref="C46:H46"/>
    <mergeCell ref="A54:J54"/>
    <mergeCell ref="A38:J39"/>
    <mergeCell ref="D59:F59"/>
    <mergeCell ref="J47:M47"/>
  </mergeCells>
  <conditionalFormatting sqref="H29:H30">
    <cfRule type="cellIs" priority="7" dxfId="4" operator="notEqual" stopIfTrue="1">
      <formula>LFA_DisbursementRecommendation7!#REF!</formula>
    </cfRule>
  </conditionalFormatting>
  <conditionalFormatting sqref="H31">
    <cfRule type="cellIs" priority="6" dxfId="4" operator="notEqual" stopIfTrue="1">
      <formula>LFA_DisbursementRecommendation7!#REF!</formula>
    </cfRule>
  </conditionalFormatting>
  <dataValidations count="9">
    <dataValidation type="list" allowBlank="1" showInputMessage="1" showErrorMessage="1" sqref="B46 B52 B50">
      <formula1>"Select,Yes,No,Partially"</formula1>
    </dataValidation>
    <dataValidation type="list" allowBlank="1" showInputMessage="1" showErrorMessage="1" sqref="B44">
      <formula1>"Select,Yes,No,Partially,N/A"</formula1>
    </dataValidation>
    <dataValidation type="list" allowBlank="1" showInputMessage="1" showErrorMessage="1" sqref="B43 B45 B49">
      <formula1>"Select,Yes,No"</formula1>
    </dataValidation>
    <dataValidation type="list" allowBlank="1" showInputMessage="1" showErrorMessage="1" sqref="B47">
      <formula1>"Select,Yes,No,N/A"</formula1>
    </dataValidation>
    <dataValidation type="list" allowBlank="1" showInputMessage="1" showErrorMessage="1" sqref="H14">
      <formula1>"Select,N/A,1,2,3,4,5,6,7,8,9,10,11,12,13,14,15,16,17,18,19,20"</formula1>
    </dataValidation>
    <dataValidation type="list" allowBlank="1" showInputMessage="1" showErrorMessage="1" sqref="H6">
      <formula1>"Select,Health Systems Strengthening,HIV/AIDS,HIV/TB,Integrated,Malaria,Tuberculosis"</formula1>
    </dataValidation>
    <dataValidation type="list" allowBlank="1" showInputMessage="1" showErrorMessage="1" sqref="H10">
      <formula1>"Select,USD,EUR"</formula1>
    </dataValidation>
    <dataValidation type="list" allowBlank="1" showInputMessage="1" showErrorMessage="1" sqref="H12">
      <formula1>"Select,1,2,3,4,5,6,7,8,9,10,11,12,13,14,15,16,17,18,19,20"</formula1>
    </dataValidation>
    <dataValidation type="list" allowBlank="1" showInputMessage="1" showErrorMessage="1" sqref="B48 J34 H35">
      <formula1>"Select, Yes, No"</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7" r:id="rId1"/>
  <headerFooter alignWithMargins="0">
    <oddFooter>&amp;L&amp;9&amp;F&amp;C&amp;A&amp;R&amp;9Page &amp;P of &amp;N</oddFooter>
  </headerFooter>
  <rowBreaks count="1" manualBreakCount="1">
    <brk id="40" max="15" man="1"/>
  </rowBreaks>
  <ignoredErrors>
    <ignoredError sqref="D12:D13 E5:G5 G14 E14 F12:F14" unlockedFormula="1"/>
  </ignoredErrors>
</worksheet>
</file>

<file path=xl/worksheets/sheet25.xml><?xml version="1.0" encoding="utf-8"?>
<worksheet xmlns="http://schemas.openxmlformats.org/spreadsheetml/2006/main" xmlns:r="http://schemas.openxmlformats.org/officeDocument/2006/relationships">
  <sheetPr>
    <tabColor indexed="40"/>
    <pageSetUpPr fitToPage="1"/>
  </sheetPr>
  <dimension ref="A1:O82"/>
  <sheetViews>
    <sheetView view="pageBreakPreview" zoomScale="60" zoomScaleNormal="75" zoomScalePageLayoutView="0" workbookViewId="0" topLeftCell="A43">
      <selection activeCell="S22" sqref="S22"/>
    </sheetView>
  </sheetViews>
  <sheetFormatPr defaultColWidth="13.28125" defaultRowHeight="12.75"/>
  <cols>
    <col min="1" max="1" width="2.421875" style="759" customWidth="1"/>
    <col min="2" max="2" width="50.00390625" style="759" customWidth="1"/>
    <col min="3" max="3" width="50.140625" style="759" customWidth="1"/>
    <col min="4" max="4" width="20.8515625" style="759" customWidth="1"/>
    <col min="5" max="5" width="25.28125" style="759" customWidth="1"/>
    <col min="6" max="6" width="36.00390625" style="759" customWidth="1"/>
    <col min="7" max="7" width="9.140625" style="759" customWidth="1"/>
    <col min="8" max="8" width="10.140625" style="759" customWidth="1"/>
    <col min="9" max="9" width="9.140625" style="759" customWidth="1"/>
    <col min="10" max="10" width="4.421875" style="759" hidden="1" customWidth="1"/>
    <col min="11" max="11" width="60.8515625" style="759" hidden="1" customWidth="1"/>
    <col min="12" max="15" width="22.00390625" style="759" hidden="1" customWidth="1"/>
    <col min="16" max="16" width="9.140625" style="759" hidden="1" customWidth="1"/>
    <col min="17" max="224" width="9.140625" style="759" customWidth="1"/>
    <col min="225" max="225" width="2.421875" style="759" customWidth="1"/>
    <col min="226" max="226" width="1.7109375" style="759" customWidth="1"/>
    <col min="227" max="227" width="7.00390625" style="759" customWidth="1"/>
    <col min="228" max="228" width="10.140625" style="759" customWidth="1"/>
    <col min="229" max="229" width="15.00390625" style="759" customWidth="1"/>
    <col min="230" max="233" width="5.421875" style="759" customWidth="1"/>
    <col min="234" max="250" width="4.140625" style="759" customWidth="1"/>
    <col min="251" max="251" width="1.7109375" style="759" customWidth="1"/>
    <col min="252" max="16384" width="13.28125" style="759" customWidth="1"/>
  </cols>
  <sheetData>
    <row r="1" spans="1:4" ht="23.25" customHeight="1">
      <c r="A1" s="2373" t="s">
        <v>279</v>
      </c>
      <c r="B1" s="2373"/>
      <c r="C1" s="2373"/>
      <c r="D1" s="996"/>
    </row>
    <row r="2" spans="1:4" ht="9.75" customHeight="1">
      <c r="A2" s="996"/>
      <c r="B2" s="996"/>
      <c r="C2" s="996"/>
      <c r="D2" s="996"/>
    </row>
    <row r="3" spans="1:6" ht="75" customHeight="1">
      <c r="A3" s="1003"/>
      <c r="B3" s="2372" t="s">
        <v>482</v>
      </c>
      <c r="C3" s="2372"/>
      <c r="D3" s="2372"/>
      <c r="E3" s="2372"/>
      <c r="F3" s="1003"/>
    </row>
    <row r="5" spans="2:6" ht="18">
      <c r="B5" s="1305" t="s">
        <v>513</v>
      </c>
      <c r="C5" s="1305"/>
      <c r="D5" s="1305"/>
      <c r="E5" s="1305"/>
      <c r="F5" s="1305"/>
    </row>
    <row r="7" spans="2:3" ht="15.75">
      <c r="B7" s="561" t="s">
        <v>417</v>
      </c>
      <c r="C7" s="859" t="e">
        <f>#REF!</f>
        <v>#REF!</v>
      </c>
    </row>
    <row r="9" spans="2:15" ht="15">
      <c r="B9" s="997" t="s">
        <v>418</v>
      </c>
      <c r="C9" s="997"/>
      <c r="D9" s="997"/>
      <c r="E9" s="997"/>
      <c r="F9" s="997"/>
      <c r="K9" s="997" t="s">
        <v>418</v>
      </c>
      <c r="L9" s="997"/>
      <c r="M9" s="997"/>
      <c r="N9" s="997"/>
      <c r="O9" s="997"/>
    </row>
    <row r="10" spans="1:15" s="760" customFormat="1" ht="15" thickBot="1">
      <c r="A10" s="759"/>
      <c r="B10" s="759"/>
      <c r="C10" s="759"/>
      <c r="D10" s="759"/>
      <c r="E10" s="759"/>
      <c r="F10" s="759"/>
      <c r="J10" s="759"/>
      <c r="K10" s="759"/>
      <c r="L10" s="759"/>
      <c r="M10" s="759"/>
      <c r="N10" s="759"/>
      <c r="O10" s="759"/>
    </row>
    <row r="11" spans="2:13" s="760" customFormat="1" ht="30">
      <c r="B11" s="563"/>
      <c r="C11" s="564" t="s">
        <v>419</v>
      </c>
      <c r="D11" s="883" t="s">
        <v>466</v>
      </c>
      <c r="K11" s="563"/>
      <c r="L11" s="564" t="s">
        <v>419</v>
      </c>
      <c r="M11" s="883" t="s">
        <v>466</v>
      </c>
    </row>
    <row r="12" spans="2:13" s="760" customFormat="1" ht="30.75" customHeight="1">
      <c r="B12" s="565" t="s">
        <v>467</v>
      </c>
      <c r="C12" s="860" t="e">
        <f>IF(C20="","",C20)</f>
        <v>#REF!</v>
      </c>
      <c r="D12" s="861" t="e">
        <f>IF(C30="",C24,C30)</f>
        <v>#REF!</v>
      </c>
      <c r="K12" s="565" t="s">
        <v>467</v>
      </c>
      <c r="L12" s="860" t="e">
        <f>IF(L20="","",L20)</f>
        <v>#REF!</v>
      </c>
      <c r="M12" s="861" t="e">
        <f>IF(L30="",L24,L30)</f>
        <v>#REF!</v>
      </c>
    </row>
    <row r="13" spans="2:13" s="760" customFormat="1" ht="30.75" customHeight="1">
      <c r="B13" s="565" t="s">
        <v>421</v>
      </c>
      <c r="C13" s="860" t="e">
        <f>IF(C36="","",C36)</f>
        <v>#REF!</v>
      </c>
      <c r="D13" s="861" t="e">
        <f>IF(C46="",C40,C46)</f>
        <v>#REF!</v>
      </c>
      <c r="K13" s="565" t="s">
        <v>421</v>
      </c>
      <c r="L13" s="860" t="e">
        <f>IF(L36="","",L36)</f>
        <v>#REF!</v>
      </c>
      <c r="M13" s="861" t="e">
        <f>IF(L46="",L40,L46)</f>
        <v>#REF!</v>
      </c>
    </row>
    <row r="14" spans="2:13" s="760" customFormat="1" ht="30.75" customHeight="1">
      <c r="B14" s="565" t="s">
        <v>422</v>
      </c>
      <c r="C14" s="860" t="e">
        <f>IF(C53="","",C53)</f>
        <v>#REF!</v>
      </c>
      <c r="D14" s="861" t="e">
        <f>IF(C63="",C57,C63)</f>
        <v>#REF!</v>
      </c>
      <c r="K14" s="565" t="s">
        <v>422</v>
      </c>
      <c r="L14" s="860" t="e">
        <f>IF(L53="","",L53)</f>
        <v>#REF!</v>
      </c>
      <c r="M14" s="861" t="e">
        <f>IF(L63="",L57,L63)</f>
        <v>#REF!</v>
      </c>
    </row>
    <row r="15" spans="2:13" s="760" customFormat="1" ht="30.75" customHeight="1" thickBot="1">
      <c r="B15" s="566" t="s">
        <v>423</v>
      </c>
      <c r="C15" s="681" t="e">
        <f>IF(C69="","",C69)</f>
        <v>#REF!</v>
      </c>
      <c r="D15" s="862" t="e">
        <f>IF(C79="",C73,C79)</f>
        <v>#REF!</v>
      </c>
      <c r="G15" s="858"/>
      <c r="H15" s="885"/>
      <c r="K15" s="566" t="s">
        <v>423</v>
      </c>
      <c r="L15" s="681" t="e">
        <f>IF(L69="","",L69)</f>
        <v>#REF!</v>
      </c>
      <c r="M15" s="862" t="e">
        <f>IF(L79="",L73,L79)</f>
        <v>#REF!</v>
      </c>
    </row>
    <row r="16" spans="2:15" s="760" customFormat="1" ht="33" customHeight="1" thickBot="1">
      <c r="B16" s="884" t="s">
        <v>465</v>
      </c>
      <c r="D16" s="863" t="e">
        <f>SUM(D12:D15)</f>
        <v>#REF!</v>
      </c>
      <c r="E16" s="2374" t="e">
        <f>IF(D16&lt;&gt;'PR_Cash Request_7A&amp;B'!D23,"The total does not match requested amount on PR signature page","")</f>
        <v>#REF!</v>
      </c>
      <c r="F16" s="2375"/>
      <c r="K16" s="884" t="s">
        <v>465</v>
      </c>
      <c r="M16" s="863" t="e">
        <f>SUM(M12:M15)</f>
        <v>#REF!</v>
      </c>
      <c r="N16" s="2374" t="e">
        <f>IF(M16&lt;&gt;'PR_Cash Request_7A&amp;B'!M23,"The total does not match requested amount on PR signature page","")</f>
        <v>#REF!</v>
      </c>
      <c r="O16" s="2375"/>
    </row>
    <row r="17" spans="7:9" s="760" customFormat="1" ht="6.75" customHeight="1">
      <c r="G17" s="761"/>
      <c r="H17" s="761"/>
      <c r="I17" s="761"/>
    </row>
    <row r="18" spans="1:15" ht="15">
      <c r="A18" s="760"/>
      <c r="B18" s="998" t="s">
        <v>420</v>
      </c>
      <c r="C18" s="998"/>
      <c r="D18" s="998"/>
      <c r="E18" s="998"/>
      <c r="F18" s="998"/>
      <c r="J18" s="760"/>
      <c r="K18" s="998" t="s">
        <v>420</v>
      </c>
      <c r="L18" s="998"/>
      <c r="M18" s="998"/>
      <c r="N18" s="998"/>
      <c r="O18" s="998"/>
    </row>
    <row r="19" spans="1:15" s="760" customFormat="1" ht="14.25">
      <c r="A19" s="759"/>
      <c r="B19" s="759"/>
      <c r="C19" s="759"/>
      <c r="D19" s="759"/>
      <c r="E19" s="759"/>
      <c r="F19" s="759"/>
      <c r="J19" s="759"/>
      <c r="K19" s="759"/>
      <c r="L19" s="759"/>
      <c r="M19" s="759"/>
      <c r="N19" s="759"/>
      <c r="O19" s="759"/>
    </row>
    <row r="20" spans="2:15" s="760" customFormat="1" ht="33" customHeight="1">
      <c r="B20" s="462" t="s">
        <v>424</v>
      </c>
      <c r="C20" s="1096" t="e">
        <f>L20</f>
        <v>#REF!</v>
      </c>
      <c r="E20" s="889" t="s">
        <v>268</v>
      </c>
      <c r="F20" s="1096" t="e">
        <f>O20</f>
        <v>#REF!</v>
      </c>
      <c r="K20" s="462" t="s">
        <v>424</v>
      </c>
      <c r="L20" s="1096" t="e">
        <f>IF(#REF!="","",#REF!)</f>
        <v>#REF!</v>
      </c>
      <c r="N20" s="889" t="s">
        <v>268</v>
      </c>
      <c r="O20" s="1096" t="e">
        <f>IF(#REF!="","",#REF!)</f>
        <v>#REF!</v>
      </c>
    </row>
    <row r="21" spans="3:15" s="760" customFormat="1" ht="14.25">
      <c r="C21" s="1097"/>
      <c r="E21" s="887"/>
      <c r="F21" s="1103"/>
      <c r="L21" s="1097"/>
      <c r="N21" s="887"/>
      <c r="O21" s="1103"/>
    </row>
    <row r="22" spans="2:15" s="760" customFormat="1" ht="27.75">
      <c r="B22" s="886" t="s">
        <v>471</v>
      </c>
      <c r="C22" s="1110" t="e">
        <f>L22</f>
        <v>#REF!</v>
      </c>
      <c r="E22" s="889" t="s">
        <v>268</v>
      </c>
      <c r="F22" s="1096" t="e">
        <f>O22</f>
        <v>#REF!</v>
      </c>
      <c r="K22" s="886" t="s">
        <v>471</v>
      </c>
      <c r="L22" s="1096" t="e">
        <f>IF(#REF!="","",#REF!)</f>
        <v>#REF!</v>
      </c>
      <c r="N22" s="889" t="s">
        <v>268</v>
      </c>
      <c r="O22" s="1096" t="e">
        <f>IF(#REF!="","",#REF!)</f>
        <v>#REF!</v>
      </c>
    </row>
    <row r="23" spans="3:15" s="760" customFormat="1" ht="14.25">
      <c r="C23" s="1097"/>
      <c r="E23" s="887"/>
      <c r="F23" s="1103"/>
      <c r="L23" s="1097"/>
      <c r="N23" s="887"/>
      <c r="O23" s="1103"/>
    </row>
    <row r="24" spans="2:15" s="760" customFormat="1" ht="30">
      <c r="B24" s="463" t="s">
        <v>468</v>
      </c>
      <c r="C24" s="1106" t="e">
        <f>L24</f>
        <v>#REF!</v>
      </c>
      <c r="D24" s="562"/>
      <c r="E24" s="889" t="s">
        <v>426</v>
      </c>
      <c r="F24" s="1096" t="e">
        <f>O24</f>
        <v>#REF!</v>
      </c>
      <c r="K24" s="463" t="s">
        <v>468</v>
      </c>
      <c r="L24" s="1096" t="e">
        <f>IF(#REF!="","",#REF!)</f>
        <v>#REF!</v>
      </c>
      <c r="M24" s="562"/>
      <c r="N24" s="889" t="s">
        <v>426</v>
      </c>
      <c r="O24" s="1096" t="e">
        <f>IF(#REF!="","",#REF!)</f>
        <v>#REF!</v>
      </c>
    </row>
    <row r="25" spans="3:15" s="760" customFormat="1" ht="14.25">
      <c r="C25" s="1097"/>
      <c r="E25" s="887"/>
      <c r="F25" s="1103"/>
      <c r="L25" s="1097"/>
      <c r="N25" s="887"/>
      <c r="O25" s="1103"/>
    </row>
    <row r="26" spans="2:15" s="760" customFormat="1" ht="15">
      <c r="B26" s="463" t="s">
        <v>425</v>
      </c>
      <c r="C26" s="1096" t="e">
        <f>L26</f>
        <v>#REF!</v>
      </c>
      <c r="E26" s="889" t="s">
        <v>472</v>
      </c>
      <c r="F26" s="1096" t="e">
        <f>O26</f>
        <v>#REF!</v>
      </c>
      <c r="K26" s="463" t="s">
        <v>425</v>
      </c>
      <c r="L26" s="1096" t="e">
        <f>IF(#REF!="","",#REF!)</f>
        <v>#REF!</v>
      </c>
      <c r="N26" s="889" t="s">
        <v>472</v>
      </c>
      <c r="O26" s="1096" t="e">
        <f>IF(#REF!="","",#REF!)</f>
        <v>#REF!</v>
      </c>
    </row>
    <row r="27" spans="3:15" s="760" customFormat="1" ht="14.25">
      <c r="C27" s="1097"/>
      <c r="E27" s="887"/>
      <c r="F27" s="1103"/>
      <c r="L27" s="1097"/>
      <c r="N27" s="887"/>
      <c r="O27" s="1103"/>
    </row>
    <row r="28" spans="1:15" ht="40.5">
      <c r="A28" s="760"/>
      <c r="B28" s="463" t="s">
        <v>469</v>
      </c>
      <c r="C28" s="1110" t="e">
        <f>L28</f>
        <v>#REF!</v>
      </c>
      <c r="D28" s="760"/>
      <c r="E28" s="889" t="s">
        <v>269</v>
      </c>
      <c r="F28" s="1096" t="e">
        <f>O28</f>
        <v>#REF!</v>
      </c>
      <c r="J28" s="760"/>
      <c r="K28" s="463" t="s">
        <v>469</v>
      </c>
      <c r="L28" s="1096" t="e">
        <f>IF(#REF!="","",#REF!)</f>
        <v>#REF!</v>
      </c>
      <c r="M28" s="760"/>
      <c r="N28" s="889" t="s">
        <v>269</v>
      </c>
      <c r="O28" s="1096" t="e">
        <f>IF(#REF!="","",#REF!)</f>
        <v>#REF!</v>
      </c>
    </row>
    <row r="29" spans="1:15" s="760" customFormat="1" ht="14.25">
      <c r="A29" s="759"/>
      <c r="B29" s="759"/>
      <c r="C29" s="1098"/>
      <c r="D29" s="759"/>
      <c r="E29" s="888"/>
      <c r="F29" s="1103"/>
      <c r="J29" s="759"/>
      <c r="K29" s="759"/>
      <c r="L29" s="1098"/>
      <c r="M29" s="759"/>
      <c r="N29" s="888"/>
      <c r="O29" s="1103"/>
    </row>
    <row r="30" spans="1:15" ht="27.75">
      <c r="A30" s="760"/>
      <c r="B30" s="463" t="s">
        <v>470</v>
      </c>
      <c r="C30" s="1106" t="e">
        <f>L30</f>
        <v>#REF!</v>
      </c>
      <c r="D30" s="760"/>
      <c r="E30" s="889" t="s">
        <v>427</v>
      </c>
      <c r="F30" s="1096" t="e">
        <f>O30</f>
        <v>#REF!</v>
      </c>
      <c r="J30" s="760"/>
      <c r="K30" s="463" t="s">
        <v>470</v>
      </c>
      <c r="L30" s="1096" t="e">
        <f>IF(#REF!="","",#REF!)</f>
        <v>#REF!</v>
      </c>
      <c r="M30" s="760"/>
      <c r="N30" s="889" t="s">
        <v>427</v>
      </c>
      <c r="O30" s="1096" t="e">
        <f>IF(#REF!="","",#REF!)</f>
        <v>#REF!</v>
      </c>
    </row>
    <row r="31" spans="1:15" s="760" customFormat="1" ht="14.25">
      <c r="A31" s="759"/>
      <c r="B31" s="759"/>
      <c r="C31" s="1098"/>
      <c r="D31" s="759"/>
      <c r="E31" s="888"/>
      <c r="F31" s="1104"/>
      <c r="J31" s="759"/>
      <c r="K31" s="759"/>
      <c r="L31" s="1098"/>
      <c r="M31" s="759"/>
      <c r="N31" s="888"/>
      <c r="O31" s="1104"/>
    </row>
    <row r="32" spans="2:15" s="760" customFormat="1" ht="25.5" customHeight="1">
      <c r="B32" s="890"/>
      <c r="C32" s="1099"/>
      <c r="E32" s="889" t="s">
        <v>428</v>
      </c>
      <c r="F32" s="1096" t="e">
        <f>O32</f>
        <v>#REF!</v>
      </c>
      <c r="K32" s="890"/>
      <c r="L32" s="1099"/>
      <c r="N32" s="889" t="s">
        <v>428</v>
      </c>
      <c r="O32" s="1096" t="e">
        <f>IF(#REF!="","",#REF!)</f>
        <v>#REF!</v>
      </c>
    </row>
    <row r="33" spans="2:15" s="760" customFormat="1" ht="5.25" customHeight="1">
      <c r="B33" s="562"/>
      <c r="C33" s="1100"/>
      <c r="F33" s="1102"/>
      <c r="G33" s="761"/>
      <c r="H33" s="761"/>
      <c r="I33" s="761"/>
      <c r="K33" s="562"/>
      <c r="L33" s="1100"/>
      <c r="O33" s="1102"/>
    </row>
    <row r="34" spans="1:15" ht="15">
      <c r="A34" s="760"/>
      <c r="B34" s="998" t="s">
        <v>421</v>
      </c>
      <c r="C34" s="1101"/>
      <c r="D34" s="998"/>
      <c r="E34" s="998"/>
      <c r="F34" s="1101"/>
      <c r="J34" s="760"/>
      <c r="K34" s="998" t="s">
        <v>421</v>
      </c>
      <c r="L34" s="1101"/>
      <c r="M34" s="998"/>
      <c r="N34" s="998"/>
      <c r="O34" s="1101"/>
    </row>
    <row r="35" spans="1:15" s="760" customFormat="1" ht="14.25">
      <c r="A35" s="759"/>
      <c r="B35" s="759"/>
      <c r="C35" s="1098"/>
      <c r="D35" s="759"/>
      <c r="E35" s="759"/>
      <c r="F35" s="1098"/>
      <c r="J35" s="759"/>
      <c r="K35" s="759"/>
      <c r="L35" s="1098"/>
      <c r="M35" s="759"/>
      <c r="N35" s="759"/>
      <c r="O35" s="1098"/>
    </row>
    <row r="36" spans="2:15" s="760" customFormat="1" ht="33" customHeight="1">
      <c r="B36" s="462" t="s">
        <v>424</v>
      </c>
      <c r="C36" s="1096" t="e">
        <f>L36</f>
        <v>#REF!</v>
      </c>
      <c r="E36" s="889" t="s">
        <v>268</v>
      </c>
      <c r="F36" s="1096" t="e">
        <f>O36</f>
        <v>#REF!</v>
      </c>
      <c r="K36" s="462" t="s">
        <v>424</v>
      </c>
      <c r="L36" s="1096" t="e">
        <f>IF(#REF!="","",#REF!)</f>
        <v>#REF!</v>
      </c>
      <c r="N36" s="889" t="s">
        <v>268</v>
      </c>
      <c r="O36" s="1096" t="e">
        <f>IF(#REF!="","",#REF!)</f>
        <v>#REF!</v>
      </c>
    </row>
    <row r="37" spans="3:15" s="760" customFormat="1" ht="14.25">
      <c r="C37" s="1097"/>
      <c r="E37" s="887"/>
      <c r="F37" s="1103"/>
      <c r="L37" s="1097"/>
      <c r="N37" s="887"/>
      <c r="O37" s="1103"/>
    </row>
    <row r="38" spans="2:15" s="760" customFormat="1" ht="27.75">
      <c r="B38" s="886" t="s">
        <v>471</v>
      </c>
      <c r="C38" s="1096" t="e">
        <f>L38</f>
        <v>#REF!</v>
      </c>
      <c r="E38" s="889" t="s">
        <v>268</v>
      </c>
      <c r="F38" s="1096" t="e">
        <f>O38</f>
        <v>#REF!</v>
      </c>
      <c r="K38" s="886" t="s">
        <v>471</v>
      </c>
      <c r="L38" s="1096" t="e">
        <f>IF(#REF!="","",#REF!)</f>
        <v>#REF!</v>
      </c>
      <c r="N38" s="889" t="s">
        <v>268</v>
      </c>
      <c r="O38" s="1096" t="e">
        <f>IF(#REF!="","",#REF!)</f>
        <v>#REF!</v>
      </c>
    </row>
    <row r="39" spans="3:15" s="760" customFormat="1" ht="14.25">
      <c r="C39" s="1097"/>
      <c r="E39" s="887"/>
      <c r="F39" s="1103"/>
      <c r="L39" s="1097"/>
      <c r="N39" s="887"/>
      <c r="O39" s="1103"/>
    </row>
    <row r="40" spans="2:15" s="760" customFormat="1" ht="30">
      <c r="B40" s="463" t="s">
        <v>468</v>
      </c>
      <c r="C40" s="1106" t="e">
        <f>L40</f>
        <v>#REF!</v>
      </c>
      <c r="D40" s="562"/>
      <c r="E40" s="889" t="s">
        <v>426</v>
      </c>
      <c r="F40" s="1096" t="e">
        <f>O40</f>
        <v>#REF!</v>
      </c>
      <c r="K40" s="463" t="s">
        <v>468</v>
      </c>
      <c r="L40" s="1096" t="e">
        <f>IF(#REF!="","",#REF!)</f>
        <v>#REF!</v>
      </c>
      <c r="M40" s="562"/>
      <c r="N40" s="889" t="s">
        <v>426</v>
      </c>
      <c r="O40" s="1096" t="e">
        <f>IF(#REF!="","",#REF!)</f>
        <v>#REF!</v>
      </c>
    </row>
    <row r="41" spans="3:15" s="760" customFormat="1" ht="14.25">
      <c r="C41" s="1097"/>
      <c r="E41" s="887"/>
      <c r="F41" s="1103"/>
      <c r="L41" s="1097"/>
      <c r="N41" s="887"/>
      <c r="O41" s="1103"/>
    </row>
    <row r="42" spans="2:15" s="760" customFormat="1" ht="15">
      <c r="B42" s="463" t="s">
        <v>425</v>
      </c>
      <c r="C42" s="1096" t="e">
        <f>L42</f>
        <v>#REF!</v>
      </c>
      <c r="E42" s="889" t="s">
        <v>472</v>
      </c>
      <c r="F42" s="1096" t="e">
        <f>O42</f>
        <v>#REF!</v>
      </c>
      <c r="K42" s="463" t="s">
        <v>425</v>
      </c>
      <c r="L42" s="1096" t="e">
        <f>IF(#REF!="","",#REF!)</f>
        <v>#REF!</v>
      </c>
      <c r="N42" s="889" t="s">
        <v>472</v>
      </c>
      <c r="O42" s="1096" t="e">
        <f>IF(#REF!="","",#REF!)</f>
        <v>#REF!</v>
      </c>
    </row>
    <row r="43" spans="3:15" s="760" customFormat="1" ht="14.25">
      <c r="C43" s="1097"/>
      <c r="E43" s="887"/>
      <c r="F43" s="1103"/>
      <c r="L43" s="1097"/>
      <c r="N43" s="887"/>
      <c r="O43" s="1103"/>
    </row>
    <row r="44" spans="1:15" ht="40.5">
      <c r="A44" s="760"/>
      <c r="B44" s="463" t="s">
        <v>469</v>
      </c>
      <c r="C44" s="1109" t="e">
        <f>L44</f>
        <v>#REF!</v>
      </c>
      <c r="D44" s="760"/>
      <c r="E44" s="889" t="s">
        <v>269</v>
      </c>
      <c r="F44" s="1096" t="e">
        <f>O44</f>
        <v>#REF!</v>
      </c>
      <c r="J44" s="760"/>
      <c r="K44" s="463" t="s">
        <v>469</v>
      </c>
      <c r="L44" s="1096" t="e">
        <f>IF(#REF!="","",#REF!)</f>
        <v>#REF!</v>
      </c>
      <c r="M44" s="760"/>
      <c r="N44" s="889" t="s">
        <v>269</v>
      </c>
      <c r="O44" s="1096" t="e">
        <f>IF(#REF!="","",#REF!)</f>
        <v>#REF!</v>
      </c>
    </row>
    <row r="45" spans="1:15" s="760" customFormat="1" ht="14.25">
      <c r="A45" s="759"/>
      <c r="B45" s="759"/>
      <c r="C45" s="1098"/>
      <c r="D45" s="759"/>
      <c r="E45" s="888"/>
      <c r="F45" s="1103"/>
      <c r="J45" s="759"/>
      <c r="K45" s="759"/>
      <c r="L45" s="1098"/>
      <c r="M45" s="759"/>
      <c r="N45" s="888"/>
      <c r="O45" s="1103"/>
    </row>
    <row r="46" spans="1:15" ht="27.75">
      <c r="A46" s="760"/>
      <c r="B46" s="463" t="s">
        <v>470</v>
      </c>
      <c r="C46" s="1106" t="e">
        <f>L46</f>
        <v>#REF!</v>
      </c>
      <c r="D46" s="760"/>
      <c r="E46" s="889" t="s">
        <v>427</v>
      </c>
      <c r="F46" s="1096" t="e">
        <f>O46</f>
        <v>#REF!</v>
      </c>
      <c r="J46" s="760"/>
      <c r="K46" s="463" t="s">
        <v>470</v>
      </c>
      <c r="L46" s="1096" t="e">
        <f>IF(#REF!="","",#REF!)</f>
        <v>#REF!</v>
      </c>
      <c r="M46" s="760"/>
      <c r="N46" s="889" t="s">
        <v>427</v>
      </c>
      <c r="O46" s="1096" t="e">
        <f>IF(#REF!="","",#REF!)</f>
        <v>#REF!</v>
      </c>
    </row>
    <row r="47" spans="1:15" s="760" customFormat="1" ht="14.25">
      <c r="A47" s="759"/>
      <c r="B47" s="759"/>
      <c r="C47" s="1098"/>
      <c r="D47" s="759"/>
      <c r="E47" s="888"/>
      <c r="F47" s="1104"/>
      <c r="J47" s="759"/>
      <c r="K47" s="759"/>
      <c r="L47" s="1098"/>
      <c r="M47" s="759"/>
      <c r="N47" s="888"/>
      <c r="O47" s="1104"/>
    </row>
    <row r="48" spans="2:15" s="760" customFormat="1" ht="25.5" customHeight="1">
      <c r="B48" s="890"/>
      <c r="C48" s="1099"/>
      <c r="E48" s="889" t="s">
        <v>428</v>
      </c>
      <c r="F48" s="1096" t="e">
        <f>O48</f>
        <v>#REF!</v>
      </c>
      <c r="K48" s="890"/>
      <c r="L48" s="1099"/>
      <c r="N48" s="889" t="s">
        <v>428</v>
      </c>
      <c r="O48" s="1096" t="e">
        <f>IF(#REF!="","",#REF!)</f>
        <v>#REF!</v>
      </c>
    </row>
    <row r="49" spans="2:15" s="760" customFormat="1" ht="6.75" customHeight="1">
      <c r="B49" s="562"/>
      <c r="C49" s="1100"/>
      <c r="F49" s="1102"/>
      <c r="K49" s="562"/>
      <c r="L49" s="1100"/>
      <c r="O49" s="1102"/>
    </row>
    <row r="50" spans="3:15" s="760" customFormat="1" ht="8.25" customHeight="1">
      <c r="C50" s="1102"/>
      <c r="F50" s="1102"/>
      <c r="G50" s="761"/>
      <c r="H50" s="761"/>
      <c r="I50" s="761"/>
      <c r="L50" s="1102"/>
      <c r="O50" s="1102"/>
    </row>
    <row r="51" spans="1:15" ht="15">
      <c r="A51" s="760"/>
      <c r="B51" s="998" t="s">
        <v>422</v>
      </c>
      <c r="C51" s="1101"/>
      <c r="D51" s="998"/>
      <c r="E51" s="998"/>
      <c r="F51" s="1101"/>
      <c r="J51" s="760"/>
      <c r="K51" s="998" t="s">
        <v>422</v>
      </c>
      <c r="L51" s="1101"/>
      <c r="M51" s="998"/>
      <c r="N51" s="998"/>
      <c r="O51" s="1101"/>
    </row>
    <row r="52" spans="1:15" s="760" customFormat="1" ht="14.25">
      <c r="A52" s="759"/>
      <c r="B52" s="759"/>
      <c r="C52" s="1098"/>
      <c r="D52" s="759"/>
      <c r="E52" s="759"/>
      <c r="F52" s="1098"/>
      <c r="J52" s="759"/>
      <c r="K52" s="759"/>
      <c r="L52" s="1098"/>
      <c r="M52" s="759"/>
      <c r="N52" s="759"/>
      <c r="O52" s="1098"/>
    </row>
    <row r="53" spans="2:15" s="760" customFormat="1" ht="33" customHeight="1">
      <c r="B53" s="462" t="s">
        <v>424</v>
      </c>
      <c r="C53" s="1096" t="e">
        <f>L53</f>
        <v>#REF!</v>
      </c>
      <c r="E53" s="889" t="s">
        <v>268</v>
      </c>
      <c r="F53" s="1096" t="e">
        <f>O53</f>
        <v>#REF!</v>
      </c>
      <c r="K53" s="462" t="s">
        <v>424</v>
      </c>
      <c r="L53" s="1096" t="e">
        <f>IF(#REF!="","",#REF!)</f>
        <v>#REF!</v>
      </c>
      <c r="N53" s="889" t="s">
        <v>268</v>
      </c>
      <c r="O53" s="1096" t="e">
        <f>IF(#REF!="","",#REF!)</f>
        <v>#REF!</v>
      </c>
    </row>
    <row r="54" spans="3:15" s="760" customFormat="1" ht="14.25">
      <c r="C54" s="1097"/>
      <c r="E54" s="887"/>
      <c r="F54" s="1103"/>
      <c r="L54" s="1097"/>
      <c r="N54" s="887"/>
      <c r="O54" s="1103"/>
    </row>
    <row r="55" spans="2:15" s="760" customFormat="1" ht="27.75">
      <c r="B55" s="886" t="s">
        <v>471</v>
      </c>
      <c r="C55" s="1096" t="e">
        <f>L55</f>
        <v>#REF!</v>
      </c>
      <c r="E55" s="889" t="s">
        <v>268</v>
      </c>
      <c r="F55" s="1096" t="e">
        <f>O55</f>
        <v>#REF!</v>
      </c>
      <c r="K55" s="886" t="s">
        <v>471</v>
      </c>
      <c r="L55" s="1096" t="e">
        <f>IF(#REF!="","",#REF!)</f>
        <v>#REF!</v>
      </c>
      <c r="N55" s="889" t="s">
        <v>268</v>
      </c>
      <c r="O55" s="1096" t="e">
        <f>IF(#REF!="","",#REF!)</f>
        <v>#REF!</v>
      </c>
    </row>
    <row r="56" spans="3:15" s="760" customFormat="1" ht="14.25">
      <c r="C56" s="1097"/>
      <c r="E56" s="887"/>
      <c r="F56" s="1103"/>
      <c r="L56" s="1097"/>
      <c r="N56" s="887"/>
      <c r="O56" s="1103"/>
    </row>
    <row r="57" spans="2:15" s="760" customFormat="1" ht="30">
      <c r="B57" s="463" t="s">
        <v>468</v>
      </c>
      <c r="C57" s="1105" t="e">
        <f>L57</f>
        <v>#REF!</v>
      </c>
      <c r="D57" s="562"/>
      <c r="E57" s="889" t="s">
        <v>426</v>
      </c>
      <c r="F57" s="1096" t="e">
        <f>O57</f>
        <v>#REF!</v>
      </c>
      <c r="K57" s="463" t="s">
        <v>468</v>
      </c>
      <c r="L57" s="1096" t="e">
        <f>IF(#REF!="","",#REF!)</f>
        <v>#REF!</v>
      </c>
      <c r="M57" s="562"/>
      <c r="N57" s="889" t="s">
        <v>426</v>
      </c>
      <c r="O57" s="1096" t="e">
        <f>IF(#REF!="","",#REF!)</f>
        <v>#REF!</v>
      </c>
    </row>
    <row r="58" spans="3:15" s="760" customFormat="1" ht="14.25">
      <c r="C58" s="1097"/>
      <c r="E58" s="887"/>
      <c r="F58" s="1103"/>
      <c r="L58" s="1097"/>
      <c r="N58" s="887"/>
      <c r="O58" s="1103"/>
    </row>
    <row r="59" spans="2:15" s="760" customFormat="1" ht="15">
      <c r="B59" s="463" t="s">
        <v>425</v>
      </c>
      <c r="C59" s="1096" t="e">
        <f>L59</f>
        <v>#REF!</v>
      </c>
      <c r="E59" s="889" t="s">
        <v>472</v>
      </c>
      <c r="F59" s="1096" t="e">
        <f>O59</f>
        <v>#REF!</v>
      </c>
      <c r="K59" s="463" t="s">
        <v>425</v>
      </c>
      <c r="L59" s="1096" t="e">
        <f>IF(#REF!="","",#REF!)</f>
        <v>#REF!</v>
      </c>
      <c r="N59" s="889" t="s">
        <v>472</v>
      </c>
      <c r="O59" s="1096" t="e">
        <f>IF(#REF!="","",#REF!)</f>
        <v>#REF!</v>
      </c>
    </row>
    <row r="60" spans="3:15" s="760" customFormat="1" ht="14.25">
      <c r="C60" s="1097"/>
      <c r="E60" s="887"/>
      <c r="F60" s="1103"/>
      <c r="L60" s="1097"/>
      <c r="N60" s="887"/>
      <c r="O60" s="1103"/>
    </row>
    <row r="61" spans="1:15" ht="40.5">
      <c r="A61" s="760"/>
      <c r="B61" s="463" t="s">
        <v>469</v>
      </c>
      <c r="C61" s="1105" t="e">
        <f>L61</f>
        <v>#REF!</v>
      </c>
      <c r="D61" s="760"/>
      <c r="E61" s="889" t="s">
        <v>269</v>
      </c>
      <c r="F61" s="1096" t="e">
        <f>O61</f>
        <v>#REF!</v>
      </c>
      <c r="J61" s="760"/>
      <c r="K61" s="463" t="s">
        <v>469</v>
      </c>
      <c r="L61" s="1096" t="e">
        <f>IF(#REF!="","",#REF!)</f>
        <v>#REF!</v>
      </c>
      <c r="M61" s="760"/>
      <c r="N61" s="889" t="s">
        <v>269</v>
      </c>
      <c r="O61" s="1096" t="e">
        <f>IF(#REF!="","",#REF!)</f>
        <v>#REF!</v>
      </c>
    </row>
    <row r="62" spans="1:15" s="760" customFormat="1" ht="14.25">
      <c r="A62" s="759"/>
      <c r="B62" s="759"/>
      <c r="C62" s="1098"/>
      <c r="D62" s="759"/>
      <c r="E62" s="888"/>
      <c r="F62" s="1103"/>
      <c r="J62" s="759"/>
      <c r="K62" s="759"/>
      <c r="L62" s="1098"/>
      <c r="M62" s="759"/>
      <c r="N62" s="888"/>
      <c r="O62" s="1103"/>
    </row>
    <row r="63" spans="1:15" ht="27.75">
      <c r="A63" s="760"/>
      <c r="B63" s="463" t="s">
        <v>470</v>
      </c>
      <c r="C63" s="1105" t="e">
        <f>L63</f>
        <v>#REF!</v>
      </c>
      <c r="D63" s="760"/>
      <c r="E63" s="889" t="s">
        <v>427</v>
      </c>
      <c r="F63" s="1096" t="e">
        <f>O63</f>
        <v>#REF!</v>
      </c>
      <c r="J63" s="760"/>
      <c r="K63" s="463" t="s">
        <v>470</v>
      </c>
      <c r="L63" s="1096" t="e">
        <f>IF(#REF!="","",#REF!)</f>
        <v>#REF!</v>
      </c>
      <c r="M63" s="760"/>
      <c r="N63" s="889" t="s">
        <v>427</v>
      </c>
      <c r="O63" s="1096" t="e">
        <f>IF(#REF!="","",#REF!)</f>
        <v>#REF!</v>
      </c>
    </row>
    <row r="64" spans="1:15" s="760" customFormat="1" ht="14.25">
      <c r="A64" s="759"/>
      <c r="B64" s="759"/>
      <c r="C64" s="1098"/>
      <c r="D64" s="759"/>
      <c r="E64" s="888"/>
      <c r="F64" s="1104"/>
      <c r="J64" s="759"/>
      <c r="K64" s="759"/>
      <c r="L64" s="1098"/>
      <c r="M64" s="759"/>
      <c r="N64" s="888"/>
      <c r="O64" s="1104"/>
    </row>
    <row r="65" spans="2:15" s="760" customFormat="1" ht="25.5" customHeight="1">
      <c r="B65" s="890"/>
      <c r="C65" s="1099"/>
      <c r="E65" s="889" t="s">
        <v>428</v>
      </c>
      <c r="F65" s="1096" t="e">
        <f>O65</f>
        <v>#REF!</v>
      </c>
      <c r="K65" s="890"/>
      <c r="L65" s="1099"/>
      <c r="N65" s="889" t="s">
        <v>428</v>
      </c>
      <c r="O65" s="1096" t="e">
        <f>IF(#REF!="","",#REF!)</f>
        <v>#REF!</v>
      </c>
    </row>
    <row r="66" spans="2:15" s="760" customFormat="1" ht="6.75" customHeight="1">
      <c r="B66" s="562"/>
      <c r="C66" s="1100"/>
      <c r="F66" s="1102"/>
      <c r="G66" s="761"/>
      <c r="H66" s="761"/>
      <c r="I66" s="761"/>
      <c r="K66" s="562"/>
      <c r="L66" s="1100"/>
      <c r="O66" s="1102"/>
    </row>
    <row r="67" spans="1:15" ht="15">
      <c r="A67" s="760"/>
      <c r="B67" s="998" t="s">
        <v>423</v>
      </c>
      <c r="C67" s="1101"/>
      <c r="D67" s="998"/>
      <c r="E67" s="998"/>
      <c r="F67" s="1101"/>
      <c r="J67" s="760"/>
      <c r="K67" s="998" t="s">
        <v>423</v>
      </c>
      <c r="L67" s="1101"/>
      <c r="M67" s="998"/>
      <c r="N67" s="998"/>
      <c r="O67" s="1101"/>
    </row>
    <row r="68" spans="1:15" s="760" customFormat="1" ht="14.25">
      <c r="A68" s="759"/>
      <c r="B68" s="759"/>
      <c r="C68" s="1098"/>
      <c r="D68" s="759"/>
      <c r="E68" s="759"/>
      <c r="F68" s="1098"/>
      <c r="J68" s="759"/>
      <c r="K68" s="759"/>
      <c r="L68" s="1098"/>
      <c r="M68" s="759"/>
      <c r="N68" s="759"/>
      <c r="O68" s="1098"/>
    </row>
    <row r="69" spans="2:15" s="760" customFormat="1" ht="33" customHeight="1">
      <c r="B69" s="462" t="s">
        <v>424</v>
      </c>
      <c r="C69" s="1096" t="e">
        <f>L69</f>
        <v>#REF!</v>
      </c>
      <c r="E69" s="889" t="s">
        <v>268</v>
      </c>
      <c r="F69" s="1096" t="e">
        <f>O69</f>
        <v>#REF!</v>
      </c>
      <c r="K69" s="462" t="s">
        <v>424</v>
      </c>
      <c r="L69" s="1096" t="e">
        <f>IF(#REF!="","",#REF!)</f>
        <v>#REF!</v>
      </c>
      <c r="N69" s="889" t="s">
        <v>268</v>
      </c>
      <c r="O69" s="1096" t="e">
        <f>IF(#REF!="","",#REF!)</f>
        <v>#REF!</v>
      </c>
    </row>
    <row r="70" spans="3:15" s="760" customFormat="1" ht="14.25">
      <c r="C70" s="1097"/>
      <c r="E70" s="887"/>
      <c r="F70" s="1103"/>
      <c r="L70" s="1097"/>
      <c r="N70" s="887"/>
      <c r="O70" s="1103"/>
    </row>
    <row r="71" spans="2:15" s="760" customFormat="1" ht="27.75">
      <c r="B71" s="886" t="s">
        <v>471</v>
      </c>
      <c r="C71" s="1096" t="e">
        <f>L71</f>
        <v>#REF!</v>
      </c>
      <c r="E71" s="889" t="s">
        <v>268</v>
      </c>
      <c r="F71" s="1096" t="e">
        <f>O71</f>
        <v>#REF!</v>
      </c>
      <c r="K71" s="886" t="s">
        <v>471</v>
      </c>
      <c r="L71" s="1096" t="e">
        <f>IF(#REF!="","",#REF!)</f>
        <v>#REF!</v>
      </c>
      <c r="N71" s="889" t="s">
        <v>268</v>
      </c>
      <c r="O71" s="1096" t="e">
        <f>IF(#REF!="","",#REF!)</f>
        <v>#REF!</v>
      </c>
    </row>
    <row r="72" spans="3:15" s="760" customFormat="1" ht="14.25">
      <c r="C72" s="1097"/>
      <c r="E72" s="887"/>
      <c r="F72" s="1103"/>
      <c r="L72" s="1097"/>
      <c r="N72" s="887"/>
      <c r="O72" s="1103"/>
    </row>
    <row r="73" spans="2:15" s="760" customFormat="1" ht="30">
      <c r="B73" s="463" t="s">
        <v>468</v>
      </c>
      <c r="C73" s="1107" t="e">
        <f>L73</f>
        <v>#REF!</v>
      </c>
      <c r="D73" s="562"/>
      <c r="E73" s="889" t="s">
        <v>426</v>
      </c>
      <c r="F73" s="1096" t="e">
        <f>O73</f>
        <v>#REF!</v>
      </c>
      <c r="K73" s="463" t="s">
        <v>468</v>
      </c>
      <c r="L73" s="1096" t="e">
        <f>IF(#REF!="","",#REF!)</f>
        <v>#REF!</v>
      </c>
      <c r="M73" s="562"/>
      <c r="N73" s="889" t="s">
        <v>426</v>
      </c>
      <c r="O73" s="1096" t="e">
        <f>IF(#REF!="","",#REF!)</f>
        <v>#REF!</v>
      </c>
    </row>
    <row r="74" spans="3:15" s="760" customFormat="1" ht="14.25">
      <c r="C74" s="1097"/>
      <c r="E74" s="887"/>
      <c r="F74" s="1103"/>
      <c r="L74" s="1097"/>
      <c r="N74" s="887"/>
      <c r="O74" s="1103"/>
    </row>
    <row r="75" spans="2:15" s="760" customFormat="1" ht="15">
      <c r="B75" s="463" t="s">
        <v>425</v>
      </c>
      <c r="C75" s="1096" t="e">
        <f>L75</f>
        <v>#REF!</v>
      </c>
      <c r="E75" s="889" t="s">
        <v>472</v>
      </c>
      <c r="F75" s="1096" t="e">
        <f>O75</f>
        <v>#REF!</v>
      </c>
      <c r="K75" s="463" t="s">
        <v>425</v>
      </c>
      <c r="L75" s="1096" t="e">
        <f>IF(#REF!="","",#REF!)</f>
        <v>#REF!</v>
      </c>
      <c r="N75" s="889" t="s">
        <v>472</v>
      </c>
      <c r="O75" s="1096" t="e">
        <f>IF(#REF!="","",#REF!)</f>
        <v>#REF!</v>
      </c>
    </row>
    <row r="76" spans="3:15" s="760" customFormat="1" ht="14.25">
      <c r="C76" s="1097"/>
      <c r="E76" s="887"/>
      <c r="F76" s="1103"/>
      <c r="L76" s="1097"/>
      <c r="N76" s="887"/>
      <c r="O76" s="1103"/>
    </row>
    <row r="77" spans="1:15" ht="40.5">
      <c r="A77" s="760"/>
      <c r="B77" s="463" t="s">
        <v>469</v>
      </c>
      <c r="C77" s="1108" t="e">
        <f>L77</f>
        <v>#REF!</v>
      </c>
      <c r="D77" s="760"/>
      <c r="E77" s="889" t="s">
        <v>269</v>
      </c>
      <c r="F77" s="1096" t="e">
        <f>O77</f>
        <v>#REF!</v>
      </c>
      <c r="J77" s="760"/>
      <c r="K77" s="463" t="s">
        <v>469</v>
      </c>
      <c r="L77" s="1096" t="e">
        <f>IF(#REF!="","",#REF!)</f>
        <v>#REF!</v>
      </c>
      <c r="M77" s="760"/>
      <c r="N77" s="889" t="s">
        <v>269</v>
      </c>
      <c r="O77" s="1096" t="e">
        <f>IF(#REF!="","",#REF!)</f>
        <v>#REF!</v>
      </c>
    </row>
    <row r="78" spans="1:15" s="760" customFormat="1" ht="14.25">
      <c r="A78" s="759"/>
      <c r="B78" s="759"/>
      <c r="C78" s="1098"/>
      <c r="D78" s="759"/>
      <c r="E78" s="888"/>
      <c r="F78" s="1103"/>
      <c r="J78" s="759"/>
      <c r="K78" s="759"/>
      <c r="L78" s="1098"/>
      <c r="M78" s="759"/>
      <c r="N78" s="888"/>
      <c r="O78" s="1103"/>
    </row>
    <row r="79" spans="1:15" ht="27.75">
      <c r="A79" s="760"/>
      <c r="B79" s="463" t="s">
        <v>470</v>
      </c>
      <c r="C79" s="1107" t="e">
        <f>L79</f>
        <v>#REF!</v>
      </c>
      <c r="D79" s="760"/>
      <c r="E79" s="889" t="s">
        <v>427</v>
      </c>
      <c r="F79" s="1096" t="e">
        <f>O79</f>
        <v>#REF!</v>
      </c>
      <c r="J79" s="760"/>
      <c r="K79" s="463" t="s">
        <v>470</v>
      </c>
      <c r="L79" s="1096" t="e">
        <f>IF(#REF!="","",#REF!)</f>
        <v>#REF!</v>
      </c>
      <c r="M79" s="760"/>
      <c r="N79" s="889" t="s">
        <v>427</v>
      </c>
      <c r="O79" s="1096" t="e">
        <f>IF(#REF!="","",#REF!)</f>
        <v>#REF!</v>
      </c>
    </row>
    <row r="80" spans="1:15" s="760" customFormat="1" ht="14.25">
      <c r="A80" s="759"/>
      <c r="B80" s="759"/>
      <c r="C80" s="759"/>
      <c r="D80" s="759"/>
      <c r="E80" s="888"/>
      <c r="F80" s="1104"/>
      <c r="J80" s="759"/>
      <c r="K80" s="759"/>
      <c r="L80" s="759"/>
      <c r="M80" s="759"/>
      <c r="N80" s="888"/>
      <c r="O80" s="1104"/>
    </row>
    <row r="81" spans="2:15" s="760" customFormat="1" ht="25.5" customHeight="1">
      <c r="B81" s="890"/>
      <c r="C81" s="891"/>
      <c r="E81" s="889" t="s">
        <v>428</v>
      </c>
      <c r="F81" s="1096" t="e">
        <f>O81</f>
        <v>#REF!</v>
      </c>
      <c r="K81" s="890"/>
      <c r="L81" s="891"/>
      <c r="N81" s="889" t="s">
        <v>428</v>
      </c>
      <c r="O81" s="1096" t="e">
        <f>IF(#REF!="","",#REF!)</f>
        <v>#REF!</v>
      </c>
    </row>
    <row r="82" spans="1:6" ht="4.5" customHeight="1">
      <c r="A82" s="760"/>
      <c r="B82" s="562"/>
      <c r="C82" s="562"/>
      <c r="D82" s="760"/>
      <c r="E82" s="760"/>
      <c r="F82" s="760"/>
    </row>
  </sheetData>
  <sheetProtection password="92D1" sheet="1"/>
  <mergeCells count="4">
    <mergeCell ref="B3:E3"/>
    <mergeCell ref="A1:C1"/>
    <mergeCell ref="E16:F16"/>
    <mergeCell ref="N16:O16"/>
  </mergeCells>
  <conditionalFormatting sqref="E16">
    <cfRule type="cellIs" priority="9" dxfId="2" operator="equal">
      <formula>""</formula>
    </cfRule>
  </conditionalFormatting>
  <conditionalFormatting sqref="N16">
    <cfRule type="cellIs" priority="2" dxfId="2" operator="equal">
      <formula>""</formula>
    </cfRule>
  </conditionalFormatting>
  <conditionalFormatting sqref="C12:D16 C20 C24 C26 C28 F20 F22 F24 F26 F28 F30 F32 C36 C38 C42 C44 F36 F38 F40 F42 F44 F46:F48 C53 C55 C59 F53 F55 F57 F59 F61 F63 F65 C69 C75 F69 F71 F73 F75 F77 F79 F81 C40 C46 C57 C61 C63 C71:C73 C77 C79 C22 C30">
    <cfRule type="cellIs" priority="1" dxfId="0" operator="notEqual">
      <formula>L12</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portrait" paperSize="9" scale="48" r:id="rId1"/>
  <rowBreaks count="1" manualBreakCount="1">
    <brk id="49" max="5" man="1"/>
  </rowBreaks>
</worksheet>
</file>

<file path=xl/worksheets/sheet26.xml><?xml version="1.0" encoding="utf-8"?>
<worksheet xmlns="http://schemas.openxmlformats.org/spreadsheetml/2006/main" xmlns:r="http://schemas.openxmlformats.org/officeDocument/2006/relationships">
  <sheetPr>
    <tabColor indexed="40"/>
    <pageSetUpPr fitToPage="1"/>
  </sheetPr>
  <dimension ref="B1:AI40"/>
  <sheetViews>
    <sheetView view="pageBreakPreview" zoomScale="65" zoomScaleNormal="70" zoomScaleSheetLayoutView="65" zoomScalePageLayoutView="70" workbookViewId="0" topLeftCell="A13">
      <selection activeCell="N17" sqref="N17"/>
    </sheetView>
  </sheetViews>
  <sheetFormatPr defaultColWidth="9.140625" defaultRowHeight="12.75"/>
  <cols>
    <col min="1" max="1" width="2.00390625" style="72" customWidth="1"/>
    <col min="2" max="2" width="20.421875" style="72" customWidth="1"/>
    <col min="3" max="3" width="17.57421875" style="72" hidden="1" customWidth="1"/>
    <col min="4" max="4" width="19.00390625" style="72" customWidth="1"/>
    <col min="5" max="5" width="2.28125" style="72" customWidth="1"/>
    <col min="6" max="6" width="15.8515625" style="72" customWidth="1"/>
    <col min="7" max="7" width="20.57421875" style="72" customWidth="1"/>
    <col min="8" max="8" width="2.421875" style="72" customWidth="1"/>
    <col min="9" max="9" width="16.57421875" style="72" customWidth="1"/>
    <col min="10" max="10" width="15.00390625" style="72" customWidth="1"/>
    <col min="11" max="11" width="2.57421875" style="72" customWidth="1"/>
    <col min="12" max="12" width="18.28125" style="72" customWidth="1"/>
    <col min="13" max="13" width="19.421875" style="72" customWidth="1"/>
    <col min="14" max="14" width="20.421875" style="454" customWidth="1"/>
    <col min="15" max="15" width="26.28125" style="72" hidden="1" customWidth="1"/>
    <col min="16" max="16" width="46.28125" style="72" customWidth="1"/>
    <col min="17" max="17" width="38.57421875" style="72" customWidth="1"/>
    <col min="18" max="18" width="7.57421875" style="72" customWidth="1"/>
    <col min="19" max="19" width="9.140625" style="72" customWidth="1"/>
    <col min="20" max="32" width="9.140625" style="72" hidden="1" customWidth="1"/>
    <col min="33" max="33" width="14.140625" style="72" hidden="1" customWidth="1"/>
    <col min="34" max="36" width="9.140625" style="72" hidden="1" customWidth="1"/>
    <col min="37" max="16384" width="9.140625" style="72" customWidth="1"/>
  </cols>
  <sheetData>
    <row r="1" spans="2:18" ht="25.5" customHeight="1">
      <c r="B1" s="1873" t="s">
        <v>279</v>
      </c>
      <c r="C1" s="1873"/>
      <c r="D1" s="1873"/>
      <c r="E1" s="1873"/>
      <c r="F1" s="1873"/>
      <c r="G1" s="1873"/>
      <c r="H1" s="1873"/>
      <c r="I1" s="1873"/>
      <c r="J1" s="1873"/>
      <c r="K1" s="1873"/>
      <c r="L1" s="1873"/>
      <c r="M1" s="1873"/>
      <c r="N1" s="1873"/>
      <c r="O1" s="1873"/>
      <c r="P1" s="1873"/>
      <c r="Q1" s="1873"/>
      <c r="R1" s="387"/>
    </row>
    <row r="2" spans="2:14" ht="6" customHeight="1" thickBot="1">
      <c r="B2" s="69"/>
      <c r="C2" s="69"/>
      <c r="D2" s="69"/>
      <c r="E2" s="69"/>
      <c r="F2" s="69"/>
      <c r="G2" s="69"/>
      <c r="H2" s="69"/>
      <c r="I2" s="78"/>
      <c r="J2" s="83"/>
      <c r="K2" s="69"/>
      <c r="L2" s="69"/>
      <c r="M2" s="69"/>
      <c r="N2" s="69"/>
    </row>
    <row r="3" spans="2:18" s="753" customFormat="1" ht="45.75" customHeight="1" thickBot="1">
      <c r="B3" s="2378" t="s">
        <v>625</v>
      </c>
      <c r="C3" s="2379"/>
      <c r="D3" s="2379"/>
      <c r="E3" s="2379"/>
      <c r="F3" s="2379"/>
      <c r="G3" s="2379"/>
      <c r="H3" s="2379"/>
      <c r="I3" s="2379"/>
      <c r="J3" s="2379"/>
      <c r="K3" s="2379"/>
      <c r="L3" s="2379"/>
      <c r="M3" s="2379"/>
      <c r="N3" s="2379"/>
      <c r="O3" s="2379"/>
      <c r="P3" s="2379"/>
      <c r="Q3" s="2380"/>
      <c r="R3" s="1111"/>
    </row>
    <row r="4" ht="13.5" thickBot="1"/>
    <row r="5" spans="2:15" ht="15.75" thickBot="1">
      <c r="B5" s="494" t="s">
        <v>70</v>
      </c>
      <c r="C5" s="497"/>
      <c r="D5" s="497"/>
      <c r="E5" s="497"/>
      <c r="F5" s="497"/>
      <c r="G5" s="652" t="str">
        <f>'LFA_Programmatic Progress_1A'!C7</f>
        <v>GEO-T-NCDC</v>
      </c>
      <c r="H5" s="490"/>
      <c r="I5" s="490"/>
      <c r="J5" s="490"/>
      <c r="K5" s="488"/>
      <c r="L5" s="489"/>
      <c r="N5" s="670"/>
      <c r="O5" s="653"/>
    </row>
    <row r="6" spans="2:15" ht="15">
      <c r="B6" s="493" t="s">
        <v>271</v>
      </c>
      <c r="C6" s="513"/>
      <c r="D6" s="513"/>
      <c r="E6" s="513"/>
      <c r="F6" s="513"/>
      <c r="G6" s="53" t="s">
        <v>277</v>
      </c>
      <c r="H6" s="2381" t="str">
        <f>'PR_Programmatic Progress_1A'!D12</f>
        <v>Semester</v>
      </c>
      <c r="I6" s="2382"/>
      <c r="J6" s="5" t="s">
        <v>278</v>
      </c>
      <c r="K6" s="509"/>
      <c r="L6" s="385">
        <f>'PR_Programmatic Progress_1A'!F12</f>
        <v>2</v>
      </c>
      <c r="O6" s="653"/>
    </row>
    <row r="7" spans="2:15" ht="15">
      <c r="B7" s="514" t="s">
        <v>272</v>
      </c>
      <c r="C7" s="40"/>
      <c r="D7" s="40"/>
      <c r="E7" s="40"/>
      <c r="F7" s="40"/>
      <c r="G7" s="54" t="s">
        <v>240</v>
      </c>
      <c r="H7" s="2383">
        <f>'PR_Programmatic Progress_1A'!D13</f>
        <v>41821</v>
      </c>
      <c r="I7" s="2384"/>
      <c r="J7" s="5" t="s">
        <v>258</v>
      </c>
      <c r="K7" s="509"/>
      <c r="L7" s="386">
        <f>'PR_Programmatic Progress_1A'!F13</f>
        <v>42004</v>
      </c>
      <c r="O7" s="653"/>
    </row>
    <row r="8" spans="2:15" ht="15.75" thickBot="1">
      <c r="B8" s="55" t="s">
        <v>273</v>
      </c>
      <c r="C8" s="167"/>
      <c r="D8" s="167"/>
      <c r="E8" s="167"/>
      <c r="F8" s="41"/>
      <c r="G8" s="2100">
        <f>'LFA_Programmatic Progress_1A'!C14</f>
        <v>2</v>
      </c>
      <c r="H8" s="2101"/>
      <c r="I8" s="2101"/>
      <c r="J8" s="2101"/>
      <c r="K8" s="2101"/>
      <c r="L8" s="2102"/>
      <c r="O8" s="491"/>
    </row>
    <row r="9" spans="2:14" ht="15.75" thickBot="1">
      <c r="B9" s="1874" t="s">
        <v>239</v>
      </c>
      <c r="C9" s="2104"/>
      <c r="D9" s="2104"/>
      <c r="E9" s="2104"/>
      <c r="F9" s="2385"/>
      <c r="G9" s="2386" t="str">
        <f>IF('LFA_Programmatic Progress_1A'!C10="","",'LFA_Programmatic Progress_1A'!C10)</f>
        <v>EUR</v>
      </c>
      <c r="H9" s="2387"/>
      <c r="I9" s="2387"/>
      <c r="J9" s="2387"/>
      <c r="K9" s="2387"/>
      <c r="L9" s="2388"/>
      <c r="N9" s="567"/>
    </row>
    <row r="10" ht="12.75">
      <c r="N10" s="567"/>
    </row>
    <row r="11" spans="2:18" ht="15.75" customHeight="1">
      <c r="B11" s="2376" t="s">
        <v>526</v>
      </c>
      <c r="C11" s="2377"/>
      <c r="D11" s="2377"/>
      <c r="E11" s="2377"/>
      <c r="F11" s="2377"/>
      <c r="G11" s="2377"/>
      <c r="H11" s="2377"/>
      <c r="I11" s="2377"/>
      <c r="J11" s="2377"/>
      <c r="K11" s="2377"/>
      <c r="L11" s="2377"/>
      <c r="M11" s="2377"/>
      <c r="N11" s="2377"/>
      <c r="O11" s="2377"/>
      <c r="P11" s="2377"/>
      <c r="Q11" s="2377"/>
      <c r="R11" s="523"/>
    </row>
    <row r="12" spans="2:18" s="967" customFormat="1" ht="12" customHeight="1">
      <c r="B12" s="1269"/>
      <c r="C12" s="1270"/>
      <c r="D12" s="1270"/>
      <c r="E12" s="1270"/>
      <c r="F12" s="1270"/>
      <c r="G12" s="1270"/>
      <c r="H12" s="1270"/>
      <c r="I12" s="1270"/>
      <c r="J12" s="1270"/>
      <c r="K12" s="1270"/>
      <c r="L12" s="1270"/>
      <c r="M12" s="1270"/>
      <c r="N12" s="1270"/>
      <c r="O12" s="1270"/>
      <c r="P12" s="1270"/>
      <c r="Q12" s="1270"/>
      <c r="R12" s="1270"/>
    </row>
    <row r="13" spans="2:17" ht="15.75">
      <c r="B13" s="668"/>
      <c r="C13" s="90"/>
      <c r="D13" s="90"/>
      <c r="E13" s="70"/>
      <c r="F13" s="90"/>
      <c r="G13" s="90"/>
      <c r="H13" s="70"/>
      <c r="I13" s="90"/>
      <c r="J13" s="90"/>
      <c r="K13" s="70"/>
      <c r="L13" s="90"/>
      <c r="M13" s="90"/>
      <c r="N13" s="669"/>
      <c r="O13" s="90"/>
      <c r="P13" s="90"/>
      <c r="Q13" s="90"/>
    </row>
    <row r="14" spans="2:35" s="573" customFormat="1" ht="120" customHeight="1">
      <c r="B14" s="568" t="s">
        <v>29</v>
      </c>
      <c r="C14" s="569" t="s">
        <v>30</v>
      </c>
      <c r="D14" s="570" t="s">
        <v>31</v>
      </c>
      <c r="E14" s="864"/>
      <c r="F14" s="571" t="s">
        <v>412</v>
      </c>
      <c r="G14" s="570" t="s">
        <v>32</v>
      </c>
      <c r="H14" s="864"/>
      <c r="I14" s="571" t="s">
        <v>453</v>
      </c>
      <c r="J14" s="570" t="s">
        <v>33</v>
      </c>
      <c r="K14" s="864"/>
      <c r="L14" s="571" t="s">
        <v>626</v>
      </c>
      <c r="M14" s="570" t="s">
        <v>619</v>
      </c>
      <c r="N14" s="570" t="s">
        <v>0</v>
      </c>
      <c r="O14" s="572" t="s">
        <v>36</v>
      </c>
      <c r="P14" s="570" t="s">
        <v>605</v>
      </c>
      <c r="Q14" s="570" t="s">
        <v>599</v>
      </c>
      <c r="U14" s="568" t="s">
        <v>29</v>
      </c>
      <c r="V14" s="569" t="s">
        <v>30</v>
      </c>
      <c r="W14" s="570" t="s">
        <v>31</v>
      </c>
      <c r="X14" s="864"/>
      <c r="Y14" s="571" t="s">
        <v>412</v>
      </c>
      <c r="Z14" s="570" t="s">
        <v>32</v>
      </c>
      <c r="AA14" s="864"/>
      <c r="AB14" s="571" t="s">
        <v>453</v>
      </c>
      <c r="AC14" s="570" t="s">
        <v>33</v>
      </c>
      <c r="AD14" s="864"/>
      <c r="AE14" s="571" t="s">
        <v>34</v>
      </c>
      <c r="AF14" s="570" t="s">
        <v>35</v>
      </c>
      <c r="AG14" s="570" t="s">
        <v>0</v>
      </c>
      <c r="AH14" s="572" t="s">
        <v>36</v>
      </c>
      <c r="AI14" s="571" t="s">
        <v>66</v>
      </c>
    </row>
    <row r="15" spans="2:35" ht="49.5" customHeight="1">
      <c r="B15" s="866" t="e">
        <f>U15</f>
        <v>#REF!</v>
      </c>
      <c r="C15" s="866" t="e">
        <f aca="true" t="shared" si="0" ref="C15:D30">V15</f>
        <v>#REF!</v>
      </c>
      <c r="D15" s="866" t="e">
        <f t="shared" si="0"/>
        <v>#REF!</v>
      </c>
      <c r="E15" s="865"/>
      <c r="F15" s="866" t="e">
        <f>Y15</f>
        <v>#REF!</v>
      </c>
      <c r="G15" s="866" t="e">
        <f>Z15</f>
        <v>#REF!</v>
      </c>
      <c r="H15" s="865"/>
      <c r="I15" s="866" t="e">
        <f>AB15</f>
        <v>#REF!</v>
      </c>
      <c r="J15" s="866" t="e">
        <f>AC15</f>
        <v>#REF!</v>
      </c>
      <c r="K15" s="865"/>
      <c r="L15" s="866" t="e">
        <f>AE15</f>
        <v>#REF!</v>
      </c>
      <c r="M15" s="866"/>
      <c r="N15" s="1128" t="e">
        <f>IF(I15="",IF(L15="",0,SUM(I15-L15)),SUM(I15-L15))</f>
        <v>#REF!</v>
      </c>
      <c r="O15" s="868">
        <v>0</v>
      </c>
      <c r="P15" s="866" t="e">
        <f>AI15</f>
        <v>#REF!</v>
      </c>
      <c r="Q15" s="820"/>
      <c r="U15" s="866" t="e">
        <f>IF(#REF!="","",#REF!)</f>
        <v>#REF!</v>
      </c>
      <c r="V15" s="866" t="e">
        <f>IF(#REF!="","",#REF!)</f>
        <v>#REF!</v>
      </c>
      <c r="W15" s="866" t="e">
        <f>IF(#REF!="","",#REF!)</f>
        <v>#REF!</v>
      </c>
      <c r="X15" s="865"/>
      <c r="Y15" s="866" t="e">
        <f>IF(#REF!="","",#REF!)</f>
        <v>#REF!</v>
      </c>
      <c r="Z15" s="866" t="e">
        <f>IF(#REF!="","",#REF!)</f>
        <v>#REF!</v>
      </c>
      <c r="AA15" s="865"/>
      <c r="AB15" s="866" t="e">
        <f>IF(#REF!="","",#REF!)</f>
        <v>#REF!</v>
      </c>
      <c r="AC15" s="866" t="e">
        <f>IF(#REF!="","",#REF!)</f>
        <v>#REF!</v>
      </c>
      <c r="AD15" s="865"/>
      <c r="AE15" s="866" t="e">
        <f>IF(#REF!="","",#REF!)</f>
        <v>#REF!</v>
      </c>
      <c r="AF15" s="866" t="e">
        <f>IF(#REF!="","",#REF!)</f>
        <v>#REF!</v>
      </c>
      <c r="AG15" s="866" t="e">
        <f>IF(AB15="",IF(AE15="",0,SUM(AB15-AE15)),SUM(AB15-AE15))</f>
        <v>#REF!</v>
      </c>
      <c r="AH15" s="866"/>
      <c r="AI15" s="867" t="e">
        <f>IF(#REF!="","",#REF!)</f>
        <v>#REF!</v>
      </c>
    </row>
    <row r="16" spans="2:35" ht="49.5" customHeight="1">
      <c r="B16" s="866" t="e">
        <f aca="true" t="shared" si="1" ref="B16:B34">U16</f>
        <v>#REF!</v>
      </c>
      <c r="C16" s="868" t="e">
        <f>IF(#REF!="","",#REF!)</f>
        <v>#REF!</v>
      </c>
      <c r="D16" s="866" t="e">
        <f t="shared" si="0"/>
        <v>#REF!</v>
      </c>
      <c r="E16" s="865"/>
      <c r="F16" s="866" t="e">
        <f aca="true" t="shared" si="2" ref="F16:F33">Y16</f>
        <v>#REF!</v>
      </c>
      <c r="G16" s="866" t="e">
        <f aca="true" t="shared" si="3" ref="G16:G33">Z16</f>
        <v>#REF!</v>
      </c>
      <c r="H16" s="865"/>
      <c r="I16" s="866" t="e">
        <f aca="true" t="shared" si="4" ref="I16:I34">AB16</f>
        <v>#REF!</v>
      </c>
      <c r="J16" s="866" t="e">
        <f aca="true" t="shared" si="5" ref="J16:J34">AC16</f>
        <v>#REF!</v>
      </c>
      <c r="K16" s="865"/>
      <c r="L16" s="866" t="e">
        <f aca="true" t="shared" si="6" ref="L16:L33">AE16</f>
        <v>#REF!</v>
      </c>
      <c r="M16" s="866"/>
      <c r="N16" s="1128" t="e">
        <f aca="true" t="shared" si="7" ref="N16:N34">IF(I16="",IF(L16="",0,SUM(I16-L16)),SUM(I16-L16))</f>
        <v>#REF!</v>
      </c>
      <c r="O16" s="868">
        <v>0</v>
      </c>
      <c r="P16" s="866" t="e">
        <f aca="true" t="shared" si="8" ref="P16:P34">AI16</f>
        <v>#REF!</v>
      </c>
      <c r="Q16" s="820"/>
      <c r="U16" s="866" t="e">
        <f>IF(#REF!="","",#REF!)</f>
        <v>#REF!</v>
      </c>
      <c r="V16" s="866" t="e">
        <f>IF(#REF!="","",#REF!)</f>
        <v>#REF!</v>
      </c>
      <c r="W16" s="866" t="e">
        <f>IF(#REF!="","",#REF!)</f>
        <v>#REF!</v>
      </c>
      <c r="X16" s="865"/>
      <c r="Y16" s="866" t="e">
        <f>IF(#REF!="","",#REF!)</f>
        <v>#REF!</v>
      </c>
      <c r="Z16" s="866" t="e">
        <f>IF(#REF!="","",#REF!)</f>
        <v>#REF!</v>
      </c>
      <c r="AA16" s="865"/>
      <c r="AB16" s="866" t="e">
        <f>IF(#REF!="","",#REF!)</f>
        <v>#REF!</v>
      </c>
      <c r="AC16" s="866" t="e">
        <f>IF(#REF!="","",#REF!)</f>
        <v>#REF!</v>
      </c>
      <c r="AD16" s="865"/>
      <c r="AE16" s="866" t="e">
        <f>IF(#REF!="","",#REF!)</f>
        <v>#REF!</v>
      </c>
      <c r="AF16" s="866" t="e">
        <f>IF(#REF!="","",#REF!)</f>
        <v>#REF!</v>
      </c>
      <c r="AG16" s="866" t="e">
        <f aca="true" t="shared" si="9" ref="AG16:AG34">IF(AB16="",IF(AE16="",0,SUM(AB16-AE16)),SUM(AB16-AE16))</f>
        <v>#REF!</v>
      </c>
      <c r="AH16" s="868"/>
      <c r="AI16" s="867" t="e">
        <f>IF(#REF!="","",#REF!)</f>
        <v>#REF!</v>
      </c>
    </row>
    <row r="17" spans="2:35" ht="49.5" customHeight="1">
      <c r="B17" s="866" t="e">
        <f t="shared" si="1"/>
        <v>#REF!</v>
      </c>
      <c r="C17" s="868" t="e">
        <f>IF(#REF!="","",#REF!)</f>
        <v>#REF!</v>
      </c>
      <c r="D17" s="866" t="e">
        <f t="shared" si="0"/>
        <v>#REF!</v>
      </c>
      <c r="E17" s="865"/>
      <c r="F17" s="866" t="e">
        <f t="shared" si="2"/>
        <v>#REF!</v>
      </c>
      <c r="G17" s="866" t="e">
        <f t="shared" si="3"/>
        <v>#REF!</v>
      </c>
      <c r="H17" s="865"/>
      <c r="I17" s="866" t="e">
        <f t="shared" si="4"/>
        <v>#REF!</v>
      </c>
      <c r="J17" s="866" t="e">
        <f t="shared" si="5"/>
        <v>#REF!</v>
      </c>
      <c r="K17" s="865"/>
      <c r="L17" s="866" t="e">
        <f t="shared" si="6"/>
        <v>#REF!</v>
      </c>
      <c r="M17" s="866" t="e">
        <f aca="true" t="shared" si="10" ref="M17:M34">AF17</f>
        <v>#REF!</v>
      </c>
      <c r="N17" s="1128" t="e">
        <f t="shared" si="7"/>
        <v>#REF!</v>
      </c>
      <c r="O17" s="868">
        <v>0</v>
      </c>
      <c r="P17" s="866" t="e">
        <f t="shared" si="8"/>
        <v>#REF!</v>
      </c>
      <c r="Q17" s="820"/>
      <c r="U17" s="866" t="e">
        <f>IF(#REF!="","",#REF!)</f>
        <v>#REF!</v>
      </c>
      <c r="V17" s="866" t="e">
        <f>IF(#REF!="","",#REF!)</f>
        <v>#REF!</v>
      </c>
      <c r="W17" s="866" t="e">
        <f>IF(#REF!="","",#REF!)</f>
        <v>#REF!</v>
      </c>
      <c r="X17" s="865"/>
      <c r="Y17" s="866" t="e">
        <f>IF(#REF!="","",#REF!)</f>
        <v>#REF!</v>
      </c>
      <c r="Z17" s="866" t="e">
        <f>IF(#REF!="","",#REF!)</f>
        <v>#REF!</v>
      </c>
      <c r="AA17" s="865"/>
      <c r="AB17" s="866" t="e">
        <f>IF(#REF!="","",#REF!)</f>
        <v>#REF!</v>
      </c>
      <c r="AC17" s="866" t="e">
        <f>IF(#REF!="","",#REF!)</f>
        <v>#REF!</v>
      </c>
      <c r="AD17" s="865"/>
      <c r="AE17" s="866" t="e">
        <f>IF(#REF!="","",#REF!)</f>
        <v>#REF!</v>
      </c>
      <c r="AF17" s="866" t="e">
        <f>IF(#REF!="","",#REF!)</f>
        <v>#REF!</v>
      </c>
      <c r="AG17" s="866" t="e">
        <f t="shared" si="9"/>
        <v>#REF!</v>
      </c>
      <c r="AH17" s="868"/>
      <c r="AI17" s="867" t="e">
        <f>IF(#REF!="","",#REF!)</f>
        <v>#REF!</v>
      </c>
    </row>
    <row r="18" spans="2:35" ht="49.5" customHeight="1">
      <c r="B18" s="866" t="e">
        <f t="shared" si="1"/>
        <v>#REF!</v>
      </c>
      <c r="C18" s="868" t="e">
        <f>IF(#REF!="","",#REF!)</f>
        <v>#REF!</v>
      </c>
      <c r="D18" s="866" t="e">
        <f t="shared" si="0"/>
        <v>#REF!</v>
      </c>
      <c r="E18" s="865"/>
      <c r="F18" s="866" t="e">
        <f t="shared" si="2"/>
        <v>#REF!</v>
      </c>
      <c r="G18" s="866" t="e">
        <f t="shared" si="3"/>
        <v>#REF!</v>
      </c>
      <c r="H18" s="865"/>
      <c r="I18" s="866" t="e">
        <f t="shared" si="4"/>
        <v>#REF!</v>
      </c>
      <c r="J18" s="866" t="e">
        <f t="shared" si="5"/>
        <v>#REF!</v>
      </c>
      <c r="K18" s="865"/>
      <c r="L18" s="866" t="e">
        <f t="shared" si="6"/>
        <v>#REF!</v>
      </c>
      <c r="M18" s="866" t="e">
        <f t="shared" si="10"/>
        <v>#REF!</v>
      </c>
      <c r="N18" s="1128" t="e">
        <f t="shared" si="7"/>
        <v>#REF!</v>
      </c>
      <c r="O18" s="868">
        <v>0</v>
      </c>
      <c r="P18" s="866" t="e">
        <f t="shared" si="8"/>
        <v>#REF!</v>
      </c>
      <c r="Q18" s="820"/>
      <c r="U18" s="866" t="e">
        <f>IF(#REF!="","",#REF!)</f>
        <v>#REF!</v>
      </c>
      <c r="V18" s="866" t="e">
        <f>IF(#REF!="","",#REF!)</f>
        <v>#REF!</v>
      </c>
      <c r="W18" s="866" t="e">
        <f>IF(#REF!="","",#REF!)</f>
        <v>#REF!</v>
      </c>
      <c r="X18" s="865"/>
      <c r="Y18" s="866" t="e">
        <f>IF(#REF!="","",#REF!)</f>
        <v>#REF!</v>
      </c>
      <c r="Z18" s="866" t="e">
        <f>IF(#REF!="","",#REF!)</f>
        <v>#REF!</v>
      </c>
      <c r="AA18" s="865"/>
      <c r="AB18" s="866" t="e">
        <f>IF(#REF!="","",#REF!)</f>
        <v>#REF!</v>
      </c>
      <c r="AC18" s="866" t="e">
        <f>IF(#REF!="","",#REF!)</f>
        <v>#REF!</v>
      </c>
      <c r="AD18" s="865"/>
      <c r="AE18" s="866" t="e">
        <f>IF(#REF!="","",#REF!)</f>
        <v>#REF!</v>
      </c>
      <c r="AF18" s="866" t="e">
        <f>IF(#REF!="","",#REF!)</f>
        <v>#REF!</v>
      </c>
      <c r="AG18" s="866" t="e">
        <f t="shared" si="9"/>
        <v>#REF!</v>
      </c>
      <c r="AH18" s="868"/>
      <c r="AI18" s="867" t="e">
        <f>IF(#REF!="","",#REF!)</f>
        <v>#REF!</v>
      </c>
    </row>
    <row r="19" spans="2:35" ht="49.5" customHeight="1">
      <c r="B19" s="866" t="e">
        <f t="shared" si="1"/>
        <v>#REF!</v>
      </c>
      <c r="C19" s="868" t="e">
        <f>IF(#REF!="","",#REF!)</f>
        <v>#REF!</v>
      </c>
      <c r="D19" s="866" t="e">
        <f t="shared" si="0"/>
        <v>#REF!</v>
      </c>
      <c r="E19" s="865"/>
      <c r="F19" s="866" t="e">
        <f t="shared" si="2"/>
        <v>#REF!</v>
      </c>
      <c r="G19" s="866" t="e">
        <f t="shared" si="3"/>
        <v>#REF!</v>
      </c>
      <c r="H19" s="865"/>
      <c r="I19" s="866" t="e">
        <f t="shared" si="4"/>
        <v>#REF!</v>
      </c>
      <c r="J19" s="866" t="e">
        <f t="shared" si="5"/>
        <v>#REF!</v>
      </c>
      <c r="K19" s="865"/>
      <c r="L19" s="866" t="e">
        <f t="shared" si="6"/>
        <v>#REF!</v>
      </c>
      <c r="M19" s="866" t="e">
        <f t="shared" si="10"/>
        <v>#REF!</v>
      </c>
      <c r="N19" s="1128" t="e">
        <f t="shared" si="7"/>
        <v>#REF!</v>
      </c>
      <c r="O19" s="868">
        <v>0</v>
      </c>
      <c r="P19" s="866" t="e">
        <f t="shared" si="8"/>
        <v>#REF!</v>
      </c>
      <c r="Q19" s="820"/>
      <c r="U19" s="866" t="e">
        <f>IF(#REF!="","",#REF!)</f>
        <v>#REF!</v>
      </c>
      <c r="V19" s="866" t="e">
        <f>IF(#REF!="","",#REF!)</f>
        <v>#REF!</v>
      </c>
      <c r="W19" s="866" t="e">
        <f>IF(#REF!="","",#REF!)</f>
        <v>#REF!</v>
      </c>
      <c r="X19" s="865"/>
      <c r="Y19" s="866" t="e">
        <f>IF(#REF!="","",#REF!)</f>
        <v>#REF!</v>
      </c>
      <c r="Z19" s="866" t="e">
        <f>IF(#REF!="","",#REF!)</f>
        <v>#REF!</v>
      </c>
      <c r="AA19" s="865"/>
      <c r="AB19" s="866" t="e">
        <f>IF(#REF!="","",#REF!)</f>
        <v>#REF!</v>
      </c>
      <c r="AC19" s="866" t="e">
        <f>IF(#REF!="","",#REF!)</f>
        <v>#REF!</v>
      </c>
      <c r="AD19" s="865"/>
      <c r="AE19" s="866" t="e">
        <f>IF(#REF!="","",#REF!)</f>
        <v>#REF!</v>
      </c>
      <c r="AF19" s="866" t="e">
        <f>IF(#REF!="","",#REF!)</f>
        <v>#REF!</v>
      </c>
      <c r="AG19" s="866" t="e">
        <f t="shared" si="9"/>
        <v>#REF!</v>
      </c>
      <c r="AH19" s="868"/>
      <c r="AI19" s="867" t="e">
        <f>IF(#REF!="","",#REF!)</f>
        <v>#REF!</v>
      </c>
    </row>
    <row r="20" spans="2:35" ht="49.5" customHeight="1">
      <c r="B20" s="866" t="e">
        <f t="shared" si="1"/>
        <v>#REF!</v>
      </c>
      <c r="C20" s="868" t="e">
        <f>IF(#REF!="","",#REF!)</f>
        <v>#REF!</v>
      </c>
      <c r="D20" s="866" t="e">
        <f t="shared" si="0"/>
        <v>#REF!</v>
      </c>
      <c r="E20" s="865"/>
      <c r="F20" s="866" t="e">
        <f t="shared" si="2"/>
        <v>#REF!</v>
      </c>
      <c r="G20" s="866" t="e">
        <f t="shared" si="3"/>
        <v>#REF!</v>
      </c>
      <c r="H20" s="865"/>
      <c r="I20" s="866" t="e">
        <f t="shared" si="4"/>
        <v>#REF!</v>
      </c>
      <c r="J20" s="866" t="e">
        <f t="shared" si="5"/>
        <v>#REF!</v>
      </c>
      <c r="K20" s="865"/>
      <c r="L20" s="866" t="e">
        <f t="shared" si="6"/>
        <v>#REF!</v>
      </c>
      <c r="M20" s="866" t="e">
        <f t="shared" si="10"/>
        <v>#REF!</v>
      </c>
      <c r="N20" s="1128" t="e">
        <f t="shared" si="7"/>
        <v>#REF!</v>
      </c>
      <c r="O20" s="868">
        <v>0</v>
      </c>
      <c r="P20" s="866" t="e">
        <f t="shared" si="8"/>
        <v>#REF!</v>
      </c>
      <c r="Q20" s="820"/>
      <c r="U20" s="866" t="e">
        <f>IF(#REF!="","",#REF!)</f>
        <v>#REF!</v>
      </c>
      <c r="V20" s="866" t="e">
        <f>IF(#REF!="","",#REF!)</f>
        <v>#REF!</v>
      </c>
      <c r="W20" s="866" t="e">
        <f>IF(#REF!="","",#REF!)</f>
        <v>#REF!</v>
      </c>
      <c r="X20" s="865"/>
      <c r="Y20" s="866" t="e">
        <f>IF(#REF!="","",#REF!)</f>
        <v>#REF!</v>
      </c>
      <c r="Z20" s="866" t="e">
        <f>IF(#REF!="","",#REF!)</f>
        <v>#REF!</v>
      </c>
      <c r="AA20" s="865"/>
      <c r="AB20" s="866" t="e">
        <f>IF(#REF!="","",#REF!)</f>
        <v>#REF!</v>
      </c>
      <c r="AC20" s="866" t="e">
        <f>IF(#REF!="","",#REF!)</f>
        <v>#REF!</v>
      </c>
      <c r="AD20" s="865"/>
      <c r="AE20" s="866" t="e">
        <f>IF(#REF!="","",#REF!)</f>
        <v>#REF!</v>
      </c>
      <c r="AF20" s="866" t="e">
        <f>IF(#REF!="","",#REF!)</f>
        <v>#REF!</v>
      </c>
      <c r="AG20" s="866" t="e">
        <f t="shared" si="9"/>
        <v>#REF!</v>
      </c>
      <c r="AH20" s="868"/>
      <c r="AI20" s="867" t="e">
        <f>IF(#REF!="","",#REF!)</f>
        <v>#REF!</v>
      </c>
    </row>
    <row r="21" spans="2:35" ht="49.5" customHeight="1">
      <c r="B21" s="866" t="e">
        <f t="shared" si="1"/>
        <v>#REF!</v>
      </c>
      <c r="C21" s="868" t="e">
        <f>IF(#REF!="","",#REF!)</f>
        <v>#REF!</v>
      </c>
      <c r="D21" s="866" t="e">
        <f t="shared" si="0"/>
        <v>#REF!</v>
      </c>
      <c r="E21" s="865"/>
      <c r="F21" s="866" t="e">
        <f t="shared" si="2"/>
        <v>#REF!</v>
      </c>
      <c r="G21" s="866" t="e">
        <f t="shared" si="3"/>
        <v>#REF!</v>
      </c>
      <c r="H21" s="865"/>
      <c r="I21" s="866" t="e">
        <f t="shared" si="4"/>
        <v>#REF!</v>
      </c>
      <c r="J21" s="866" t="e">
        <f t="shared" si="5"/>
        <v>#REF!</v>
      </c>
      <c r="K21" s="865"/>
      <c r="L21" s="866" t="e">
        <f t="shared" si="6"/>
        <v>#REF!</v>
      </c>
      <c r="M21" s="866" t="e">
        <f t="shared" si="10"/>
        <v>#REF!</v>
      </c>
      <c r="N21" s="1128" t="e">
        <f t="shared" si="7"/>
        <v>#REF!</v>
      </c>
      <c r="O21" s="868">
        <v>0</v>
      </c>
      <c r="P21" s="866" t="e">
        <f t="shared" si="8"/>
        <v>#REF!</v>
      </c>
      <c r="Q21" s="821"/>
      <c r="U21" s="866" t="e">
        <f>IF(#REF!="","",#REF!)</f>
        <v>#REF!</v>
      </c>
      <c r="V21" s="866" t="e">
        <f>IF(#REF!="","",#REF!)</f>
        <v>#REF!</v>
      </c>
      <c r="W21" s="866" t="e">
        <f>IF(#REF!="","",#REF!)</f>
        <v>#REF!</v>
      </c>
      <c r="X21" s="865"/>
      <c r="Y21" s="866" t="e">
        <f>IF(#REF!="","",#REF!)</f>
        <v>#REF!</v>
      </c>
      <c r="Z21" s="866" t="e">
        <f>IF(#REF!="","",#REF!)</f>
        <v>#REF!</v>
      </c>
      <c r="AA21" s="865"/>
      <c r="AB21" s="866" t="e">
        <f>IF(#REF!="","",#REF!)</f>
        <v>#REF!</v>
      </c>
      <c r="AC21" s="866" t="e">
        <f>IF(#REF!="","",#REF!)</f>
        <v>#REF!</v>
      </c>
      <c r="AD21" s="865"/>
      <c r="AE21" s="866" t="e">
        <f>IF(#REF!="","",#REF!)</f>
        <v>#REF!</v>
      </c>
      <c r="AF21" s="866" t="e">
        <f>IF(#REF!="","",#REF!)</f>
        <v>#REF!</v>
      </c>
      <c r="AG21" s="866" t="e">
        <f t="shared" si="9"/>
        <v>#REF!</v>
      </c>
      <c r="AH21" s="868"/>
      <c r="AI21" s="867" t="e">
        <f>IF(#REF!="","",#REF!)</f>
        <v>#REF!</v>
      </c>
    </row>
    <row r="22" spans="2:35" ht="49.5" customHeight="1">
      <c r="B22" s="866" t="e">
        <f t="shared" si="1"/>
        <v>#REF!</v>
      </c>
      <c r="C22" s="868" t="e">
        <f>IF(#REF!="","",#REF!)</f>
        <v>#REF!</v>
      </c>
      <c r="D22" s="866" t="e">
        <f t="shared" si="0"/>
        <v>#REF!</v>
      </c>
      <c r="E22" s="865"/>
      <c r="F22" s="866" t="e">
        <f t="shared" si="2"/>
        <v>#REF!</v>
      </c>
      <c r="G22" s="866" t="e">
        <f t="shared" si="3"/>
        <v>#REF!</v>
      </c>
      <c r="H22" s="865"/>
      <c r="I22" s="866" t="e">
        <f t="shared" si="4"/>
        <v>#REF!</v>
      </c>
      <c r="J22" s="866" t="e">
        <f t="shared" si="5"/>
        <v>#REF!</v>
      </c>
      <c r="K22" s="865"/>
      <c r="L22" s="866" t="e">
        <f t="shared" si="6"/>
        <v>#REF!</v>
      </c>
      <c r="M22" s="866" t="e">
        <f t="shared" si="10"/>
        <v>#REF!</v>
      </c>
      <c r="N22" s="1128" t="e">
        <f t="shared" si="7"/>
        <v>#REF!</v>
      </c>
      <c r="O22" s="868">
        <v>0</v>
      </c>
      <c r="P22" s="866" t="e">
        <f t="shared" si="8"/>
        <v>#REF!</v>
      </c>
      <c r="Q22" s="821"/>
      <c r="U22" s="866" t="e">
        <f>IF(#REF!="","",#REF!)</f>
        <v>#REF!</v>
      </c>
      <c r="V22" s="866" t="e">
        <f>IF(#REF!="","",#REF!)</f>
        <v>#REF!</v>
      </c>
      <c r="W22" s="866" t="e">
        <f>IF(#REF!="","",#REF!)</f>
        <v>#REF!</v>
      </c>
      <c r="X22" s="865"/>
      <c r="Y22" s="866" t="e">
        <f>IF(#REF!="","",#REF!)</f>
        <v>#REF!</v>
      </c>
      <c r="Z22" s="866" t="e">
        <f>IF(#REF!="","",#REF!)</f>
        <v>#REF!</v>
      </c>
      <c r="AA22" s="865"/>
      <c r="AB22" s="866" t="e">
        <f>IF(#REF!="","",#REF!)</f>
        <v>#REF!</v>
      </c>
      <c r="AC22" s="866" t="e">
        <f>IF(#REF!="","",#REF!)</f>
        <v>#REF!</v>
      </c>
      <c r="AD22" s="865"/>
      <c r="AE22" s="866" t="e">
        <f>IF(#REF!="","",#REF!)</f>
        <v>#REF!</v>
      </c>
      <c r="AF22" s="866" t="e">
        <f>IF(#REF!="","",#REF!)</f>
        <v>#REF!</v>
      </c>
      <c r="AG22" s="866" t="e">
        <f t="shared" si="9"/>
        <v>#REF!</v>
      </c>
      <c r="AH22" s="868"/>
      <c r="AI22" s="867" t="e">
        <f>IF(#REF!="","",#REF!)</f>
        <v>#REF!</v>
      </c>
    </row>
    <row r="23" spans="2:35" ht="49.5" customHeight="1">
      <c r="B23" s="866" t="e">
        <f t="shared" si="1"/>
        <v>#REF!</v>
      </c>
      <c r="C23" s="868" t="e">
        <f>IF(#REF!="","",#REF!)</f>
        <v>#REF!</v>
      </c>
      <c r="D23" s="866" t="e">
        <f t="shared" si="0"/>
        <v>#REF!</v>
      </c>
      <c r="E23" s="865"/>
      <c r="F23" s="866" t="e">
        <f t="shared" si="2"/>
        <v>#REF!</v>
      </c>
      <c r="G23" s="866" t="e">
        <f t="shared" si="3"/>
        <v>#REF!</v>
      </c>
      <c r="H23" s="865"/>
      <c r="I23" s="866" t="e">
        <f t="shared" si="4"/>
        <v>#REF!</v>
      </c>
      <c r="J23" s="866" t="e">
        <f t="shared" si="5"/>
        <v>#REF!</v>
      </c>
      <c r="K23" s="865"/>
      <c r="L23" s="866" t="e">
        <f t="shared" si="6"/>
        <v>#REF!</v>
      </c>
      <c r="M23" s="866" t="e">
        <f t="shared" si="10"/>
        <v>#REF!</v>
      </c>
      <c r="N23" s="1128" t="e">
        <f t="shared" si="7"/>
        <v>#REF!</v>
      </c>
      <c r="O23" s="868">
        <v>0</v>
      </c>
      <c r="P23" s="866" t="e">
        <f t="shared" si="8"/>
        <v>#REF!</v>
      </c>
      <c r="Q23" s="821"/>
      <c r="U23" s="866" t="e">
        <f>IF(#REF!="","",#REF!)</f>
        <v>#REF!</v>
      </c>
      <c r="V23" s="866" t="e">
        <f>IF(#REF!="","",#REF!)</f>
        <v>#REF!</v>
      </c>
      <c r="W23" s="866" t="e">
        <f>IF(#REF!="","",#REF!)</f>
        <v>#REF!</v>
      </c>
      <c r="X23" s="865"/>
      <c r="Y23" s="866" t="e">
        <f>IF(#REF!="","",#REF!)</f>
        <v>#REF!</v>
      </c>
      <c r="Z23" s="866" t="e">
        <f>IF(#REF!="","",#REF!)</f>
        <v>#REF!</v>
      </c>
      <c r="AA23" s="865"/>
      <c r="AB23" s="866" t="e">
        <f>IF(#REF!="","",#REF!)</f>
        <v>#REF!</v>
      </c>
      <c r="AC23" s="866" t="e">
        <f>IF(#REF!="","",#REF!)</f>
        <v>#REF!</v>
      </c>
      <c r="AD23" s="865"/>
      <c r="AE23" s="866" t="e">
        <f>IF(#REF!="","",#REF!)</f>
        <v>#REF!</v>
      </c>
      <c r="AF23" s="866" t="e">
        <f>IF(#REF!="","",#REF!)</f>
        <v>#REF!</v>
      </c>
      <c r="AG23" s="866" t="e">
        <f t="shared" si="9"/>
        <v>#REF!</v>
      </c>
      <c r="AH23" s="868"/>
      <c r="AI23" s="867" t="e">
        <f>IF(#REF!="","",#REF!)</f>
        <v>#REF!</v>
      </c>
    </row>
    <row r="24" spans="2:35" ht="49.5" customHeight="1">
      <c r="B24" s="866" t="e">
        <f t="shared" si="1"/>
        <v>#REF!</v>
      </c>
      <c r="C24" s="868" t="e">
        <f>IF(#REF!="","",#REF!)</f>
        <v>#REF!</v>
      </c>
      <c r="D24" s="866" t="e">
        <f t="shared" si="0"/>
        <v>#REF!</v>
      </c>
      <c r="E24" s="865"/>
      <c r="F24" s="866" t="e">
        <f t="shared" si="2"/>
        <v>#REF!</v>
      </c>
      <c r="G24" s="866" t="e">
        <f t="shared" si="3"/>
        <v>#REF!</v>
      </c>
      <c r="H24" s="865"/>
      <c r="I24" s="866" t="e">
        <f t="shared" si="4"/>
        <v>#REF!</v>
      </c>
      <c r="J24" s="866" t="e">
        <f t="shared" si="5"/>
        <v>#REF!</v>
      </c>
      <c r="K24" s="865"/>
      <c r="L24" s="866" t="e">
        <f t="shared" si="6"/>
        <v>#REF!</v>
      </c>
      <c r="M24" s="866" t="e">
        <f t="shared" si="10"/>
        <v>#REF!</v>
      </c>
      <c r="N24" s="1128" t="e">
        <f t="shared" si="7"/>
        <v>#REF!</v>
      </c>
      <c r="O24" s="868">
        <v>0</v>
      </c>
      <c r="P24" s="866" t="e">
        <f t="shared" si="8"/>
        <v>#REF!</v>
      </c>
      <c r="Q24" s="821"/>
      <c r="U24" s="866" t="e">
        <f>IF(#REF!="","",#REF!)</f>
        <v>#REF!</v>
      </c>
      <c r="V24" s="866" t="e">
        <f>IF(#REF!="","",#REF!)</f>
        <v>#REF!</v>
      </c>
      <c r="W24" s="866" t="e">
        <f>IF(#REF!="","",#REF!)</f>
        <v>#REF!</v>
      </c>
      <c r="X24" s="865"/>
      <c r="Y24" s="866" t="e">
        <f>IF(#REF!="","",#REF!)</f>
        <v>#REF!</v>
      </c>
      <c r="Z24" s="866" t="e">
        <f>IF(#REF!="","",#REF!)</f>
        <v>#REF!</v>
      </c>
      <c r="AA24" s="865"/>
      <c r="AB24" s="866" t="e">
        <f>IF(#REF!="","",#REF!)</f>
        <v>#REF!</v>
      </c>
      <c r="AC24" s="866" t="e">
        <f>IF(#REF!="","",#REF!)</f>
        <v>#REF!</v>
      </c>
      <c r="AD24" s="865"/>
      <c r="AE24" s="866" t="e">
        <f>IF(#REF!="","",#REF!)</f>
        <v>#REF!</v>
      </c>
      <c r="AF24" s="866" t="e">
        <f>IF(#REF!="","",#REF!)</f>
        <v>#REF!</v>
      </c>
      <c r="AG24" s="866" t="e">
        <f t="shared" si="9"/>
        <v>#REF!</v>
      </c>
      <c r="AH24" s="868"/>
      <c r="AI24" s="867" t="e">
        <f>IF(#REF!="","",#REF!)</f>
        <v>#REF!</v>
      </c>
    </row>
    <row r="25" spans="2:35" ht="49.5" customHeight="1">
      <c r="B25" s="866" t="e">
        <f t="shared" si="1"/>
        <v>#REF!</v>
      </c>
      <c r="C25" s="868" t="e">
        <f>IF(#REF!="","",#REF!)</f>
        <v>#REF!</v>
      </c>
      <c r="D25" s="866" t="e">
        <f t="shared" si="0"/>
        <v>#REF!</v>
      </c>
      <c r="E25" s="865"/>
      <c r="F25" s="866" t="e">
        <f t="shared" si="2"/>
        <v>#REF!</v>
      </c>
      <c r="G25" s="866" t="e">
        <f t="shared" si="3"/>
        <v>#REF!</v>
      </c>
      <c r="H25" s="865"/>
      <c r="I25" s="866" t="e">
        <f t="shared" si="4"/>
        <v>#REF!</v>
      </c>
      <c r="J25" s="866" t="e">
        <f t="shared" si="5"/>
        <v>#REF!</v>
      </c>
      <c r="K25" s="865"/>
      <c r="L25" s="866" t="e">
        <f t="shared" si="6"/>
        <v>#REF!</v>
      </c>
      <c r="M25" s="866" t="e">
        <f t="shared" si="10"/>
        <v>#REF!</v>
      </c>
      <c r="N25" s="1128" t="e">
        <f t="shared" si="7"/>
        <v>#REF!</v>
      </c>
      <c r="O25" s="868">
        <v>0</v>
      </c>
      <c r="P25" s="866" t="e">
        <f t="shared" si="8"/>
        <v>#REF!</v>
      </c>
      <c r="Q25" s="821"/>
      <c r="U25" s="866" t="e">
        <f>IF(#REF!="","",#REF!)</f>
        <v>#REF!</v>
      </c>
      <c r="V25" s="866" t="e">
        <f>IF(#REF!="","",#REF!)</f>
        <v>#REF!</v>
      </c>
      <c r="W25" s="866" t="e">
        <f>IF(#REF!="","",#REF!)</f>
        <v>#REF!</v>
      </c>
      <c r="X25" s="865"/>
      <c r="Y25" s="866" t="e">
        <f>IF(#REF!="","",#REF!)</f>
        <v>#REF!</v>
      </c>
      <c r="Z25" s="866" t="e">
        <f>IF(#REF!="","",#REF!)</f>
        <v>#REF!</v>
      </c>
      <c r="AA25" s="865"/>
      <c r="AB25" s="866" t="e">
        <f>IF(#REF!="","",#REF!)</f>
        <v>#REF!</v>
      </c>
      <c r="AC25" s="866" t="e">
        <f>IF(#REF!="","",#REF!)</f>
        <v>#REF!</v>
      </c>
      <c r="AD25" s="865"/>
      <c r="AE25" s="866" t="e">
        <f>IF(#REF!="","",#REF!)</f>
        <v>#REF!</v>
      </c>
      <c r="AF25" s="866" t="e">
        <f>IF(#REF!="","",#REF!)</f>
        <v>#REF!</v>
      </c>
      <c r="AG25" s="866" t="e">
        <f t="shared" si="9"/>
        <v>#REF!</v>
      </c>
      <c r="AH25" s="868"/>
      <c r="AI25" s="867" t="e">
        <f>IF(#REF!="","",#REF!)</f>
        <v>#REF!</v>
      </c>
    </row>
    <row r="26" spans="2:35" ht="49.5" customHeight="1">
      <c r="B26" s="866" t="e">
        <f t="shared" si="1"/>
        <v>#REF!</v>
      </c>
      <c r="C26" s="868" t="e">
        <f>IF(#REF!="","",#REF!)</f>
        <v>#REF!</v>
      </c>
      <c r="D26" s="866" t="e">
        <f t="shared" si="0"/>
        <v>#REF!</v>
      </c>
      <c r="E26" s="865"/>
      <c r="F26" s="866" t="e">
        <f t="shared" si="2"/>
        <v>#REF!</v>
      </c>
      <c r="G26" s="866" t="e">
        <f t="shared" si="3"/>
        <v>#REF!</v>
      </c>
      <c r="H26" s="865"/>
      <c r="I26" s="866" t="e">
        <f t="shared" si="4"/>
        <v>#REF!</v>
      </c>
      <c r="J26" s="866" t="e">
        <f t="shared" si="5"/>
        <v>#REF!</v>
      </c>
      <c r="K26" s="865"/>
      <c r="L26" s="866" t="e">
        <f t="shared" si="6"/>
        <v>#REF!</v>
      </c>
      <c r="M26" s="866" t="e">
        <f t="shared" si="10"/>
        <v>#REF!</v>
      </c>
      <c r="N26" s="1128" t="e">
        <f t="shared" si="7"/>
        <v>#REF!</v>
      </c>
      <c r="O26" s="868">
        <v>0</v>
      </c>
      <c r="P26" s="866" t="e">
        <f t="shared" si="8"/>
        <v>#REF!</v>
      </c>
      <c r="Q26" s="821"/>
      <c r="U26" s="866" t="e">
        <f>IF(#REF!="","",#REF!)</f>
        <v>#REF!</v>
      </c>
      <c r="V26" s="866" t="e">
        <f>IF(#REF!="","",#REF!)</f>
        <v>#REF!</v>
      </c>
      <c r="W26" s="866" t="e">
        <f>IF(#REF!="","",#REF!)</f>
        <v>#REF!</v>
      </c>
      <c r="X26" s="865"/>
      <c r="Y26" s="866" t="e">
        <f>IF(#REF!="","",#REF!)</f>
        <v>#REF!</v>
      </c>
      <c r="Z26" s="866" t="e">
        <f>IF(#REF!="","",#REF!)</f>
        <v>#REF!</v>
      </c>
      <c r="AA26" s="865"/>
      <c r="AB26" s="866" t="e">
        <f>IF(#REF!="","",#REF!)</f>
        <v>#REF!</v>
      </c>
      <c r="AC26" s="866" t="e">
        <f>IF(#REF!="","",#REF!)</f>
        <v>#REF!</v>
      </c>
      <c r="AD26" s="865"/>
      <c r="AE26" s="866" t="e">
        <f>IF(#REF!="","",#REF!)</f>
        <v>#REF!</v>
      </c>
      <c r="AF26" s="866" t="e">
        <f>IF(#REF!="","",#REF!)</f>
        <v>#REF!</v>
      </c>
      <c r="AG26" s="866" t="e">
        <f t="shared" si="9"/>
        <v>#REF!</v>
      </c>
      <c r="AH26" s="868"/>
      <c r="AI26" s="867" t="e">
        <f>IF(#REF!="","",#REF!)</f>
        <v>#REF!</v>
      </c>
    </row>
    <row r="27" spans="2:35" ht="49.5" customHeight="1">
      <c r="B27" s="866" t="e">
        <f t="shared" si="1"/>
        <v>#REF!</v>
      </c>
      <c r="C27" s="868" t="e">
        <f>IF(#REF!="","",#REF!)</f>
        <v>#REF!</v>
      </c>
      <c r="D27" s="866" t="e">
        <f t="shared" si="0"/>
        <v>#REF!</v>
      </c>
      <c r="E27" s="865"/>
      <c r="F27" s="866" t="e">
        <f t="shared" si="2"/>
        <v>#REF!</v>
      </c>
      <c r="G27" s="866" t="e">
        <f t="shared" si="3"/>
        <v>#REF!</v>
      </c>
      <c r="H27" s="865"/>
      <c r="I27" s="866" t="e">
        <f t="shared" si="4"/>
        <v>#REF!</v>
      </c>
      <c r="J27" s="866" t="e">
        <f t="shared" si="5"/>
        <v>#REF!</v>
      </c>
      <c r="K27" s="865"/>
      <c r="L27" s="866" t="e">
        <f t="shared" si="6"/>
        <v>#REF!</v>
      </c>
      <c r="M27" s="866" t="e">
        <f t="shared" si="10"/>
        <v>#REF!</v>
      </c>
      <c r="N27" s="1128" t="e">
        <f t="shared" si="7"/>
        <v>#REF!</v>
      </c>
      <c r="O27" s="868">
        <v>0</v>
      </c>
      <c r="P27" s="866" t="e">
        <f t="shared" si="8"/>
        <v>#REF!</v>
      </c>
      <c r="Q27" s="821"/>
      <c r="U27" s="866" t="e">
        <f>IF(#REF!="","",#REF!)</f>
        <v>#REF!</v>
      </c>
      <c r="V27" s="866" t="e">
        <f>IF(#REF!="","",#REF!)</f>
        <v>#REF!</v>
      </c>
      <c r="W27" s="866" t="e">
        <f>IF(#REF!="","",#REF!)</f>
        <v>#REF!</v>
      </c>
      <c r="X27" s="865"/>
      <c r="Y27" s="866" t="e">
        <f>IF(#REF!="","",#REF!)</f>
        <v>#REF!</v>
      </c>
      <c r="Z27" s="866" t="e">
        <f>IF(#REF!="","",#REF!)</f>
        <v>#REF!</v>
      </c>
      <c r="AA27" s="865"/>
      <c r="AB27" s="866" t="e">
        <f>IF(#REF!="","",#REF!)</f>
        <v>#REF!</v>
      </c>
      <c r="AC27" s="866" t="e">
        <f>IF(#REF!="","",#REF!)</f>
        <v>#REF!</v>
      </c>
      <c r="AD27" s="865"/>
      <c r="AE27" s="866" t="e">
        <f>IF(#REF!="","",#REF!)</f>
        <v>#REF!</v>
      </c>
      <c r="AF27" s="866" t="e">
        <f>IF(#REF!="","",#REF!)</f>
        <v>#REF!</v>
      </c>
      <c r="AG27" s="866" t="e">
        <f t="shared" si="9"/>
        <v>#REF!</v>
      </c>
      <c r="AH27" s="868"/>
      <c r="AI27" s="867" t="e">
        <f>IF(#REF!="","",#REF!)</f>
        <v>#REF!</v>
      </c>
    </row>
    <row r="28" spans="2:35" ht="49.5" customHeight="1">
      <c r="B28" s="866" t="e">
        <f t="shared" si="1"/>
        <v>#REF!</v>
      </c>
      <c r="C28" s="868" t="e">
        <f>IF(#REF!="","",#REF!)</f>
        <v>#REF!</v>
      </c>
      <c r="D28" s="866" t="e">
        <f t="shared" si="0"/>
        <v>#REF!</v>
      </c>
      <c r="E28" s="865"/>
      <c r="F28" s="866" t="e">
        <f t="shared" si="2"/>
        <v>#REF!</v>
      </c>
      <c r="G28" s="866" t="e">
        <f t="shared" si="3"/>
        <v>#REF!</v>
      </c>
      <c r="H28" s="865"/>
      <c r="I28" s="866" t="e">
        <f t="shared" si="4"/>
        <v>#REF!</v>
      </c>
      <c r="J28" s="866" t="e">
        <f t="shared" si="5"/>
        <v>#REF!</v>
      </c>
      <c r="K28" s="865"/>
      <c r="L28" s="866" t="e">
        <f t="shared" si="6"/>
        <v>#REF!</v>
      </c>
      <c r="M28" s="866" t="e">
        <f t="shared" si="10"/>
        <v>#REF!</v>
      </c>
      <c r="N28" s="1128" t="e">
        <f t="shared" si="7"/>
        <v>#REF!</v>
      </c>
      <c r="O28" s="868">
        <v>0</v>
      </c>
      <c r="P28" s="866" t="e">
        <f t="shared" si="8"/>
        <v>#REF!</v>
      </c>
      <c r="Q28" s="821"/>
      <c r="U28" s="866" t="e">
        <f>IF(#REF!="","",#REF!)</f>
        <v>#REF!</v>
      </c>
      <c r="V28" s="866" t="e">
        <f>IF(#REF!="","",#REF!)</f>
        <v>#REF!</v>
      </c>
      <c r="W28" s="866" t="e">
        <f>IF(#REF!="","",#REF!)</f>
        <v>#REF!</v>
      </c>
      <c r="X28" s="865"/>
      <c r="Y28" s="866" t="e">
        <f>IF(#REF!="","",#REF!)</f>
        <v>#REF!</v>
      </c>
      <c r="Z28" s="866" t="e">
        <f>IF(#REF!="","",#REF!)</f>
        <v>#REF!</v>
      </c>
      <c r="AA28" s="865"/>
      <c r="AB28" s="866" t="e">
        <f>IF(#REF!="","",#REF!)</f>
        <v>#REF!</v>
      </c>
      <c r="AC28" s="866" t="e">
        <f>IF(#REF!="","",#REF!)</f>
        <v>#REF!</v>
      </c>
      <c r="AD28" s="865"/>
      <c r="AE28" s="866" t="e">
        <f>IF(#REF!="","",#REF!)</f>
        <v>#REF!</v>
      </c>
      <c r="AF28" s="866" t="e">
        <f>IF(#REF!="","",#REF!)</f>
        <v>#REF!</v>
      </c>
      <c r="AG28" s="866" t="e">
        <f t="shared" si="9"/>
        <v>#REF!</v>
      </c>
      <c r="AH28" s="868"/>
      <c r="AI28" s="867" t="e">
        <f>IF(#REF!="","",#REF!)</f>
        <v>#REF!</v>
      </c>
    </row>
    <row r="29" spans="2:35" ht="49.5" customHeight="1">
      <c r="B29" s="866" t="e">
        <f t="shared" si="1"/>
        <v>#REF!</v>
      </c>
      <c r="C29" s="868" t="e">
        <f>IF(#REF!="","",#REF!)</f>
        <v>#REF!</v>
      </c>
      <c r="D29" s="866" t="e">
        <f t="shared" si="0"/>
        <v>#REF!</v>
      </c>
      <c r="E29" s="865"/>
      <c r="F29" s="866" t="e">
        <f t="shared" si="2"/>
        <v>#REF!</v>
      </c>
      <c r="G29" s="866" t="e">
        <f t="shared" si="3"/>
        <v>#REF!</v>
      </c>
      <c r="H29" s="865"/>
      <c r="I29" s="866" t="e">
        <f t="shared" si="4"/>
        <v>#REF!</v>
      </c>
      <c r="J29" s="866" t="e">
        <f t="shared" si="5"/>
        <v>#REF!</v>
      </c>
      <c r="K29" s="865"/>
      <c r="L29" s="866" t="e">
        <f t="shared" si="6"/>
        <v>#REF!</v>
      </c>
      <c r="M29" s="866" t="e">
        <f t="shared" si="10"/>
        <v>#REF!</v>
      </c>
      <c r="N29" s="1128" t="e">
        <f t="shared" si="7"/>
        <v>#REF!</v>
      </c>
      <c r="O29" s="868">
        <v>0</v>
      </c>
      <c r="P29" s="866" t="e">
        <f t="shared" si="8"/>
        <v>#REF!</v>
      </c>
      <c r="Q29" s="821"/>
      <c r="U29" s="866" t="e">
        <f>IF(#REF!="","",#REF!)</f>
        <v>#REF!</v>
      </c>
      <c r="V29" s="866" t="e">
        <f>IF(#REF!="","",#REF!)</f>
        <v>#REF!</v>
      </c>
      <c r="W29" s="866" t="e">
        <f>IF(#REF!="","",#REF!)</f>
        <v>#REF!</v>
      </c>
      <c r="X29" s="865"/>
      <c r="Y29" s="866" t="e">
        <f>IF(#REF!="","",#REF!)</f>
        <v>#REF!</v>
      </c>
      <c r="Z29" s="866" t="e">
        <f>IF(#REF!="","",#REF!)</f>
        <v>#REF!</v>
      </c>
      <c r="AA29" s="865"/>
      <c r="AB29" s="866" t="e">
        <f>IF(#REF!="","",#REF!)</f>
        <v>#REF!</v>
      </c>
      <c r="AC29" s="866" t="e">
        <f>IF(#REF!="","",#REF!)</f>
        <v>#REF!</v>
      </c>
      <c r="AD29" s="865"/>
      <c r="AE29" s="866" t="e">
        <f>IF(#REF!="","",#REF!)</f>
        <v>#REF!</v>
      </c>
      <c r="AF29" s="866" t="e">
        <f>IF(#REF!="","",#REF!)</f>
        <v>#REF!</v>
      </c>
      <c r="AG29" s="866" t="e">
        <f t="shared" si="9"/>
        <v>#REF!</v>
      </c>
      <c r="AH29" s="868"/>
      <c r="AI29" s="867" t="e">
        <f>IF(#REF!="","",#REF!)</f>
        <v>#REF!</v>
      </c>
    </row>
    <row r="30" spans="2:35" ht="49.5" customHeight="1">
      <c r="B30" s="866" t="e">
        <f t="shared" si="1"/>
        <v>#REF!</v>
      </c>
      <c r="C30" s="868" t="e">
        <f>IF(#REF!="","",#REF!)</f>
        <v>#REF!</v>
      </c>
      <c r="D30" s="866" t="e">
        <f t="shared" si="0"/>
        <v>#REF!</v>
      </c>
      <c r="E30" s="865"/>
      <c r="F30" s="866" t="e">
        <f t="shared" si="2"/>
        <v>#REF!</v>
      </c>
      <c r="G30" s="866" t="e">
        <f t="shared" si="3"/>
        <v>#REF!</v>
      </c>
      <c r="H30" s="865"/>
      <c r="I30" s="866" t="e">
        <f t="shared" si="4"/>
        <v>#REF!</v>
      </c>
      <c r="J30" s="866" t="e">
        <f t="shared" si="5"/>
        <v>#REF!</v>
      </c>
      <c r="K30" s="865"/>
      <c r="L30" s="866" t="e">
        <f t="shared" si="6"/>
        <v>#REF!</v>
      </c>
      <c r="M30" s="866" t="e">
        <f t="shared" si="10"/>
        <v>#REF!</v>
      </c>
      <c r="N30" s="1128" t="e">
        <f t="shared" si="7"/>
        <v>#REF!</v>
      </c>
      <c r="O30" s="868">
        <v>0</v>
      </c>
      <c r="P30" s="866" t="e">
        <f t="shared" si="8"/>
        <v>#REF!</v>
      </c>
      <c r="Q30" s="821"/>
      <c r="U30" s="866" t="e">
        <f>IF(#REF!="","",#REF!)</f>
        <v>#REF!</v>
      </c>
      <c r="V30" s="866" t="e">
        <f>IF(#REF!="","",#REF!)</f>
        <v>#REF!</v>
      </c>
      <c r="W30" s="866" t="e">
        <f>IF(#REF!="","",#REF!)</f>
        <v>#REF!</v>
      </c>
      <c r="X30" s="865"/>
      <c r="Y30" s="866" t="e">
        <f>IF(#REF!="","",#REF!)</f>
        <v>#REF!</v>
      </c>
      <c r="Z30" s="866" t="e">
        <f>IF(#REF!="","",#REF!)</f>
        <v>#REF!</v>
      </c>
      <c r="AA30" s="865"/>
      <c r="AB30" s="866" t="e">
        <f>IF(#REF!="","",#REF!)</f>
        <v>#REF!</v>
      </c>
      <c r="AC30" s="866" t="e">
        <f>IF(#REF!="","",#REF!)</f>
        <v>#REF!</v>
      </c>
      <c r="AD30" s="865"/>
      <c r="AE30" s="866" t="e">
        <f>IF(#REF!="","",#REF!)</f>
        <v>#REF!</v>
      </c>
      <c r="AF30" s="866" t="e">
        <f>IF(#REF!="","",#REF!)</f>
        <v>#REF!</v>
      </c>
      <c r="AG30" s="866" t="e">
        <f t="shared" si="9"/>
        <v>#REF!</v>
      </c>
      <c r="AH30" s="868"/>
      <c r="AI30" s="867" t="e">
        <f>IF(#REF!="","",#REF!)</f>
        <v>#REF!</v>
      </c>
    </row>
    <row r="31" spans="2:35" ht="49.5" customHeight="1">
      <c r="B31" s="866" t="e">
        <f t="shared" si="1"/>
        <v>#REF!</v>
      </c>
      <c r="C31" s="868" t="e">
        <f>IF(#REF!="","",#REF!)</f>
        <v>#REF!</v>
      </c>
      <c r="D31" s="866" t="e">
        <f>W31</f>
        <v>#REF!</v>
      </c>
      <c r="E31" s="865"/>
      <c r="F31" s="866" t="e">
        <f t="shared" si="2"/>
        <v>#REF!</v>
      </c>
      <c r="G31" s="866" t="e">
        <f t="shared" si="3"/>
        <v>#REF!</v>
      </c>
      <c r="H31" s="865"/>
      <c r="I31" s="866" t="e">
        <f t="shared" si="4"/>
        <v>#REF!</v>
      </c>
      <c r="J31" s="866" t="e">
        <f t="shared" si="5"/>
        <v>#REF!</v>
      </c>
      <c r="K31" s="865"/>
      <c r="L31" s="866" t="e">
        <f t="shared" si="6"/>
        <v>#REF!</v>
      </c>
      <c r="M31" s="866" t="e">
        <f t="shared" si="10"/>
        <v>#REF!</v>
      </c>
      <c r="N31" s="1128" t="e">
        <f t="shared" si="7"/>
        <v>#REF!</v>
      </c>
      <c r="O31" s="868">
        <v>0</v>
      </c>
      <c r="P31" s="866" t="e">
        <f t="shared" si="8"/>
        <v>#REF!</v>
      </c>
      <c r="Q31" s="821"/>
      <c r="U31" s="866" t="e">
        <f>IF(#REF!="","",#REF!)</f>
        <v>#REF!</v>
      </c>
      <c r="V31" s="866" t="e">
        <f>IF(#REF!="","",#REF!)</f>
        <v>#REF!</v>
      </c>
      <c r="W31" s="866" t="e">
        <f>IF(#REF!="","",#REF!)</f>
        <v>#REF!</v>
      </c>
      <c r="X31" s="865"/>
      <c r="Y31" s="866" t="e">
        <f>IF(#REF!="","",#REF!)</f>
        <v>#REF!</v>
      </c>
      <c r="Z31" s="866" t="e">
        <f>IF(#REF!="","",#REF!)</f>
        <v>#REF!</v>
      </c>
      <c r="AA31" s="865"/>
      <c r="AB31" s="866" t="e">
        <f>IF(#REF!="","",#REF!)</f>
        <v>#REF!</v>
      </c>
      <c r="AC31" s="866" t="e">
        <f>IF(#REF!="","",#REF!)</f>
        <v>#REF!</v>
      </c>
      <c r="AD31" s="865"/>
      <c r="AE31" s="866" t="e">
        <f>IF(#REF!="","",#REF!)</f>
        <v>#REF!</v>
      </c>
      <c r="AF31" s="866" t="e">
        <f>IF(#REF!="","",#REF!)</f>
        <v>#REF!</v>
      </c>
      <c r="AG31" s="866" t="e">
        <f t="shared" si="9"/>
        <v>#REF!</v>
      </c>
      <c r="AH31" s="868"/>
      <c r="AI31" s="867" t="e">
        <f>IF(#REF!="","",#REF!)</f>
        <v>#REF!</v>
      </c>
    </row>
    <row r="32" spans="2:35" ht="49.5" customHeight="1">
      <c r="B32" s="866" t="e">
        <f t="shared" si="1"/>
        <v>#REF!</v>
      </c>
      <c r="C32" s="868" t="e">
        <f>IF(#REF!="","",#REF!)</f>
        <v>#REF!</v>
      </c>
      <c r="D32" s="866" t="e">
        <f>W32</f>
        <v>#REF!</v>
      </c>
      <c r="E32" s="865"/>
      <c r="F32" s="866" t="e">
        <f t="shared" si="2"/>
        <v>#REF!</v>
      </c>
      <c r="G32" s="866" t="e">
        <f t="shared" si="3"/>
        <v>#REF!</v>
      </c>
      <c r="H32" s="865"/>
      <c r="I32" s="866" t="e">
        <f t="shared" si="4"/>
        <v>#REF!</v>
      </c>
      <c r="J32" s="866" t="e">
        <f t="shared" si="5"/>
        <v>#REF!</v>
      </c>
      <c r="K32" s="865"/>
      <c r="L32" s="866" t="e">
        <f t="shared" si="6"/>
        <v>#REF!</v>
      </c>
      <c r="M32" s="866" t="e">
        <f t="shared" si="10"/>
        <v>#REF!</v>
      </c>
      <c r="N32" s="1128" t="e">
        <f t="shared" si="7"/>
        <v>#REF!</v>
      </c>
      <c r="O32" s="868">
        <v>0</v>
      </c>
      <c r="P32" s="866" t="e">
        <f t="shared" si="8"/>
        <v>#REF!</v>
      </c>
      <c r="Q32" s="821"/>
      <c r="U32" s="866" t="e">
        <f>IF(#REF!="","",#REF!)</f>
        <v>#REF!</v>
      </c>
      <c r="V32" s="866" t="e">
        <f>IF(#REF!="","",#REF!)</f>
        <v>#REF!</v>
      </c>
      <c r="W32" s="866" t="e">
        <f>IF(#REF!="","",#REF!)</f>
        <v>#REF!</v>
      </c>
      <c r="X32" s="865"/>
      <c r="Y32" s="866" t="e">
        <f>IF(#REF!="","",#REF!)</f>
        <v>#REF!</v>
      </c>
      <c r="Z32" s="866" t="e">
        <f>IF(#REF!="","",#REF!)</f>
        <v>#REF!</v>
      </c>
      <c r="AA32" s="865"/>
      <c r="AB32" s="866" t="e">
        <f>IF(#REF!="","",#REF!)</f>
        <v>#REF!</v>
      </c>
      <c r="AC32" s="866" t="e">
        <f>IF(#REF!="","",#REF!)</f>
        <v>#REF!</v>
      </c>
      <c r="AD32" s="865"/>
      <c r="AE32" s="866" t="e">
        <f>IF(#REF!="","",#REF!)</f>
        <v>#REF!</v>
      </c>
      <c r="AF32" s="866" t="e">
        <f>IF(#REF!="","",#REF!)</f>
        <v>#REF!</v>
      </c>
      <c r="AG32" s="866" t="e">
        <f t="shared" si="9"/>
        <v>#REF!</v>
      </c>
      <c r="AH32" s="868"/>
      <c r="AI32" s="867" t="e">
        <f>IF(#REF!="","",#REF!)</f>
        <v>#REF!</v>
      </c>
    </row>
    <row r="33" spans="2:35" ht="49.5" customHeight="1">
      <c r="B33" s="866" t="e">
        <f t="shared" si="1"/>
        <v>#REF!</v>
      </c>
      <c r="C33" s="868" t="e">
        <f>IF(#REF!="","",#REF!)</f>
        <v>#REF!</v>
      </c>
      <c r="D33" s="866" t="e">
        <f>W33</f>
        <v>#REF!</v>
      </c>
      <c r="E33" s="865"/>
      <c r="F33" s="866" t="e">
        <f t="shared" si="2"/>
        <v>#REF!</v>
      </c>
      <c r="G33" s="866" t="e">
        <f t="shared" si="3"/>
        <v>#REF!</v>
      </c>
      <c r="H33" s="865"/>
      <c r="I33" s="866" t="e">
        <f t="shared" si="4"/>
        <v>#REF!</v>
      </c>
      <c r="J33" s="866" t="e">
        <f t="shared" si="5"/>
        <v>#REF!</v>
      </c>
      <c r="K33" s="865"/>
      <c r="L33" s="866" t="e">
        <f t="shared" si="6"/>
        <v>#REF!</v>
      </c>
      <c r="M33" s="866" t="e">
        <f t="shared" si="10"/>
        <v>#REF!</v>
      </c>
      <c r="N33" s="1128" t="e">
        <f t="shared" si="7"/>
        <v>#REF!</v>
      </c>
      <c r="O33" s="868">
        <v>0</v>
      </c>
      <c r="P33" s="866" t="e">
        <f t="shared" si="8"/>
        <v>#REF!</v>
      </c>
      <c r="Q33" s="821"/>
      <c r="U33" s="866" t="e">
        <f>IF(#REF!="","",#REF!)</f>
        <v>#REF!</v>
      </c>
      <c r="V33" s="866" t="e">
        <f>IF(#REF!="","",#REF!)</f>
        <v>#REF!</v>
      </c>
      <c r="W33" s="866" t="e">
        <f>IF(#REF!="","",#REF!)</f>
        <v>#REF!</v>
      </c>
      <c r="X33" s="865"/>
      <c r="Y33" s="866" t="e">
        <f>IF(#REF!="","",#REF!)</f>
        <v>#REF!</v>
      </c>
      <c r="Z33" s="866" t="e">
        <f>IF(#REF!="","",#REF!)</f>
        <v>#REF!</v>
      </c>
      <c r="AA33" s="865"/>
      <c r="AB33" s="866" t="e">
        <f>IF(#REF!="","",#REF!)</f>
        <v>#REF!</v>
      </c>
      <c r="AC33" s="866" t="e">
        <f>IF(#REF!="","",#REF!)</f>
        <v>#REF!</v>
      </c>
      <c r="AD33" s="865"/>
      <c r="AE33" s="866" t="e">
        <f>IF(#REF!="","",#REF!)</f>
        <v>#REF!</v>
      </c>
      <c r="AF33" s="866" t="e">
        <f>IF(#REF!="","",#REF!)</f>
        <v>#REF!</v>
      </c>
      <c r="AG33" s="866" t="e">
        <f t="shared" si="9"/>
        <v>#REF!</v>
      </c>
      <c r="AH33" s="868"/>
      <c r="AI33" s="867" t="e">
        <f>IF(#REF!="","",#REF!)</f>
        <v>#REF!</v>
      </c>
    </row>
    <row r="34" spans="2:35" ht="49.5" customHeight="1">
      <c r="B34" s="866" t="e">
        <f t="shared" si="1"/>
        <v>#REF!</v>
      </c>
      <c r="C34" s="868" t="e">
        <f>IF(#REF!="","",#REF!)</f>
        <v>#REF!</v>
      </c>
      <c r="D34" s="866" t="e">
        <f>W34</f>
        <v>#REF!</v>
      </c>
      <c r="E34" s="865"/>
      <c r="F34" s="866" t="e">
        <f>Y34</f>
        <v>#REF!</v>
      </c>
      <c r="G34" s="866" t="e">
        <f>Z34</f>
        <v>#REF!</v>
      </c>
      <c r="H34" s="865"/>
      <c r="I34" s="866" t="e">
        <f t="shared" si="4"/>
        <v>#REF!</v>
      </c>
      <c r="J34" s="866" t="e">
        <f t="shared" si="5"/>
        <v>#REF!</v>
      </c>
      <c r="K34" s="865"/>
      <c r="L34" s="866"/>
      <c r="M34" s="866" t="e">
        <f t="shared" si="10"/>
        <v>#REF!</v>
      </c>
      <c r="N34" s="1128" t="e">
        <f t="shared" si="7"/>
        <v>#REF!</v>
      </c>
      <c r="O34" s="868">
        <v>0</v>
      </c>
      <c r="P34" s="866" t="e">
        <f t="shared" si="8"/>
        <v>#REF!</v>
      </c>
      <c r="Q34" s="821"/>
      <c r="U34" s="866" t="e">
        <f>IF(#REF!="","",#REF!)</f>
        <v>#REF!</v>
      </c>
      <c r="V34" s="866" t="e">
        <f>IF(#REF!="","",#REF!)</f>
        <v>#REF!</v>
      </c>
      <c r="W34" s="866" t="e">
        <f>IF(#REF!="","",#REF!)</f>
        <v>#REF!</v>
      </c>
      <c r="X34" s="865"/>
      <c r="Y34" s="866" t="e">
        <f>IF(#REF!="","",#REF!)</f>
        <v>#REF!</v>
      </c>
      <c r="Z34" s="866" t="e">
        <f>IF(#REF!="","",#REF!)</f>
        <v>#REF!</v>
      </c>
      <c r="AA34" s="865"/>
      <c r="AB34" s="866" t="e">
        <f>IF(#REF!="","",#REF!)</f>
        <v>#REF!</v>
      </c>
      <c r="AC34" s="866" t="e">
        <f>IF(#REF!="","",#REF!)</f>
        <v>#REF!</v>
      </c>
      <c r="AD34" s="865"/>
      <c r="AE34" s="866" t="e">
        <f>IF(#REF!="","",#REF!)</f>
        <v>#REF!</v>
      </c>
      <c r="AF34" s="866" t="e">
        <f>IF(#REF!="","",#REF!)</f>
        <v>#REF!</v>
      </c>
      <c r="AG34" s="866" t="e">
        <f t="shared" si="9"/>
        <v>#REF!</v>
      </c>
      <c r="AH34" s="868"/>
      <c r="AI34" s="867" t="e">
        <f>IF(#REF!="","",#REF!)</f>
        <v>#REF!</v>
      </c>
    </row>
    <row r="35" spans="2:17" ht="12.75" customHeight="1">
      <c r="B35" s="574"/>
      <c r="C35" s="575"/>
      <c r="D35" s="574"/>
      <c r="E35" s="350"/>
      <c r="F35" s="654"/>
      <c r="G35" s="654"/>
      <c r="H35" s="350"/>
      <c r="I35" s="654"/>
      <c r="J35" s="654"/>
      <c r="K35" s="350"/>
      <c r="L35" s="654"/>
      <c r="M35" s="656"/>
      <c r="N35" s="654"/>
      <c r="O35" s="655"/>
      <c r="P35" s="656"/>
      <c r="Q35" s="574"/>
    </row>
    <row r="36" spans="2:33" ht="15">
      <c r="B36" s="574" t="s">
        <v>37</v>
      </c>
      <c r="C36" s="575"/>
      <c r="D36" s="574"/>
      <c r="E36" s="350"/>
      <c r="F36" s="1112" t="e">
        <f>SUM(F15:F34)</f>
        <v>#REF!</v>
      </c>
      <c r="G36" s="1112" t="e">
        <f>SUM(G15:G34)</f>
        <v>#REF!</v>
      </c>
      <c r="H36" s="1113"/>
      <c r="I36" s="1112" t="e">
        <f>SUM(I15:I34)</f>
        <v>#REF!</v>
      </c>
      <c r="J36" s="1112" t="e">
        <f>SUM(J15:J34)</f>
        <v>#REF!</v>
      </c>
      <c r="K36" s="1113"/>
      <c r="L36" s="1112" t="e">
        <f>SUM(L15:L34)</f>
        <v>#REF!</v>
      </c>
      <c r="M36" s="1114"/>
      <c r="N36" s="1112" t="e">
        <f>SUM(N15:N34)</f>
        <v>#REF!</v>
      </c>
      <c r="O36" s="655"/>
      <c r="P36" s="657"/>
      <c r="Q36" s="88"/>
      <c r="U36" s="574" t="s">
        <v>37</v>
      </c>
      <c r="V36" s="575"/>
      <c r="W36" s="574"/>
      <c r="X36" s="350"/>
      <c r="Y36" s="716" t="e">
        <f>SUM(Y15:Y34)</f>
        <v>#REF!</v>
      </c>
      <c r="Z36" s="716" t="e">
        <f>SUM(Z15:Z34)</f>
        <v>#REF!</v>
      </c>
      <c r="AA36" s="350"/>
      <c r="AB36" s="716" t="e">
        <f>SUM(AB15:AB34)</f>
        <v>#REF!</v>
      </c>
      <c r="AC36" s="716" t="e">
        <f>SUM(AC15:AC34)</f>
        <v>#REF!</v>
      </c>
      <c r="AD36" s="350"/>
      <c r="AE36" s="716" t="e">
        <f>SUM(AE15:AE34)</f>
        <v>#REF!</v>
      </c>
      <c r="AF36" s="717"/>
      <c r="AG36" s="716" t="e">
        <f>SUM(AG15:AG34)</f>
        <v>#REF!</v>
      </c>
    </row>
    <row r="37" spans="2:17" ht="14.25">
      <c r="B37" s="75"/>
      <c r="C37" s="75"/>
      <c r="D37" s="75"/>
      <c r="E37" s="75"/>
      <c r="F37" s="75"/>
      <c r="G37" s="75"/>
      <c r="H37" s="75"/>
      <c r="I37" s="75"/>
      <c r="J37" s="75"/>
      <c r="K37" s="75"/>
      <c r="L37" s="75"/>
      <c r="M37" s="75"/>
      <c r="N37" s="576"/>
      <c r="O37" s="75"/>
      <c r="P37" s="75"/>
      <c r="Q37" s="75"/>
    </row>
    <row r="38" spans="2:17" ht="14.25">
      <c r="B38" s="75" t="s">
        <v>454</v>
      </c>
      <c r="C38" s="75"/>
      <c r="D38" s="75"/>
      <c r="E38" s="75"/>
      <c r="F38" s="75"/>
      <c r="G38" s="75"/>
      <c r="H38" s="75"/>
      <c r="I38" s="75"/>
      <c r="J38" s="75"/>
      <c r="K38" s="75"/>
      <c r="L38" s="75"/>
      <c r="M38" s="75"/>
      <c r="N38" s="576"/>
      <c r="O38" s="75"/>
      <c r="P38" s="75"/>
      <c r="Q38" s="75"/>
    </row>
    <row r="39" spans="2:17" ht="14.25">
      <c r="B39" s="75" t="s">
        <v>606</v>
      </c>
      <c r="C39" s="75"/>
      <c r="D39" s="75"/>
      <c r="E39" s="75"/>
      <c r="F39" s="75"/>
      <c r="G39" s="75"/>
      <c r="H39" s="75"/>
      <c r="I39" s="75"/>
      <c r="J39" s="75"/>
      <c r="K39" s="75"/>
      <c r="L39" s="75"/>
      <c r="M39" s="75"/>
      <c r="N39" s="576"/>
      <c r="O39" s="75"/>
      <c r="P39" s="75"/>
      <c r="Q39" s="75"/>
    </row>
    <row r="40" spans="2:17" ht="14.25">
      <c r="B40" s="3"/>
      <c r="C40" s="75"/>
      <c r="D40" s="75"/>
      <c r="E40" s="75"/>
      <c r="F40" s="75"/>
      <c r="G40" s="75"/>
      <c r="H40" s="75"/>
      <c r="I40" s="75"/>
      <c r="J40" s="75"/>
      <c r="K40" s="75"/>
      <c r="L40" s="75"/>
      <c r="M40" s="75"/>
      <c r="N40" s="576"/>
      <c r="O40" s="75"/>
      <c r="P40" s="75"/>
      <c r="Q40" s="75"/>
    </row>
  </sheetData>
  <sheetProtection formatCells="0" formatColumns="0" formatRows="0"/>
  <mergeCells count="8">
    <mergeCell ref="B11:Q11"/>
    <mergeCell ref="B3:Q3"/>
    <mergeCell ref="B1:Q1"/>
    <mergeCell ref="G8:L8"/>
    <mergeCell ref="H6:I6"/>
    <mergeCell ref="H7:I7"/>
    <mergeCell ref="B9:F9"/>
    <mergeCell ref="G9:L9"/>
  </mergeCells>
  <conditionalFormatting sqref="F36:N36 B15:P34">
    <cfRule type="cellIs" priority="1" dxfId="0" operator="notEqual">
      <formula>U15</formula>
    </cfRule>
  </conditionalFormatting>
  <printOptions horizontalCentered="1"/>
  <pageMargins left="0.31496062992125984" right="0.31496062992125984" top="0.5905511811023623" bottom="0.5905511811023623" header="0.5118110236220472" footer="0.5118110236220472"/>
  <pageSetup cellComments="asDisplayed" fitToHeight="0" fitToWidth="1" horizontalDpi="600" verticalDpi="600" orientation="landscape" paperSize="9" scale="53" r:id="rId1"/>
  <headerFooter alignWithMargins="0">
    <oddFooter>&amp;L&amp;9&amp;F&amp;C&amp;A&amp;R&amp;9Page &amp;P of &amp;N</oddFooter>
  </headerFooter>
  <rowBreaks count="1" manualBreakCount="1">
    <brk id="26" max="17" man="1"/>
  </rowBreaks>
</worksheet>
</file>

<file path=xl/worksheets/sheet27.xml><?xml version="1.0" encoding="utf-8"?>
<worksheet xmlns="http://schemas.openxmlformats.org/spreadsheetml/2006/main" xmlns:r="http://schemas.openxmlformats.org/officeDocument/2006/relationships">
  <sheetPr>
    <pageSetUpPr fitToPage="1"/>
  </sheetPr>
  <dimension ref="A2:J2"/>
  <sheetViews>
    <sheetView view="pageBreakPreview" zoomScaleSheetLayoutView="100" zoomScalePageLayoutView="0" workbookViewId="0" topLeftCell="A1">
      <selection activeCell="G40" sqref="G40"/>
    </sheetView>
  </sheetViews>
  <sheetFormatPr defaultColWidth="9.140625" defaultRowHeight="12.75"/>
  <cols>
    <col min="1" max="1" width="11.28125" style="0" customWidth="1"/>
    <col min="2" max="2" width="55.421875" style="0" customWidth="1"/>
  </cols>
  <sheetData>
    <row r="2" spans="1:10" ht="39" customHeight="1">
      <c r="A2" s="999" t="s">
        <v>127</v>
      </c>
      <c r="B2" s="1000" t="s">
        <v>128</v>
      </c>
      <c r="C2" s="828"/>
      <c r="D2" s="828"/>
      <c r="E2" s="828"/>
      <c r="F2" s="828"/>
      <c r="G2" s="828"/>
      <c r="H2" s="828"/>
      <c r="I2" s="828"/>
      <c r="J2" s="828"/>
    </row>
  </sheetData>
  <sheetProtection/>
  <printOptions/>
  <pageMargins left="0.7480314960629921" right="0.7480314960629921" top="0.984251968503937" bottom="0.984251968503937" header="0.5118110236220472" footer="0.5118110236220472"/>
  <pageSetup fitToHeight="0" fitToWidth="1"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J60"/>
  <sheetViews>
    <sheetView zoomScale="70" zoomScaleNormal="70" zoomScalePageLayoutView="0" workbookViewId="0" topLeftCell="A1">
      <selection activeCell="A26" sqref="A2:A26"/>
    </sheetView>
  </sheetViews>
  <sheetFormatPr defaultColWidth="9.140625" defaultRowHeight="12.75"/>
  <cols>
    <col min="1" max="1" width="75.57421875" style="134" customWidth="1"/>
    <col min="2" max="2" width="61.140625" style="113" customWidth="1"/>
    <col min="3" max="3" width="28.28125" style="113" hidden="1" customWidth="1"/>
    <col min="4" max="4" width="49.8515625" style="15" customWidth="1"/>
    <col min="5" max="5" width="42.421875" style="15" customWidth="1"/>
    <col min="6" max="6" width="33.28125" style="0" hidden="1" customWidth="1"/>
    <col min="7" max="7" width="12.57421875" style="0" customWidth="1"/>
    <col min="8" max="8" width="74.57421875" style="131" customWidth="1"/>
    <col min="10" max="10" width="43.00390625" style="0" bestFit="1" customWidth="1"/>
  </cols>
  <sheetData>
    <row r="1" spans="1:10" ht="15">
      <c r="A1" s="100" t="s">
        <v>157</v>
      </c>
      <c r="B1" s="100" t="s">
        <v>158</v>
      </c>
      <c r="C1" s="101" t="s">
        <v>159</v>
      </c>
      <c r="D1" s="102" t="s">
        <v>160</v>
      </c>
      <c r="E1" s="103" t="s">
        <v>161</v>
      </c>
      <c r="F1" s="104"/>
      <c r="G1" s="105"/>
      <c r="H1" s="106"/>
      <c r="J1" s="107"/>
    </row>
    <row r="2" spans="1:10" ht="14.25">
      <c r="A2" s="108" t="s">
        <v>162</v>
      </c>
      <c r="B2" s="108" t="s">
        <v>162</v>
      </c>
      <c r="C2" s="108" t="s">
        <v>162</v>
      </c>
      <c r="D2" s="108" t="s">
        <v>162</v>
      </c>
      <c r="E2" s="108" t="s">
        <v>162</v>
      </c>
      <c r="F2" s="104"/>
      <c r="G2" s="105"/>
      <c r="H2" s="106"/>
      <c r="J2" s="108" t="s">
        <v>162</v>
      </c>
    </row>
    <row r="3" spans="1:10" ht="28.5">
      <c r="A3" s="1398" t="s">
        <v>628</v>
      </c>
      <c r="B3" s="109" t="s">
        <v>163</v>
      </c>
      <c r="C3" s="110" t="s">
        <v>164</v>
      </c>
      <c r="D3" s="111" t="s">
        <v>165</v>
      </c>
      <c r="E3" s="112" t="s">
        <v>166</v>
      </c>
      <c r="F3" s="113" t="s">
        <v>167</v>
      </c>
      <c r="G3" s="105"/>
      <c r="H3" s="106"/>
      <c r="J3" s="108" t="s">
        <v>215</v>
      </c>
    </row>
    <row r="4" spans="1:10" ht="28.5">
      <c r="A4" s="1399" t="s">
        <v>629</v>
      </c>
      <c r="B4" s="115" t="s">
        <v>168</v>
      </c>
      <c r="C4" s="110" t="s">
        <v>169</v>
      </c>
      <c r="D4" s="116" t="s">
        <v>170</v>
      </c>
      <c r="E4" s="117" t="s">
        <v>171</v>
      </c>
      <c r="F4" s="113" t="s">
        <v>172</v>
      </c>
      <c r="G4" s="118"/>
      <c r="H4" s="119"/>
      <c r="J4" s="120"/>
    </row>
    <row r="5" spans="1:10" ht="42.75">
      <c r="A5" s="114" t="s">
        <v>173</v>
      </c>
      <c r="B5" s="115" t="s">
        <v>174</v>
      </c>
      <c r="C5" s="15"/>
      <c r="D5" s="116" t="s">
        <v>175</v>
      </c>
      <c r="E5" s="117" t="s">
        <v>176</v>
      </c>
      <c r="F5" s="113" t="s">
        <v>177</v>
      </c>
      <c r="G5" s="118"/>
      <c r="H5" s="119"/>
      <c r="J5" s="120"/>
    </row>
    <row r="6" spans="1:10" ht="42.75">
      <c r="A6" s="1399" t="s">
        <v>630</v>
      </c>
      <c r="B6" s="115" t="s">
        <v>178</v>
      </c>
      <c r="C6" s="15"/>
      <c r="D6" s="116" t="s">
        <v>179</v>
      </c>
      <c r="E6" s="117" t="s">
        <v>180</v>
      </c>
      <c r="G6" s="118"/>
      <c r="H6" s="119"/>
      <c r="J6" s="120"/>
    </row>
    <row r="7" spans="1:10" ht="42.75">
      <c r="A7" s="114" t="s">
        <v>181</v>
      </c>
      <c r="B7" s="115" t="s">
        <v>182</v>
      </c>
      <c r="C7" s="15"/>
      <c r="D7" s="116" t="s">
        <v>183</v>
      </c>
      <c r="E7" s="117" t="s">
        <v>184</v>
      </c>
      <c r="G7" s="118"/>
      <c r="H7" s="119"/>
      <c r="J7" s="120"/>
    </row>
    <row r="8" spans="1:10" ht="42.75">
      <c r="A8" s="114" t="s">
        <v>287</v>
      </c>
      <c r="B8" s="121" t="s">
        <v>288</v>
      </c>
      <c r="C8" s="15"/>
      <c r="D8" s="116" t="s">
        <v>289</v>
      </c>
      <c r="E8" s="117" t="s">
        <v>290</v>
      </c>
      <c r="G8" s="118"/>
      <c r="H8" s="119"/>
      <c r="J8" s="120"/>
    </row>
    <row r="9" spans="1:10" ht="28.5">
      <c r="A9" s="114" t="s">
        <v>291</v>
      </c>
      <c r="B9" s="122"/>
      <c r="C9" s="15"/>
      <c r="D9" s="116" t="s">
        <v>292</v>
      </c>
      <c r="E9" s="117" t="s">
        <v>293</v>
      </c>
      <c r="G9" s="118"/>
      <c r="H9" s="119"/>
      <c r="J9" s="120"/>
    </row>
    <row r="10" spans="1:10" ht="42.75">
      <c r="A10" s="115" t="s">
        <v>294</v>
      </c>
      <c r="C10" s="15"/>
      <c r="D10" s="116" t="s">
        <v>295</v>
      </c>
      <c r="E10" s="117" t="s">
        <v>296</v>
      </c>
      <c r="G10" s="118"/>
      <c r="H10" s="119"/>
      <c r="J10" s="120"/>
    </row>
    <row r="11" spans="1:10" ht="42.75">
      <c r="A11" s="114" t="s">
        <v>297</v>
      </c>
      <c r="C11" s="15"/>
      <c r="D11" s="116" t="s">
        <v>298</v>
      </c>
      <c r="E11" s="117" t="s">
        <v>299</v>
      </c>
      <c r="G11" s="118"/>
      <c r="H11" s="119"/>
      <c r="J11" s="120"/>
    </row>
    <row r="12" spans="1:10" ht="42.75">
      <c r="A12" s="114" t="s">
        <v>300</v>
      </c>
      <c r="C12" s="15"/>
      <c r="D12" s="116" t="s">
        <v>301</v>
      </c>
      <c r="E12" s="117" t="s">
        <v>302</v>
      </c>
      <c r="G12" s="118"/>
      <c r="H12" s="119"/>
      <c r="J12" s="120"/>
    </row>
    <row r="13" spans="1:10" ht="28.5">
      <c r="A13" s="114" t="s">
        <v>237</v>
      </c>
      <c r="C13" s="15"/>
      <c r="D13" s="116" t="s">
        <v>306</v>
      </c>
      <c r="E13" s="117" t="s">
        <v>307</v>
      </c>
      <c r="G13" s="118"/>
      <c r="H13" s="119"/>
      <c r="J13" s="120"/>
    </row>
    <row r="14" spans="1:10" ht="28.5">
      <c r="A14" s="114" t="s">
        <v>308</v>
      </c>
      <c r="C14" s="15"/>
      <c r="D14" s="116" t="s">
        <v>309</v>
      </c>
      <c r="E14" s="117" t="s">
        <v>310</v>
      </c>
      <c r="G14" s="118"/>
      <c r="H14" s="119"/>
      <c r="J14" s="120"/>
    </row>
    <row r="15" spans="1:10" ht="42.75">
      <c r="A15" s="115" t="s">
        <v>320</v>
      </c>
      <c r="B15" s="115" t="s">
        <v>311</v>
      </c>
      <c r="C15" s="15"/>
      <c r="D15" s="123" t="s">
        <v>312</v>
      </c>
      <c r="E15" s="117" t="s">
        <v>313</v>
      </c>
      <c r="G15" s="118"/>
      <c r="H15" s="119"/>
      <c r="J15" s="120"/>
    </row>
    <row r="16" spans="1:10" ht="28.5">
      <c r="A16" s="115" t="s">
        <v>324</v>
      </c>
      <c r="B16" s="115" t="s">
        <v>314</v>
      </c>
      <c r="C16" s="15"/>
      <c r="D16" s="124"/>
      <c r="E16" s="117" t="s">
        <v>315</v>
      </c>
      <c r="G16" s="118"/>
      <c r="H16" s="119"/>
      <c r="J16" s="125"/>
    </row>
    <row r="17" spans="1:10" ht="28.5">
      <c r="A17" s="115" t="s">
        <v>326</v>
      </c>
      <c r="B17" s="115" t="s">
        <v>316</v>
      </c>
      <c r="C17" s="15"/>
      <c r="D17" s="126"/>
      <c r="E17" s="117" t="s">
        <v>317</v>
      </c>
      <c r="G17" s="118"/>
      <c r="H17" s="119"/>
      <c r="J17" s="120"/>
    </row>
    <row r="18" spans="1:10" ht="28.5">
      <c r="A18" s="115" t="s">
        <v>328</v>
      </c>
      <c r="B18" s="115" t="s">
        <v>318</v>
      </c>
      <c r="C18" s="15"/>
      <c r="D18" s="127"/>
      <c r="E18" s="117" t="s">
        <v>319</v>
      </c>
      <c r="G18" s="118"/>
      <c r="H18" s="119"/>
      <c r="J18" s="120"/>
    </row>
    <row r="19" spans="1:8" ht="14.25">
      <c r="A19" s="115" t="s">
        <v>631</v>
      </c>
      <c r="C19" s="15"/>
      <c r="E19" s="117" t="s">
        <v>321</v>
      </c>
      <c r="G19" s="118"/>
      <c r="H19" s="119"/>
    </row>
    <row r="20" spans="1:8" ht="28.5">
      <c r="A20" s="114" t="s">
        <v>329</v>
      </c>
      <c r="B20" s="115" t="s">
        <v>322</v>
      </c>
      <c r="C20" s="15"/>
      <c r="E20" s="117" t="s">
        <v>323</v>
      </c>
      <c r="G20" s="118"/>
      <c r="H20" s="119"/>
    </row>
    <row r="21" spans="1:8" ht="42.75">
      <c r="A21" s="114" t="s">
        <v>331</v>
      </c>
      <c r="B21" s="114" t="s">
        <v>330</v>
      </c>
      <c r="C21" s="15"/>
      <c r="E21" s="117" t="s">
        <v>325</v>
      </c>
      <c r="G21" s="118"/>
      <c r="H21" s="119"/>
    </row>
    <row r="22" spans="1:8" ht="14.25">
      <c r="A22" s="114" t="s">
        <v>332</v>
      </c>
      <c r="C22" s="15"/>
      <c r="E22" s="128" t="s">
        <v>327</v>
      </c>
      <c r="G22" s="118"/>
      <c r="H22" s="119"/>
    </row>
    <row r="23" spans="1:8" ht="14.25">
      <c r="A23" s="114" t="s">
        <v>333</v>
      </c>
      <c r="C23" s="15"/>
      <c r="E23" s="129"/>
      <c r="G23" s="105"/>
      <c r="H23" s="130"/>
    </row>
    <row r="24" spans="1:8" ht="14.25">
      <c r="A24" s="114" t="s">
        <v>334</v>
      </c>
      <c r="C24" s="15"/>
      <c r="G24" s="105"/>
      <c r="H24" s="130"/>
    </row>
    <row r="25" spans="1:8" ht="14.25">
      <c r="A25" s="1400" t="s">
        <v>335</v>
      </c>
      <c r="C25" s="15"/>
      <c r="G25" s="105"/>
      <c r="H25" s="130"/>
    </row>
    <row r="26" spans="1:3" ht="14.25">
      <c r="A26" s="1400" t="s">
        <v>632</v>
      </c>
      <c r="C26" s="15"/>
    </row>
    <row r="27" spans="1:3" ht="14.25">
      <c r="A27" s="133"/>
      <c r="C27" s="15"/>
    </row>
    <row r="28" spans="3:10" ht="14.25">
      <c r="C28" s="15"/>
      <c r="J28" s="132"/>
    </row>
    <row r="29" spans="3:10" ht="14.25">
      <c r="C29" s="15"/>
      <c r="J29" s="132"/>
    </row>
    <row r="30" spans="3:10" ht="14.25">
      <c r="C30" s="15"/>
      <c r="J30" s="132"/>
    </row>
    <row r="31" spans="3:10" ht="14.25">
      <c r="C31" s="15"/>
      <c r="J31" s="132"/>
    </row>
    <row r="32" spans="3:10" ht="14.25">
      <c r="C32" s="15"/>
      <c r="J32" s="132"/>
    </row>
    <row r="33" spans="3:10" ht="14.25">
      <c r="C33" s="15"/>
      <c r="J33" s="132"/>
    </row>
    <row r="34" spans="3:10" ht="14.25">
      <c r="C34" s="15"/>
      <c r="J34" s="132"/>
    </row>
    <row r="35" ht="14.25">
      <c r="C35" s="15"/>
    </row>
    <row r="36" ht="14.25">
      <c r="C36" s="15"/>
    </row>
    <row r="37" ht="14.25">
      <c r="C37" s="15"/>
    </row>
    <row r="38" spans="3:5" ht="14.25">
      <c r="C38" s="15"/>
      <c r="E38" s="135"/>
    </row>
    <row r="39" ht="14.25">
      <c r="C39" s="15"/>
    </row>
    <row r="40" ht="14.25">
      <c r="C40" s="15"/>
    </row>
    <row r="41" spans="3:5" ht="14.25">
      <c r="C41" s="15"/>
      <c r="E41" s="136"/>
    </row>
    <row r="42" ht="14.25">
      <c r="C42" s="15"/>
    </row>
    <row r="43" ht="14.25">
      <c r="C43" s="15"/>
    </row>
    <row r="44" ht="14.25">
      <c r="C44" s="15"/>
    </row>
    <row r="45" ht="14.25">
      <c r="C45" s="15"/>
    </row>
    <row r="46" ht="14.25">
      <c r="C46" s="15"/>
    </row>
    <row r="47" ht="14.25">
      <c r="C47" s="15"/>
    </row>
    <row r="48" ht="14.25">
      <c r="C48" s="15"/>
    </row>
    <row r="49" ht="14.25">
      <c r="C49" s="15"/>
    </row>
    <row r="50" ht="14.25">
      <c r="C50" s="15"/>
    </row>
    <row r="51" ht="14.25">
      <c r="C51" s="15"/>
    </row>
    <row r="52" ht="14.25">
      <c r="C52" s="15"/>
    </row>
    <row r="53" spans="3:5" ht="14.25">
      <c r="C53" s="15"/>
      <c r="E53" s="136"/>
    </row>
    <row r="54" spans="3:5" ht="14.25">
      <c r="C54" s="15"/>
      <c r="E54" s="136"/>
    </row>
    <row r="55" ht="14.25">
      <c r="C55" s="15"/>
    </row>
    <row r="56" ht="14.25">
      <c r="C56" s="15"/>
    </row>
    <row r="60" ht="14.25">
      <c r="E60" s="137"/>
    </row>
  </sheetData>
  <sheetProtection/>
  <printOptions/>
  <pageMargins left="0.17" right="0.16" top="0.19" bottom="0.17" header="0.17" footer="0.17"/>
  <pageSetup horizontalDpi="600" verticalDpi="600" orientation="landscape" paperSize="9" scale="70" r:id="rId1"/>
</worksheet>
</file>

<file path=xl/worksheets/sheet29.xml><?xml version="1.0" encoding="utf-8"?>
<worksheet xmlns="http://schemas.openxmlformats.org/spreadsheetml/2006/main" xmlns:r="http://schemas.openxmlformats.org/officeDocument/2006/relationships">
  <dimension ref="A1:G40"/>
  <sheetViews>
    <sheetView zoomScale="85" zoomScaleNormal="85" zoomScalePageLayoutView="0" workbookViewId="0" topLeftCell="A1">
      <selection activeCell="A14" sqref="A14"/>
    </sheetView>
  </sheetViews>
  <sheetFormatPr defaultColWidth="9.140625" defaultRowHeight="12.75"/>
  <cols>
    <col min="1" max="1" width="69.28125" style="150" customWidth="1"/>
    <col min="2" max="2" width="74.00390625" style="150" customWidth="1"/>
    <col min="3" max="3" width="0" style="136" hidden="1" customWidth="1"/>
    <col min="4" max="4" width="29.57421875" style="136" customWidth="1"/>
    <col min="5" max="5" width="40.140625" style="150" customWidth="1"/>
    <col min="6" max="6" width="41.7109375" style="0" customWidth="1"/>
  </cols>
  <sheetData>
    <row r="1" spans="1:7" ht="15">
      <c r="A1" s="100" t="s">
        <v>157</v>
      </c>
      <c r="B1" s="100" t="s">
        <v>158</v>
      </c>
      <c r="C1" s="103" t="s">
        <v>159</v>
      </c>
      <c r="D1" s="102" t="s">
        <v>160</v>
      </c>
      <c r="E1" s="138" t="s">
        <v>161</v>
      </c>
      <c r="G1" s="3"/>
    </row>
    <row r="2" spans="1:7" ht="28.5">
      <c r="A2" s="139" t="s">
        <v>336</v>
      </c>
      <c r="B2" s="139" t="s">
        <v>336</v>
      </c>
      <c r="C2" s="139" t="s">
        <v>336</v>
      </c>
      <c r="D2" s="139" t="s">
        <v>336</v>
      </c>
      <c r="E2" s="139" t="s">
        <v>336</v>
      </c>
      <c r="G2" s="3"/>
    </row>
    <row r="3" spans="1:7" ht="14.25">
      <c r="A3" s="139" t="s">
        <v>337</v>
      </c>
      <c r="B3" s="139" t="s">
        <v>338</v>
      </c>
      <c r="C3" s="110" t="s">
        <v>164</v>
      </c>
      <c r="D3" s="140" t="s">
        <v>339</v>
      </c>
      <c r="E3" s="112" t="s">
        <v>166</v>
      </c>
      <c r="G3" s="20"/>
    </row>
    <row r="4" spans="1:7" ht="28.5">
      <c r="A4" s="141" t="s">
        <v>340</v>
      </c>
      <c r="B4" s="141" t="s">
        <v>341</v>
      </c>
      <c r="C4" s="110" t="s">
        <v>169</v>
      </c>
      <c r="D4" s="142" t="s">
        <v>342</v>
      </c>
      <c r="E4" s="117" t="s">
        <v>171</v>
      </c>
      <c r="G4" s="20"/>
    </row>
    <row r="5" spans="1:7" ht="14.25">
      <c r="A5" s="141" t="s">
        <v>373</v>
      </c>
      <c r="B5" s="143" t="s">
        <v>374</v>
      </c>
      <c r="C5" s="15"/>
      <c r="D5" s="144" t="s">
        <v>375</v>
      </c>
      <c r="E5" s="117" t="s">
        <v>176</v>
      </c>
      <c r="G5" s="20"/>
    </row>
    <row r="6" spans="1:7" ht="14.25">
      <c r="A6" s="141" t="s">
        <v>376</v>
      </c>
      <c r="B6" s="145"/>
      <c r="C6" s="15"/>
      <c r="D6" s="15"/>
      <c r="E6" s="117" t="s">
        <v>180</v>
      </c>
      <c r="G6" s="20"/>
    </row>
    <row r="7" spans="1:7" ht="28.5">
      <c r="A7" s="141" t="s">
        <v>377</v>
      </c>
      <c r="B7" s="145"/>
      <c r="C7" s="15"/>
      <c r="D7" s="15"/>
      <c r="E7" s="117" t="s">
        <v>184</v>
      </c>
      <c r="G7" s="20"/>
    </row>
    <row r="8" spans="1:7" ht="28.5">
      <c r="A8" s="141" t="s">
        <v>378</v>
      </c>
      <c r="B8" s="145"/>
      <c r="C8" s="15"/>
      <c r="D8" s="15"/>
      <c r="E8" s="117" t="s">
        <v>290</v>
      </c>
      <c r="G8" s="20"/>
    </row>
    <row r="9" spans="1:7" ht="14.25">
      <c r="A9" s="141" t="s">
        <v>379</v>
      </c>
      <c r="B9" s="146"/>
      <c r="C9" s="15"/>
      <c r="D9" s="15"/>
      <c r="E9" s="117" t="s">
        <v>293</v>
      </c>
      <c r="G9" s="20"/>
    </row>
    <row r="10" spans="1:7" ht="14.25">
      <c r="A10" s="141" t="s">
        <v>380</v>
      </c>
      <c r="B10" s="146"/>
      <c r="C10" s="15"/>
      <c r="D10" s="15"/>
      <c r="E10" s="117" t="s">
        <v>296</v>
      </c>
      <c r="G10" s="20"/>
    </row>
    <row r="11" spans="1:7" ht="14.25">
      <c r="A11" s="141" t="s">
        <v>381</v>
      </c>
      <c r="B11" s="146"/>
      <c r="C11" s="15"/>
      <c r="D11" s="15"/>
      <c r="E11" s="117" t="s">
        <v>299</v>
      </c>
      <c r="G11" s="20"/>
    </row>
    <row r="12" spans="1:7" ht="28.5">
      <c r="A12" s="141" t="s">
        <v>389</v>
      </c>
      <c r="B12" s="146"/>
      <c r="C12" s="15"/>
      <c r="D12" s="15"/>
      <c r="E12" s="117" t="s">
        <v>302</v>
      </c>
      <c r="G12" s="20"/>
    </row>
    <row r="13" spans="1:7" ht="14.25">
      <c r="A13" s="141" t="s">
        <v>390</v>
      </c>
      <c r="B13" s="146"/>
      <c r="C13" s="15"/>
      <c r="D13" s="15"/>
      <c r="E13" s="117" t="s">
        <v>307</v>
      </c>
      <c r="G13" s="20"/>
    </row>
    <row r="14" spans="1:7" ht="14.25">
      <c r="A14" s="141" t="s">
        <v>391</v>
      </c>
      <c r="B14" s="146"/>
      <c r="C14" s="15"/>
      <c r="D14" s="15"/>
      <c r="E14" s="117" t="s">
        <v>310</v>
      </c>
      <c r="G14" s="20"/>
    </row>
    <row r="15" spans="1:7" ht="14.25">
      <c r="A15" s="1403" t="s">
        <v>392</v>
      </c>
      <c r="B15" s="146"/>
      <c r="C15" s="15"/>
      <c r="D15" s="15"/>
      <c r="E15" s="117"/>
      <c r="G15" s="20"/>
    </row>
    <row r="16" spans="1:7" ht="14.25">
      <c r="A16" s="1403" t="s">
        <v>635</v>
      </c>
      <c r="B16" s="146"/>
      <c r="C16" s="15"/>
      <c r="D16" s="15"/>
      <c r="E16" s="117"/>
      <c r="G16" s="20"/>
    </row>
    <row r="17" spans="1:7" ht="28.5">
      <c r="A17" s="128" t="s">
        <v>631</v>
      </c>
      <c r="B17" s="146"/>
      <c r="C17" s="15"/>
      <c r="D17" s="15"/>
      <c r="E17" s="117" t="s">
        <v>313</v>
      </c>
      <c r="G17" s="20"/>
    </row>
    <row r="18" spans="1:7" ht="14.25">
      <c r="A18" s="146"/>
      <c r="B18" s="146"/>
      <c r="C18" s="15"/>
      <c r="D18" s="15"/>
      <c r="E18" s="117" t="s">
        <v>315</v>
      </c>
      <c r="G18" s="20"/>
    </row>
    <row r="19" spans="1:7" ht="14.25">
      <c r="A19" s="146"/>
      <c r="B19" s="146"/>
      <c r="C19" s="15"/>
      <c r="D19" s="15"/>
      <c r="E19" s="117" t="s">
        <v>317</v>
      </c>
      <c r="G19" s="20"/>
    </row>
    <row r="20" spans="1:5" ht="14.25">
      <c r="A20" s="146"/>
      <c r="B20" s="146"/>
      <c r="C20" s="15"/>
      <c r="D20" s="15"/>
      <c r="E20" s="117" t="s">
        <v>319</v>
      </c>
    </row>
    <row r="21" spans="1:5" ht="14.25">
      <c r="A21" s="146"/>
      <c r="B21" s="146"/>
      <c r="C21" s="15"/>
      <c r="D21" s="15"/>
      <c r="E21" s="117" t="s">
        <v>321</v>
      </c>
    </row>
    <row r="22" spans="1:5" ht="14.25">
      <c r="A22" s="146"/>
      <c r="B22" s="146"/>
      <c r="C22" s="15"/>
      <c r="D22" s="15"/>
      <c r="E22" s="117" t="s">
        <v>323</v>
      </c>
    </row>
    <row r="23" spans="1:5" ht="42.75">
      <c r="A23" s="146"/>
      <c r="B23" s="146"/>
      <c r="C23" s="15"/>
      <c r="D23" s="15"/>
      <c r="E23" s="117" t="s">
        <v>325</v>
      </c>
    </row>
    <row r="24" spans="1:5" ht="14.25">
      <c r="A24" s="146"/>
      <c r="B24" s="113"/>
      <c r="C24" s="15"/>
      <c r="D24" s="15"/>
      <c r="E24" s="117" t="s">
        <v>327</v>
      </c>
    </row>
    <row r="25" spans="1:5" ht="14.25">
      <c r="A25" s="146"/>
      <c r="B25" s="113"/>
      <c r="C25" s="15"/>
      <c r="D25" s="15"/>
      <c r="E25" s="117" t="s">
        <v>393</v>
      </c>
    </row>
    <row r="26" spans="1:5" ht="28.5">
      <c r="A26" s="113"/>
      <c r="B26" s="113"/>
      <c r="C26" s="15"/>
      <c r="D26" s="15"/>
      <c r="E26" s="117" t="s">
        <v>394</v>
      </c>
    </row>
    <row r="27" spans="1:5" ht="14.25">
      <c r="A27" s="113"/>
      <c r="B27" s="113"/>
      <c r="C27" s="15"/>
      <c r="D27" s="15"/>
      <c r="E27" s="147" t="s">
        <v>395</v>
      </c>
    </row>
    <row r="28" spans="1:5" ht="14.25">
      <c r="A28" s="113"/>
      <c r="B28" s="113"/>
      <c r="C28" s="15"/>
      <c r="D28" s="15"/>
      <c r="E28" s="148"/>
    </row>
    <row r="29" spans="1:5" ht="14.25">
      <c r="A29" s="113"/>
      <c r="B29" s="113"/>
      <c r="C29" s="15"/>
      <c r="D29" s="15"/>
      <c r="E29" s="149"/>
    </row>
    <row r="30" spans="1:4" ht="14.25">
      <c r="A30" s="113"/>
      <c r="B30" s="113"/>
      <c r="C30" s="15"/>
      <c r="D30" s="15"/>
    </row>
    <row r="31" spans="1:4" ht="14.25">
      <c r="A31" s="113"/>
      <c r="B31" s="113"/>
      <c r="C31" s="15"/>
      <c r="D31" s="15"/>
    </row>
    <row r="32" spans="1:4" ht="14.25">
      <c r="A32" s="113"/>
      <c r="B32" s="113"/>
      <c r="C32" s="15"/>
      <c r="D32" s="15"/>
    </row>
    <row r="33" spans="1:4" ht="14.25">
      <c r="A33" s="134"/>
      <c r="B33" s="113"/>
      <c r="C33" s="15"/>
      <c r="D33" s="15"/>
    </row>
    <row r="34" spans="1:4" ht="14.25">
      <c r="A34" s="134"/>
      <c r="B34" s="113"/>
      <c r="C34" s="15"/>
      <c r="D34" s="15"/>
    </row>
    <row r="35" spans="1:4" ht="14.25">
      <c r="A35" s="134"/>
      <c r="B35" s="113"/>
      <c r="C35" s="15"/>
      <c r="D35" s="15"/>
    </row>
    <row r="36" spans="1:4" ht="14.25">
      <c r="A36" s="134"/>
      <c r="B36" s="113"/>
      <c r="C36" s="15"/>
      <c r="D36" s="15"/>
    </row>
    <row r="37" spans="1:5" ht="14.25">
      <c r="A37" s="134"/>
      <c r="B37" s="113"/>
      <c r="C37" s="15"/>
      <c r="D37" s="15"/>
      <c r="E37" s="113"/>
    </row>
    <row r="38" spans="1:5" ht="14.25">
      <c r="A38" s="134"/>
      <c r="B38" s="113"/>
      <c r="C38" s="15"/>
      <c r="D38" s="15"/>
      <c r="E38" s="113"/>
    </row>
    <row r="39" spans="1:5" ht="14.25">
      <c r="A39" s="134"/>
      <c r="B39" s="113"/>
      <c r="C39" s="15"/>
      <c r="D39" s="15"/>
      <c r="E39" s="113"/>
    </row>
    <row r="40" spans="1:5" ht="14.25">
      <c r="A40" s="134"/>
      <c r="B40" s="113"/>
      <c r="C40" s="15"/>
      <c r="D40" s="15"/>
      <c r="E40" s="113"/>
    </row>
  </sheetData>
  <sheetProtection/>
  <printOptions/>
  <pageMargins left="0.17" right="0.16" top="0.17" bottom="1" header="0.17" footer="0.5"/>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Q45"/>
  <sheetViews>
    <sheetView showGridLines="0" zoomScale="60" zoomScaleNormal="60" zoomScaleSheetLayoutView="70" zoomScalePageLayoutView="0" workbookViewId="0" topLeftCell="A10">
      <selection activeCell="O15" sqref="O15:P15"/>
    </sheetView>
  </sheetViews>
  <sheetFormatPr defaultColWidth="9.140625" defaultRowHeight="12.75" outlineLevelRow="1"/>
  <cols>
    <col min="1" max="1" width="13.28125" style="63" customWidth="1"/>
    <col min="2" max="2" width="12.28125" style="63" customWidth="1"/>
    <col min="3" max="3" width="28.7109375" style="63" customWidth="1"/>
    <col min="4" max="4" width="25.421875" style="63" customWidth="1"/>
    <col min="5" max="6" width="24.421875" style="63" customWidth="1"/>
    <col min="7" max="7" width="15.00390625" style="63" customWidth="1"/>
    <col min="8" max="8" width="24.421875" style="63" customWidth="1"/>
    <col min="9" max="9" width="16.28125" style="63" customWidth="1"/>
    <col min="10" max="10" width="18.7109375" style="63" customWidth="1"/>
    <col min="11" max="11" width="12.7109375" style="63" customWidth="1"/>
    <col min="12" max="12" width="21.421875" style="63" bestFit="1" customWidth="1"/>
    <col min="13" max="13" width="18.28125" style="63" bestFit="1" customWidth="1"/>
    <col min="14" max="14" width="18.421875" style="63" customWidth="1"/>
    <col min="15" max="15" width="16.00390625" style="63" customWidth="1"/>
    <col min="16" max="16" width="56.57421875" style="63" customWidth="1"/>
    <col min="17" max="17" width="8.421875" style="63" customWidth="1"/>
    <col min="18" max="16384" width="9.140625" style="63" customWidth="1"/>
  </cols>
  <sheetData>
    <row r="1" spans="1:17" ht="25.5" customHeight="1">
      <c r="A1" s="1480" t="s">
        <v>61</v>
      </c>
      <c r="B1" s="1480"/>
      <c r="C1" s="1480"/>
      <c r="D1" s="1480"/>
      <c r="E1" s="1480"/>
      <c r="F1" s="1480"/>
      <c r="G1" s="1480"/>
      <c r="H1" s="492"/>
      <c r="I1" s="492"/>
      <c r="J1" s="35"/>
      <c r="K1" s="35"/>
      <c r="L1" s="12"/>
      <c r="M1" s="12"/>
      <c r="N1" s="12"/>
      <c r="O1" s="12"/>
      <c r="P1" s="12"/>
      <c r="Q1" s="13"/>
    </row>
    <row r="2" spans="1:17" ht="18.75" customHeight="1" thickBot="1">
      <c r="A2" s="98" t="s">
        <v>154</v>
      </c>
      <c r="B2" s="98"/>
      <c r="C2" s="10"/>
      <c r="D2" s="10"/>
      <c r="E2" s="36"/>
      <c r="F2" s="10"/>
      <c r="G2" s="10"/>
      <c r="H2" s="10"/>
      <c r="I2" s="10"/>
      <c r="J2" s="10"/>
      <c r="K2" s="12"/>
      <c r="L2" s="12"/>
      <c r="M2" s="12"/>
      <c r="N2" s="12"/>
      <c r="O2" s="12"/>
      <c r="P2" s="13"/>
      <c r="Q2" s="13"/>
    </row>
    <row r="3" spans="1:17" s="73" customFormat="1" ht="25.5" customHeight="1" thickBot="1">
      <c r="A3" s="1481" t="s">
        <v>70</v>
      </c>
      <c r="B3" s="1507"/>
      <c r="C3" s="1482"/>
      <c r="D3" s="1509" t="str">
        <f>IF('PR_Programmatic Progress_1A'!C7="","",'PR_Programmatic Progress_1A'!C7)</f>
        <v>GEO-T-NCDC</v>
      </c>
      <c r="E3" s="1510"/>
      <c r="F3" s="1510"/>
      <c r="G3" s="1511"/>
      <c r="H3" s="4"/>
      <c r="I3" s="170"/>
      <c r="J3" s="4"/>
      <c r="K3" s="4"/>
      <c r="L3" s="4"/>
      <c r="M3" s="4"/>
      <c r="N3" s="4"/>
      <c r="O3" s="4"/>
      <c r="P3" s="4"/>
      <c r="Q3" s="4"/>
    </row>
    <row r="4" spans="1:17" s="73" customFormat="1" ht="15" customHeight="1">
      <c r="A4" s="493" t="s">
        <v>271</v>
      </c>
      <c r="B4" s="513"/>
      <c r="C4" s="513"/>
      <c r="D4" s="53" t="s">
        <v>277</v>
      </c>
      <c r="E4" s="505" t="str">
        <f>IF('PR_Programmatic Progress_1A'!D12="Select","",'PR_Programmatic Progress_1A'!D12)</f>
        <v>Semester</v>
      </c>
      <c r="F4" s="5" t="s">
        <v>278</v>
      </c>
      <c r="G4" s="47">
        <f>IF('PR_Programmatic Progress_1A'!F12="Select","",'PR_Programmatic Progress_1A'!F12)</f>
        <v>2</v>
      </c>
      <c r="H4" s="4"/>
      <c r="I4" s="4"/>
      <c r="J4" s="4"/>
      <c r="K4" s="4"/>
      <c r="L4" s="4"/>
      <c r="M4" s="4"/>
      <c r="N4" s="4"/>
      <c r="O4" s="4"/>
      <c r="P4" s="4"/>
      <c r="Q4" s="4"/>
    </row>
    <row r="5" spans="1:17" s="73" customFormat="1" ht="15" customHeight="1">
      <c r="A5" s="514" t="s">
        <v>272</v>
      </c>
      <c r="B5" s="40"/>
      <c r="C5" s="40"/>
      <c r="D5" s="54" t="s">
        <v>240</v>
      </c>
      <c r="E5" s="520">
        <f>IF('PR_Programmatic Progress_1A'!D13="","",'PR_Programmatic Progress_1A'!D13)</f>
        <v>41821</v>
      </c>
      <c r="F5" s="5" t="s">
        <v>258</v>
      </c>
      <c r="G5" s="521">
        <f>IF('PR_Programmatic Progress_1A'!F13="","",'PR_Programmatic Progress_1A'!F13)</f>
        <v>42004</v>
      </c>
      <c r="H5" s="4"/>
      <c r="I5" s="4"/>
      <c r="J5" s="4"/>
      <c r="K5" s="4"/>
      <c r="L5" s="4"/>
      <c r="M5" s="4"/>
      <c r="N5" s="4"/>
      <c r="O5" s="4"/>
      <c r="P5" s="4"/>
      <c r="Q5" s="4"/>
    </row>
    <row r="6" spans="1:17" s="73" customFormat="1" ht="15" customHeight="1" thickBot="1">
      <c r="A6" s="55" t="s">
        <v>273</v>
      </c>
      <c r="B6" s="167"/>
      <c r="C6" s="41"/>
      <c r="D6" s="1522">
        <f>IF('PR_Programmatic Progress_1A'!C14="Select","",'PR_Programmatic Progress_1A'!C14)</f>
        <v>2</v>
      </c>
      <c r="E6" s="1523"/>
      <c r="F6" s="1523"/>
      <c r="G6" s="1524"/>
      <c r="H6" s="4"/>
      <c r="I6" s="4"/>
      <c r="J6" s="4"/>
      <c r="K6" s="4"/>
      <c r="L6" s="4"/>
      <c r="M6" s="4"/>
      <c r="N6" s="4"/>
      <c r="O6" s="4"/>
      <c r="P6" s="4"/>
      <c r="Q6" s="21"/>
    </row>
    <row r="7" spans="1:17" s="73" customFormat="1" ht="6" customHeight="1">
      <c r="A7" s="467"/>
      <c r="B7" s="467"/>
      <c r="C7" s="467"/>
      <c r="D7" s="82"/>
      <c r="E7" s="82"/>
      <c r="F7" s="82"/>
      <c r="G7" s="82"/>
      <c r="J7" s="4"/>
      <c r="K7" s="4"/>
      <c r="L7" s="4"/>
      <c r="M7" s="4"/>
      <c r="N7" s="4"/>
      <c r="O7" s="4"/>
      <c r="P7" s="4"/>
      <c r="Q7" s="21"/>
    </row>
    <row r="8" spans="1:17" s="14" customFormat="1" ht="22.5" customHeight="1" thickBot="1">
      <c r="A8" s="465" t="s">
        <v>527</v>
      </c>
      <c r="B8" s="33"/>
      <c r="C8" s="45"/>
      <c r="D8" s="45"/>
      <c r="E8" s="45"/>
      <c r="F8" s="45"/>
      <c r="G8" s="45"/>
      <c r="H8" s="45"/>
      <c r="I8" s="45"/>
      <c r="J8" s="45"/>
      <c r="K8" s="45"/>
      <c r="L8" s="45"/>
      <c r="M8" s="45"/>
      <c r="N8" s="45"/>
      <c r="O8" s="45"/>
      <c r="P8" s="45"/>
      <c r="Q8" s="337"/>
    </row>
    <row r="9" spans="1:17" s="67" customFormat="1" ht="20.25" customHeight="1">
      <c r="A9" s="1512" t="s">
        <v>519</v>
      </c>
      <c r="B9" s="1513"/>
      <c r="C9" s="1513"/>
      <c r="D9" s="1513"/>
      <c r="E9" s="1513"/>
      <c r="F9" s="1513"/>
      <c r="G9" s="1514"/>
      <c r="H9" s="1514"/>
      <c r="I9" s="1514"/>
      <c r="J9" s="1513"/>
      <c r="K9" s="1513"/>
      <c r="L9" s="1513"/>
      <c r="M9" s="1513"/>
      <c r="N9" s="1513"/>
      <c r="O9" s="1513"/>
      <c r="P9" s="1515"/>
      <c r="Q9" s="338"/>
    </row>
    <row r="10" spans="1:17" ht="31.5" customHeight="1">
      <c r="A10" s="1451" t="s">
        <v>435</v>
      </c>
      <c r="B10" s="1451" t="s">
        <v>600</v>
      </c>
      <c r="C10" s="1437" t="s">
        <v>243</v>
      </c>
      <c r="D10" s="1456"/>
      <c r="E10" s="1456"/>
      <c r="F10" s="1456"/>
      <c r="G10" s="1437" t="s">
        <v>446</v>
      </c>
      <c r="H10" s="1451" t="s">
        <v>520</v>
      </c>
      <c r="I10" s="1451" t="s">
        <v>2</v>
      </c>
      <c r="J10" s="1519" t="s">
        <v>415</v>
      </c>
      <c r="K10" s="1520"/>
      <c r="L10" s="1517" t="s">
        <v>439</v>
      </c>
      <c r="M10" s="1451" t="s">
        <v>440</v>
      </c>
      <c r="N10" s="1451" t="s">
        <v>73</v>
      </c>
      <c r="O10" s="1437" t="s">
        <v>25</v>
      </c>
      <c r="P10" s="1527"/>
      <c r="Q10" s="528"/>
    </row>
    <row r="11" spans="1:17" ht="58.5" customHeight="1">
      <c r="A11" s="1516"/>
      <c r="B11" s="1508"/>
      <c r="C11" s="1521"/>
      <c r="D11" s="1525"/>
      <c r="E11" s="1525"/>
      <c r="F11" s="1525"/>
      <c r="G11" s="1521"/>
      <c r="H11" s="1516"/>
      <c r="I11" s="1516"/>
      <c r="J11" s="57" t="s">
        <v>241</v>
      </c>
      <c r="K11" s="57" t="s">
        <v>242</v>
      </c>
      <c r="L11" s="1518"/>
      <c r="M11" s="1526"/>
      <c r="N11" s="1516"/>
      <c r="O11" s="1528"/>
      <c r="P11" s="1529"/>
      <c r="Q11" s="13"/>
    </row>
    <row r="12" spans="1:17" ht="71.25" customHeight="1">
      <c r="A12" s="1061">
        <v>2</v>
      </c>
      <c r="B12" s="1061">
        <v>1</v>
      </c>
      <c r="C12" s="1503" t="s">
        <v>694</v>
      </c>
      <c r="D12" s="1504"/>
      <c r="E12" s="1504"/>
      <c r="F12" s="1505"/>
      <c r="G12" s="714" t="s">
        <v>695</v>
      </c>
      <c r="H12" s="1062" t="s">
        <v>696</v>
      </c>
      <c r="I12" s="714" t="s">
        <v>697</v>
      </c>
      <c r="J12" s="1419" t="s">
        <v>698</v>
      </c>
      <c r="K12" s="1146" t="s">
        <v>699</v>
      </c>
      <c r="L12" s="1419" t="s">
        <v>700</v>
      </c>
      <c r="M12" s="1420" t="s">
        <v>701</v>
      </c>
      <c r="N12" s="1421">
        <f>63/65</f>
        <v>0.9692307692307692</v>
      </c>
      <c r="O12" s="1489" t="s">
        <v>702</v>
      </c>
      <c r="P12" s="1490"/>
      <c r="Q12" s="185"/>
    </row>
    <row r="13" spans="1:17" ht="71.25" customHeight="1">
      <c r="A13" s="1061">
        <v>2</v>
      </c>
      <c r="B13" s="1061">
        <v>2</v>
      </c>
      <c r="C13" s="1503" t="s">
        <v>703</v>
      </c>
      <c r="D13" s="1504"/>
      <c r="E13" s="1504"/>
      <c r="F13" s="1505"/>
      <c r="G13" s="714" t="s">
        <v>704</v>
      </c>
      <c r="H13" s="1062" t="s">
        <v>705</v>
      </c>
      <c r="I13" s="714" t="s">
        <v>697</v>
      </c>
      <c r="J13" s="1422">
        <v>2464</v>
      </c>
      <c r="K13" s="1146" t="s">
        <v>706</v>
      </c>
      <c r="L13" s="1422">
        <v>2646</v>
      </c>
      <c r="M13" s="1422">
        <v>2153</v>
      </c>
      <c r="N13" s="1421">
        <f>M13/L13</f>
        <v>0.8136810279667422</v>
      </c>
      <c r="O13" s="1489" t="s">
        <v>707</v>
      </c>
      <c r="P13" s="1490"/>
      <c r="Q13" s="185"/>
    </row>
    <row r="14" spans="1:17" ht="87.75" customHeight="1">
      <c r="A14" s="1061">
        <v>2</v>
      </c>
      <c r="B14" s="1061">
        <v>3</v>
      </c>
      <c r="C14" s="1503" t="s">
        <v>708</v>
      </c>
      <c r="D14" s="1504"/>
      <c r="E14" s="1504"/>
      <c r="F14" s="1505"/>
      <c r="G14" s="714" t="s">
        <v>704</v>
      </c>
      <c r="H14" s="1062" t="s">
        <v>696</v>
      </c>
      <c r="I14" s="714" t="s">
        <v>697</v>
      </c>
      <c r="J14" s="1423" t="s">
        <v>709</v>
      </c>
      <c r="K14" s="1146" t="s">
        <v>699</v>
      </c>
      <c r="L14" s="1121" t="s">
        <v>710</v>
      </c>
      <c r="M14" s="1420" t="s">
        <v>711</v>
      </c>
      <c r="N14" s="1123">
        <f>81.8/91</f>
        <v>0.8989010989010988</v>
      </c>
      <c r="O14" s="1530" t="s">
        <v>712</v>
      </c>
      <c r="P14" s="1531"/>
      <c r="Q14" s="185"/>
    </row>
    <row r="15" spans="1:17" ht="71.25" customHeight="1">
      <c r="A15" s="1061">
        <v>3</v>
      </c>
      <c r="B15" s="1061">
        <v>1</v>
      </c>
      <c r="C15" s="1503" t="s">
        <v>713</v>
      </c>
      <c r="D15" s="1504"/>
      <c r="E15" s="1504"/>
      <c r="F15" s="1505"/>
      <c r="G15" s="714" t="s">
        <v>704</v>
      </c>
      <c r="H15" s="1062" t="s">
        <v>705</v>
      </c>
      <c r="I15" s="714" t="s">
        <v>697</v>
      </c>
      <c r="J15" s="1422">
        <v>3939</v>
      </c>
      <c r="K15" s="1422" t="s">
        <v>706</v>
      </c>
      <c r="L15" s="1422">
        <v>4070</v>
      </c>
      <c r="M15" s="1424">
        <v>3164</v>
      </c>
      <c r="N15" s="1123">
        <f>M15/L15</f>
        <v>0.7773955773955774</v>
      </c>
      <c r="O15" s="1489" t="s">
        <v>769</v>
      </c>
      <c r="P15" s="1490"/>
      <c r="Q15" s="185"/>
    </row>
    <row r="16" spans="1:17" ht="71.25" customHeight="1">
      <c r="A16" s="1061">
        <v>3</v>
      </c>
      <c r="B16" s="1061">
        <v>2</v>
      </c>
      <c r="C16" s="1503" t="s">
        <v>714</v>
      </c>
      <c r="D16" s="1504"/>
      <c r="E16" s="1504"/>
      <c r="F16" s="1505"/>
      <c r="G16" s="714" t="s">
        <v>704</v>
      </c>
      <c r="H16" s="1062" t="s">
        <v>705</v>
      </c>
      <c r="I16" s="714" t="s">
        <v>697</v>
      </c>
      <c r="J16" s="1422">
        <v>1917</v>
      </c>
      <c r="K16" s="1422" t="s">
        <v>715</v>
      </c>
      <c r="L16" s="1422">
        <v>2116</v>
      </c>
      <c r="M16" s="1424">
        <v>1737</v>
      </c>
      <c r="N16" s="1123">
        <f>M16/L16</f>
        <v>0.8208884688090737</v>
      </c>
      <c r="O16" s="1489" t="s">
        <v>716</v>
      </c>
      <c r="P16" s="1490"/>
      <c r="Q16" s="185"/>
    </row>
    <row r="17" spans="1:17" ht="71.25" customHeight="1">
      <c r="A17" s="1061">
        <v>3</v>
      </c>
      <c r="B17" s="1061">
        <v>3</v>
      </c>
      <c r="C17" s="1503" t="s">
        <v>717</v>
      </c>
      <c r="D17" s="1504"/>
      <c r="E17" s="1504"/>
      <c r="F17" s="1505"/>
      <c r="G17" s="714" t="s">
        <v>704</v>
      </c>
      <c r="H17" s="1062" t="s">
        <v>705</v>
      </c>
      <c r="I17" s="714" t="s">
        <v>697</v>
      </c>
      <c r="J17" s="1422">
        <v>4933</v>
      </c>
      <c r="K17" s="1422" t="s">
        <v>706</v>
      </c>
      <c r="L17" s="1422">
        <v>4437</v>
      </c>
      <c r="M17" s="1424">
        <v>3572</v>
      </c>
      <c r="N17" s="1431">
        <f>M17/L17</f>
        <v>0.8050484561640748</v>
      </c>
      <c r="O17" s="1501" t="s">
        <v>764</v>
      </c>
      <c r="P17" s="1502"/>
      <c r="Q17" s="185"/>
    </row>
    <row r="18" spans="1:17" ht="71.25" customHeight="1">
      <c r="A18" s="1061">
        <v>3</v>
      </c>
      <c r="B18" s="1061">
        <v>4</v>
      </c>
      <c r="C18" s="1503" t="s">
        <v>718</v>
      </c>
      <c r="D18" s="1504"/>
      <c r="E18" s="1504"/>
      <c r="F18" s="1505"/>
      <c r="G18" s="714" t="s">
        <v>704</v>
      </c>
      <c r="H18" s="1062" t="s">
        <v>705</v>
      </c>
      <c r="I18" s="714" t="s">
        <v>697</v>
      </c>
      <c r="J18" s="1422">
        <v>659</v>
      </c>
      <c r="K18" s="1422" t="s">
        <v>699</v>
      </c>
      <c r="L18" s="1422">
        <v>521</v>
      </c>
      <c r="M18" s="1424">
        <v>509</v>
      </c>
      <c r="N18" s="1123">
        <f>M18/L18</f>
        <v>0.9769673704414588</v>
      </c>
      <c r="O18" s="1489" t="s">
        <v>719</v>
      </c>
      <c r="P18" s="1490"/>
      <c r="Q18" s="185"/>
    </row>
    <row r="19" spans="1:17" ht="71.25" customHeight="1">
      <c r="A19" s="1061">
        <v>3</v>
      </c>
      <c r="B19" s="1061">
        <v>5</v>
      </c>
      <c r="C19" s="1503" t="s">
        <v>720</v>
      </c>
      <c r="D19" s="1504"/>
      <c r="E19" s="1504"/>
      <c r="F19" s="1505"/>
      <c r="G19" s="714" t="s">
        <v>704</v>
      </c>
      <c r="H19" s="1062" t="s">
        <v>696</v>
      </c>
      <c r="I19" s="714" t="s">
        <v>697</v>
      </c>
      <c r="J19" s="1121" t="s">
        <v>721</v>
      </c>
      <c r="K19" s="1146" t="s">
        <v>706</v>
      </c>
      <c r="L19" s="1121" t="s">
        <v>722</v>
      </c>
      <c r="M19" s="1424" t="s">
        <v>723</v>
      </c>
      <c r="N19" s="1123">
        <f>88/95</f>
        <v>0.9263157894736842</v>
      </c>
      <c r="O19" s="1489" t="s">
        <v>724</v>
      </c>
      <c r="P19" s="1490"/>
      <c r="Q19" s="185"/>
    </row>
    <row r="20" spans="1:17" ht="71.25" customHeight="1">
      <c r="A20" s="1061">
        <v>3</v>
      </c>
      <c r="B20" s="1061">
        <v>6</v>
      </c>
      <c r="C20" s="1503" t="s">
        <v>725</v>
      </c>
      <c r="D20" s="1504"/>
      <c r="E20" s="1504"/>
      <c r="F20" s="1505"/>
      <c r="G20" s="714" t="s">
        <v>704</v>
      </c>
      <c r="H20" s="1062" t="s">
        <v>696</v>
      </c>
      <c r="I20" s="714" t="s">
        <v>697</v>
      </c>
      <c r="J20" s="1121" t="s">
        <v>726</v>
      </c>
      <c r="K20" s="1146" t="s">
        <v>699</v>
      </c>
      <c r="L20" s="1121" t="s">
        <v>727</v>
      </c>
      <c r="M20" s="1424" t="s">
        <v>728</v>
      </c>
      <c r="N20" s="1123">
        <f>11/9</f>
        <v>1.2222222222222223</v>
      </c>
      <c r="O20" s="1489" t="s">
        <v>729</v>
      </c>
      <c r="P20" s="1490"/>
      <c r="Q20" s="185"/>
    </row>
    <row r="21" spans="1:17" ht="71.25" customHeight="1">
      <c r="A21" s="1061">
        <v>4</v>
      </c>
      <c r="B21" s="1061">
        <v>1</v>
      </c>
      <c r="C21" s="1503" t="s">
        <v>730</v>
      </c>
      <c r="D21" s="1504"/>
      <c r="E21" s="1504"/>
      <c r="F21" s="1505"/>
      <c r="G21" s="714" t="s">
        <v>695</v>
      </c>
      <c r="H21" s="1062" t="s">
        <v>705</v>
      </c>
      <c r="I21" s="714" t="s">
        <v>697</v>
      </c>
      <c r="J21" s="1121" t="s">
        <v>731</v>
      </c>
      <c r="K21" s="1146" t="s">
        <v>706</v>
      </c>
      <c r="L21" s="1419">
        <v>0.7</v>
      </c>
      <c r="M21" s="1424" t="s">
        <v>732</v>
      </c>
      <c r="N21" s="1123">
        <f>69/70</f>
        <v>0.9857142857142858</v>
      </c>
      <c r="O21" s="1489" t="s">
        <v>733</v>
      </c>
      <c r="P21" s="1490"/>
      <c r="Q21" s="185"/>
    </row>
    <row r="22" spans="1:17" ht="71.25" customHeight="1">
      <c r="A22" s="1061">
        <v>4</v>
      </c>
      <c r="B22" s="1061">
        <v>2</v>
      </c>
      <c r="C22" s="1503" t="s">
        <v>734</v>
      </c>
      <c r="D22" s="1504"/>
      <c r="E22" s="1504"/>
      <c r="F22" s="1505"/>
      <c r="G22" s="714" t="s">
        <v>695</v>
      </c>
      <c r="H22" s="1062" t="s">
        <v>705</v>
      </c>
      <c r="I22" s="714" t="s">
        <v>697</v>
      </c>
      <c r="J22" s="1121" t="s">
        <v>735</v>
      </c>
      <c r="K22" s="1146" t="s">
        <v>706</v>
      </c>
      <c r="L22" s="1419">
        <v>0.75</v>
      </c>
      <c r="M22" s="1424" t="s">
        <v>736</v>
      </c>
      <c r="N22" s="1123">
        <f>77.1/75</f>
        <v>1.028</v>
      </c>
      <c r="O22" s="1489" t="s">
        <v>737</v>
      </c>
      <c r="P22" s="1506"/>
      <c r="Q22" s="185"/>
    </row>
    <row r="23" spans="1:17" ht="37.5" customHeight="1">
      <c r="A23" s="1061"/>
      <c r="B23" s="1061"/>
      <c r="C23" s="1503"/>
      <c r="D23" s="1504"/>
      <c r="E23" s="1504"/>
      <c r="F23" s="1505"/>
      <c r="G23" s="714" t="s">
        <v>257</v>
      </c>
      <c r="H23" s="1062" t="s">
        <v>257</v>
      </c>
      <c r="I23" s="714" t="s">
        <v>257</v>
      </c>
      <c r="J23" s="1121"/>
      <c r="K23" s="1146"/>
      <c r="L23" s="1121" t="s">
        <v>121</v>
      </c>
      <c r="M23" s="1122" t="s">
        <v>121</v>
      </c>
      <c r="N23" s="1123"/>
      <c r="O23" s="1489"/>
      <c r="P23" s="1490"/>
      <c r="Q23" s="185"/>
    </row>
    <row r="24" spans="1:17" ht="37.5" customHeight="1">
      <c r="A24" s="1061"/>
      <c r="B24" s="1061"/>
      <c r="C24" s="1503"/>
      <c r="D24" s="1504"/>
      <c r="E24" s="1504"/>
      <c r="F24" s="1505"/>
      <c r="G24" s="714" t="s">
        <v>257</v>
      </c>
      <c r="H24" s="1062" t="s">
        <v>257</v>
      </c>
      <c r="I24" s="714" t="s">
        <v>257</v>
      </c>
      <c r="J24" s="1121"/>
      <c r="K24" s="1146"/>
      <c r="L24" s="1121" t="s">
        <v>121</v>
      </c>
      <c r="M24" s="1122" t="s">
        <v>121</v>
      </c>
      <c r="N24" s="1123"/>
      <c r="O24" s="1489"/>
      <c r="P24" s="1490"/>
      <c r="Q24" s="185"/>
    </row>
    <row r="25" spans="1:17" ht="37.5" customHeight="1">
      <c r="A25" s="714"/>
      <c r="B25" s="1061"/>
      <c r="C25" s="1489"/>
      <c r="D25" s="1497"/>
      <c r="E25" s="1497"/>
      <c r="F25" s="1497"/>
      <c r="G25" s="714" t="s">
        <v>257</v>
      </c>
      <c r="H25" s="1062" t="s">
        <v>257</v>
      </c>
      <c r="I25" s="714" t="s">
        <v>257</v>
      </c>
      <c r="J25" s="1132"/>
      <c r="K25" s="1147"/>
      <c r="L25" s="1122" t="s">
        <v>121</v>
      </c>
      <c r="M25" s="1122" t="s">
        <v>121</v>
      </c>
      <c r="N25" s="1123"/>
      <c r="O25" s="1489"/>
      <c r="P25" s="1490"/>
      <c r="Q25" s="185"/>
    </row>
    <row r="26" spans="1:17" ht="37.5" customHeight="1">
      <c r="A26" s="714"/>
      <c r="B26" s="1061"/>
      <c r="C26" s="1489"/>
      <c r="D26" s="1497"/>
      <c r="E26" s="1497"/>
      <c r="F26" s="1497"/>
      <c r="G26" s="714" t="s">
        <v>257</v>
      </c>
      <c r="H26" s="1062" t="s">
        <v>257</v>
      </c>
      <c r="I26" s="714" t="s">
        <v>257</v>
      </c>
      <c r="J26" s="1132"/>
      <c r="K26" s="1147"/>
      <c r="L26" s="1122" t="s">
        <v>121</v>
      </c>
      <c r="M26" s="1122" t="s">
        <v>121</v>
      </c>
      <c r="N26" s="1123"/>
      <c r="O26" s="1489"/>
      <c r="P26" s="1490"/>
      <c r="Q26" s="185"/>
    </row>
    <row r="27" spans="1:17" ht="37.5" customHeight="1" hidden="1" outlineLevel="1">
      <c r="A27" s="714"/>
      <c r="B27" s="1061"/>
      <c r="C27" s="1489"/>
      <c r="D27" s="1497"/>
      <c r="E27" s="1497"/>
      <c r="F27" s="1497"/>
      <c r="G27" s="714" t="s">
        <v>257</v>
      </c>
      <c r="H27" s="1062" t="s">
        <v>257</v>
      </c>
      <c r="I27" s="714" t="s">
        <v>257</v>
      </c>
      <c r="J27" s="1132"/>
      <c r="K27" s="1147"/>
      <c r="L27" s="1122" t="s">
        <v>121</v>
      </c>
      <c r="M27" s="1122" t="s">
        <v>121</v>
      </c>
      <c r="N27" s="1123"/>
      <c r="O27" s="1489"/>
      <c r="P27" s="1490"/>
      <c r="Q27" s="185"/>
    </row>
    <row r="28" spans="1:17" ht="37.5" customHeight="1" hidden="1" outlineLevel="1">
      <c r="A28" s="714"/>
      <c r="B28" s="1061"/>
      <c r="C28" s="1489"/>
      <c r="D28" s="1497"/>
      <c r="E28" s="1497"/>
      <c r="F28" s="1497"/>
      <c r="G28" s="714" t="s">
        <v>257</v>
      </c>
      <c r="H28" s="1062" t="s">
        <v>257</v>
      </c>
      <c r="I28" s="714" t="s">
        <v>257</v>
      </c>
      <c r="J28" s="1132"/>
      <c r="K28" s="1147"/>
      <c r="L28" s="1122" t="s">
        <v>121</v>
      </c>
      <c r="M28" s="1122" t="s">
        <v>121</v>
      </c>
      <c r="N28" s="1123"/>
      <c r="O28" s="1489"/>
      <c r="P28" s="1490"/>
      <c r="Q28" s="185"/>
    </row>
    <row r="29" spans="1:17" ht="37.5" customHeight="1" hidden="1" outlineLevel="1">
      <c r="A29" s="714"/>
      <c r="B29" s="1061"/>
      <c r="C29" s="1489"/>
      <c r="D29" s="1497"/>
      <c r="E29" s="1497"/>
      <c r="F29" s="1497"/>
      <c r="G29" s="714" t="s">
        <v>257</v>
      </c>
      <c r="H29" s="1062" t="s">
        <v>257</v>
      </c>
      <c r="I29" s="714" t="s">
        <v>257</v>
      </c>
      <c r="J29" s="1132"/>
      <c r="K29" s="1147"/>
      <c r="L29" s="1122" t="s">
        <v>121</v>
      </c>
      <c r="M29" s="1122" t="s">
        <v>121</v>
      </c>
      <c r="N29" s="1123"/>
      <c r="O29" s="1489"/>
      <c r="P29" s="1490"/>
      <c r="Q29" s="185"/>
    </row>
    <row r="30" spans="1:17" ht="37.5" customHeight="1" hidden="1" outlineLevel="1">
      <c r="A30" s="714"/>
      <c r="B30" s="1061"/>
      <c r="C30" s="1489"/>
      <c r="D30" s="1497"/>
      <c r="E30" s="1497"/>
      <c r="F30" s="1497"/>
      <c r="G30" s="714" t="s">
        <v>257</v>
      </c>
      <c r="H30" s="1062" t="s">
        <v>257</v>
      </c>
      <c r="I30" s="714" t="s">
        <v>257</v>
      </c>
      <c r="J30" s="1132"/>
      <c r="K30" s="1147"/>
      <c r="L30" s="1122" t="s">
        <v>121</v>
      </c>
      <c r="M30" s="1122" t="s">
        <v>121</v>
      </c>
      <c r="N30" s="1123"/>
      <c r="O30" s="1489"/>
      <c r="P30" s="1490"/>
      <c r="Q30" s="185"/>
    </row>
    <row r="31" spans="1:17" ht="37.5" customHeight="1" hidden="1" outlineLevel="1">
      <c r="A31" s="714"/>
      <c r="B31" s="1061"/>
      <c r="C31" s="1489"/>
      <c r="D31" s="1497"/>
      <c r="E31" s="1497"/>
      <c r="F31" s="1497"/>
      <c r="G31" s="714" t="s">
        <v>257</v>
      </c>
      <c r="H31" s="1062" t="s">
        <v>257</v>
      </c>
      <c r="I31" s="714" t="s">
        <v>257</v>
      </c>
      <c r="J31" s="1132"/>
      <c r="K31" s="1147"/>
      <c r="L31" s="1122" t="s">
        <v>121</v>
      </c>
      <c r="M31" s="1122" t="s">
        <v>121</v>
      </c>
      <c r="N31" s="1123"/>
      <c r="O31" s="1489"/>
      <c r="P31" s="1490"/>
      <c r="Q31" s="185"/>
    </row>
    <row r="32" spans="1:17" ht="11.25" customHeight="1" collapsed="1">
      <c r="A32" s="1498"/>
      <c r="B32" s="1499"/>
      <c r="C32" s="1499"/>
      <c r="D32" s="1499"/>
      <c r="E32" s="1499"/>
      <c r="F32" s="1499"/>
      <c r="G32" s="1499"/>
      <c r="H32" s="1499"/>
      <c r="I32" s="1499"/>
      <c r="J32" s="1499"/>
      <c r="K32" s="1499"/>
      <c r="L32" s="1499"/>
      <c r="M32" s="1499"/>
      <c r="N32" s="1499"/>
      <c r="O32" s="1499"/>
      <c r="P32" s="1500"/>
      <c r="Q32" s="185"/>
    </row>
    <row r="33" spans="1:17" ht="37.5" customHeight="1" hidden="1" outlineLevel="1">
      <c r="A33" s="714"/>
      <c r="B33" s="1061"/>
      <c r="C33" s="1489"/>
      <c r="D33" s="1497"/>
      <c r="E33" s="1497"/>
      <c r="F33" s="1497"/>
      <c r="G33" s="714" t="s">
        <v>257</v>
      </c>
      <c r="H33" s="1062" t="s">
        <v>257</v>
      </c>
      <c r="I33" s="714" t="s">
        <v>257</v>
      </c>
      <c r="J33" s="1132"/>
      <c r="K33" s="1147"/>
      <c r="L33" s="1122" t="s">
        <v>121</v>
      </c>
      <c r="M33" s="1122" t="s">
        <v>121</v>
      </c>
      <c r="N33" s="1123"/>
      <c r="O33" s="1489"/>
      <c r="P33" s="1490"/>
      <c r="Q33" s="185"/>
    </row>
    <row r="34" spans="1:17" ht="37.5" customHeight="1" hidden="1" outlineLevel="1">
      <c r="A34" s="1077"/>
      <c r="B34" s="1070"/>
      <c r="C34" s="1070"/>
      <c r="D34" s="1071"/>
      <c r="E34" s="1071"/>
      <c r="F34" s="1071"/>
      <c r="G34" s="714" t="s">
        <v>257</v>
      </c>
      <c r="H34" s="1062" t="s">
        <v>257</v>
      </c>
      <c r="I34" s="714" t="s">
        <v>257</v>
      </c>
      <c r="J34" s="1132"/>
      <c r="K34" s="1147"/>
      <c r="L34" s="1122" t="s">
        <v>121</v>
      </c>
      <c r="M34" s="1122" t="s">
        <v>121</v>
      </c>
      <c r="N34" s="1124"/>
      <c r="O34" s="1070"/>
      <c r="P34" s="1078"/>
      <c r="Q34" s="185"/>
    </row>
    <row r="35" spans="1:17" ht="37.5" customHeight="1" hidden="1" outlineLevel="1">
      <c r="A35" s="1077"/>
      <c r="B35" s="1070"/>
      <c r="C35" s="1070"/>
      <c r="D35" s="1071"/>
      <c r="E35" s="1071"/>
      <c r="F35" s="1071"/>
      <c r="G35" s="714" t="s">
        <v>257</v>
      </c>
      <c r="H35" s="1062" t="s">
        <v>257</v>
      </c>
      <c r="I35" s="714" t="s">
        <v>257</v>
      </c>
      <c r="J35" s="1132"/>
      <c r="K35" s="1147"/>
      <c r="L35" s="1122" t="s">
        <v>121</v>
      </c>
      <c r="M35" s="1122" t="s">
        <v>121</v>
      </c>
      <c r="N35" s="1124"/>
      <c r="O35" s="1070"/>
      <c r="P35" s="1078"/>
      <c r="Q35" s="185"/>
    </row>
    <row r="36" spans="1:17" ht="37.5" customHeight="1" hidden="1" outlineLevel="1">
      <c r="A36" s="1077"/>
      <c r="B36" s="1070"/>
      <c r="C36" s="1070"/>
      <c r="D36" s="1071"/>
      <c r="E36" s="1071"/>
      <c r="F36" s="1071"/>
      <c r="G36" s="714" t="s">
        <v>257</v>
      </c>
      <c r="H36" s="1062" t="s">
        <v>257</v>
      </c>
      <c r="I36" s="714" t="s">
        <v>257</v>
      </c>
      <c r="J36" s="1132"/>
      <c r="K36" s="1147"/>
      <c r="L36" s="1122" t="s">
        <v>121</v>
      </c>
      <c r="M36" s="1122" t="s">
        <v>121</v>
      </c>
      <c r="N36" s="1124"/>
      <c r="O36" s="1070"/>
      <c r="P36" s="1078"/>
      <c r="Q36" s="185"/>
    </row>
    <row r="37" spans="1:17" ht="37.5" customHeight="1" hidden="1" outlineLevel="1">
      <c r="A37" s="714"/>
      <c r="B37" s="1061"/>
      <c r="C37" s="1061"/>
      <c r="D37" s="1134"/>
      <c r="E37" s="1134"/>
      <c r="F37" s="1134"/>
      <c r="G37" s="714" t="s">
        <v>257</v>
      </c>
      <c r="H37" s="1062" t="s">
        <v>257</v>
      </c>
      <c r="I37" s="714" t="s">
        <v>257</v>
      </c>
      <c r="J37" s="1132"/>
      <c r="K37" s="1147"/>
      <c r="L37" s="1122" t="s">
        <v>121</v>
      </c>
      <c r="M37" s="1122" t="s">
        <v>121</v>
      </c>
      <c r="N37" s="1123"/>
      <c r="O37" s="1061"/>
      <c r="P37" s="1133"/>
      <c r="Q37" s="185"/>
    </row>
    <row r="38" spans="1:17" ht="12.75" customHeight="1" collapsed="1">
      <c r="A38" s="529"/>
      <c r="B38" s="529"/>
      <c r="C38" s="530"/>
      <c r="D38" s="1494"/>
      <c r="E38" s="1494"/>
      <c r="F38" s="1494"/>
      <c r="G38" s="1494"/>
      <c r="H38" s="531"/>
      <c r="I38" s="531"/>
      <c r="J38" s="532"/>
      <c r="K38" s="529"/>
      <c r="L38" s="532"/>
      <c r="M38" s="532"/>
      <c r="N38" s="532"/>
      <c r="O38" s="532"/>
      <c r="P38" s="533"/>
      <c r="Q38" s="533"/>
    </row>
    <row r="39" spans="1:17" ht="15.75">
      <c r="A39" s="1281" t="s">
        <v>611</v>
      </c>
      <c r="B39" s="534"/>
      <c r="C39" s="13"/>
      <c r="D39" s="13"/>
      <c r="E39" s="13"/>
      <c r="F39" s="13"/>
      <c r="G39" s="13"/>
      <c r="H39" s="13"/>
      <c r="I39" s="13"/>
      <c r="J39" s="13"/>
      <c r="K39" s="13"/>
      <c r="L39" s="13"/>
      <c r="M39" s="13"/>
      <c r="N39" s="13"/>
      <c r="O39" s="13"/>
      <c r="P39" s="13"/>
      <c r="Q39" s="13"/>
    </row>
    <row r="40" spans="1:17" ht="32.25" customHeight="1">
      <c r="A40" s="1495" t="s">
        <v>227</v>
      </c>
      <c r="B40" s="1496"/>
      <c r="C40" s="1496"/>
      <c r="D40" s="1496"/>
      <c r="E40" s="1496"/>
      <c r="F40" s="1496"/>
      <c r="G40" s="1496"/>
      <c r="H40" s="1496"/>
      <c r="I40" s="1496"/>
      <c r="J40" s="1496"/>
      <c r="K40" s="1496"/>
      <c r="L40" s="1496"/>
      <c r="M40" s="1496"/>
      <c r="N40" s="1496"/>
      <c r="O40" s="1496"/>
      <c r="P40" s="1496"/>
      <c r="Q40" s="13"/>
    </row>
    <row r="41" spans="1:17" ht="24.75" customHeight="1" thickBot="1">
      <c r="A41" s="1496"/>
      <c r="B41" s="1496"/>
      <c r="C41" s="1496"/>
      <c r="D41" s="1496"/>
      <c r="E41" s="1496"/>
      <c r="F41" s="1496"/>
      <c r="G41" s="1496"/>
      <c r="H41" s="1496"/>
      <c r="I41" s="1496"/>
      <c r="J41" s="1496"/>
      <c r="K41" s="1496"/>
      <c r="L41" s="1496"/>
      <c r="M41" s="1496"/>
      <c r="N41" s="1496"/>
      <c r="O41" s="1496"/>
      <c r="P41" s="1496"/>
      <c r="Q41" s="13"/>
    </row>
    <row r="42" spans="1:17" ht="97.5" customHeight="1" thickBot="1">
      <c r="A42" s="1491"/>
      <c r="B42" s="1492"/>
      <c r="C42" s="1492"/>
      <c r="D42" s="1492"/>
      <c r="E42" s="1492"/>
      <c r="F42" s="1492"/>
      <c r="G42" s="1492"/>
      <c r="H42" s="1492"/>
      <c r="I42" s="1492"/>
      <c r="J42" s="1492"/>
      <c r="K42" s="1492"/>
      <c r="L42" s="1492"/>
      <c r="M42" s="1492"/>
      <c r="N42" s="1492"/>
      <c r="O42" s="1492"/>
      <c r="P42" s="1493"/>
      <c r="Q42" s="13"/>
    </row>
    <row r="43" spans="1:17" ht="7.5" customHeight="1">
      <c r="A43" s="13"/>
      <c r="B43" s="13"/>
      <c r="C43" s="13"/>
      <c r="D43" s="13"/>
      <c r="E43" s="37"/>
      <c r="F43" s="13"/>
      <c r="G43" s="13"/>
      <c r="H43" s="13"/>
      <c r="I43" s="13"/>
      <c r="J43" s="13"/>
      <c r="K43" s="13"/>
      <c r="L43" s="13"/>
      <c r="M43" s="13"/>
      <c r="N43" s="13"/>
      <c r="O43" s="13"/>
      <c r="P43" s="13"/>
      <c r="Q43" s="13"/>
    </row>
    <row r="44" spans="1:17" ht="12.75">
      <c r="A44" s="13"/>
      <c r="B44" s="13"/>
      <c r="C44" s="13"/>
      <c r="D44" s="13"/>
      <c r="E44" s="37"/>
      <c r="F44" s="13"/>
      <c r="G44" s="13"/>
      <c r="H44" s="13"/>
      <c r="I44" s="13"/>
      <c r="J44" s="13"/>
      <c r="K44" s="13"/>
      <c r="L44" s="13"/>
      <c r="M44" s="13"/>
      <c r="N44" s="13"/>
      <c r="O44" s="13"/>
      <c r="P44" s="13"/>
      <c r="Q44" s="13"/>
    </row>
    <row r="45" spans="1:17" ht="12.75">
      <c r="A45" s="13"/>
      <c r="B45" s="13"/>
      <c r="C45" s="13"/>
      <c r="D45" s="13"/>
      <c r="E45" s="37"/>
      <c r="F45" s="13"/>
      <c r="G45" s="13"/>
      <c r="H45" s="13"/>
      <c r="I45" s="13"/>
      <c r="J45" s="13"/>
      <c r="K45" s="13"/>
      <c r="L45" s="13"/>
      <c r="M45" s="13"/>
      <c r="N45" s="13"/>
      <c r="O45" s="13"/>
      <c r="P45" s="13"/>
      <c r="Q45" s="13"/>
    </row>
  </sheetData>
  <sheetProtection formatCells="0" formatColumns="0" formatRows="0"/>
  <mergeCells count="62">
    <mergeCell ref="C12:F12"/>
    <mergeCell ref="C13:F13"/>
    <mergeCell ref="C19:F19"/>
    <mergeCell ref="O18:P18"/>
    <mergeCell ref="C14:F14"/>
    <mergeCell ref="C15:F15"/>
    <mergeCell ref="C16:F16"/>
    <mergeCell ref="C17:F17"/>
    <mergeCell ref="C18:F18"/>
    <mergeCell ref="O16:P16"/>
    <mergeCell ref="O10:P11"/>
    <mergeCell ref="O12:P12"/>
    <mergeCell ref="O13:P13"/>
    <mergeCell ref="O19:P19"/>
    <mergeCell ref="O14:P14"/>
    <mergeCell ref="O15:P15"/>
    <mergeCell ref="G10:G11"/>
    <mergeCell ref="D6:G6"/>
    <mergeCell ref="C10:F11"/>
    <mergeCell ref="H10:H11"/>
    <mergeCell ref="M10:M11"/>
    <mergeCell ref="N10:N11"/>
    <mergeCell ref="O24:P24"/>
    <mergeCell ref="A1:G1"/>
    <mergeCell ref="A3:C3"/>
    <mergeCell ref="B10:B11"/>
    <mergeCell ref="D3:G3"/>
    <mergeCell ref="A9:P9"/>
    <mergeCell ref="A10:A11"/>
    <mergeCell ref="I10:I11"/>
    <mergeCell ref="L10:L11"/>
    <mergeCell ref="J10:K10"/>
    <mergeCell ref="C29:F29"/>
    <mergeCell ref="O29:P29"/>
    <mergeCell ref="C21:F21"/>
    <mergeCell ref="O25:P25"/>
    <mergeCell ref="O22:P22"/>
    <mergeCell ref="O23:P23"/>
    <mergeCell ref="C23:F23"/>
    <mergeCell ref="C22:F22"/>
    <mergeCell ref="O28:P28"/>
    <mergeCell ref="C28:F28"/>
    <mergeCell ref="C26:F26"/>
    <mergeCell ref="C25:F25"/>
    <mergeCell ref="O17:P17"/>
    <mergeCell ref="C20:F20"/>
    <mergeCell ref="O20:P20"/>
    <mergeCell ref="O27:P27"/>
    <mergeCell ref="O26:P26"/>
    <mergeCell ref="O21:P21"/>
    <mergeCell ref="C27:F27"/>
    <mergeCell ref="C24:F24"/>
    <mergeCell ref="O30:P30"/>
    <mergeCell ref="A42:P42"/>
    <mergeCell ref="D38:G38"/>
    <mergeCell ref="A40:P41"/>
    <mergeCell ref="C33:F33"/>
    <mergeCell ref="O33:P33"/>
    <mergeCell ref="C30:F30"/>
    <mergeCell ref="C31:F31"/>
    <mergeCell ref="A32:P32"/>
    <mergeCell ref="O31:P31"/>
  </mergeCells>
  <dataValidations count="4">
    <dataValidation type="list" allowBlank="1" showInputMessage="1" showErrorMessage="1" sqref="D2:I2">
      <formula1>"Select,USD,EUR"</formula1>
    </dataValidation>
    <dataValidation type="list" allowBlank="1" showInputMessage="1" showErrorMessage="1" sqref="H33:H37 H12:H31">
      <formula1>"Select, Y-over program term, Y-cumulative annually, N-not cumulative, Y-over RCC term"</formula1>
    </dataValidation>
    <dataValidation type="list" allowBlank="1" showInputMessage="1" showErrorMessage="1" sqref="I33:I37 I12:I31">
      <formula1>"Select, Yes - Top 10, Top 10 equivalent, No"</formula1>
    </dataValidation>
    <dataValidation type="list" allowBlank="1" showInputMessage="1" showErrorMessage="1" sqref="G33:G37 G12:G31">
      <formula1>"Select, National Program, Current grant, GF, GF and other donors"</formula1>
    </dataValidation>
  </dataValidations>
  <printOptions horizontalCentered="1"/>
  <pageMargins left="0.5511811023622047" right="0.5511811023622047" top="0.3937007874015748" bottom="0.5905511811023623" header="0.5118110236220472" footer="0.5118110236220472"/>
  <pageSetup cellComments="asDisplayed" fitToHeight="0" fitToWidth="1" horizontalDpi="600" verticalDpi="600" orientation="landscape" paperSize="9" scale="40" r:id="rId1"/>
  <headerFooter alignWithMargins="0">
    <oddFooter>&amp;L&amp;9&amp;F&amp;C&amp;A&amp;R&amp;9Page &amp;P of &amp;N</oddFooter>
  </headerFooter>
</worksheet>
</file>

<file path=xl/worksheets/sheet30.xml><?xml version="1.0" encoding="utf-8"?>
<worksheet xmlns="http://schemas.openxmlformats.org/spreadsheetml/2006/main" xmlns:r="http://schemas.openxmlformats.org/officeDocument/2006/relationships">
  <dimension ref="A1:L43"/>
  <sheetViews>
    <sheetView zoomScalePageLayoutView="0" workbookViewId="0" topLeftCell="A3">
      <selection activeCell="A19" sqref="A19"/>
    </sheetView>
  </sheetViews>
  <sheetFormatPr defaultColWidth="9.140625" defaultRowHeight="12.75"/>
  <cols>
    <col min="1" max="1" width="51.00390625" style="163" customWidth="1"/>
    <col min="2" max="2" width="72.140625" style="164" customWidth="1"/>
    <col min="3" max="3" width="0" style="0" hidden="1" customWidth="1"/>
    <col min="4" max="4" width="50.57421875" style="0" customWidth="1"/>
    <col min="5" max="5" width="49.421875" style="0" customWidth="1"/>
    <col min="6" max="6" width="50.421875" style="0" customWidth="1"/>
  </cols>
  <sheetData>
    <row r="1" spans="1:10" ht="12.75">
      <c r="A1" s="151" t="s">
        <v>157</v>
      </c>
      <c r="B1" s="151" t="s">
        <v>158</v>
      </c>
      <c r="C1" s="152" t="s">
        <v>159</v>
      </c>
      <c r="D1" s="153" t="s">
        <v>160</v>
      </c>
      <c r="E1" s="153" t="s">
        <v>161</v>
      </c>
      <c r="G1" s="3"/>
      <c r="H1" s="3"/>
      <c r="I1" s="3"/>
      <c r="J1" s="3"/>
    </row>
    <row r="2" spans="1:10" ht="28.5">
      <c r="A2" s="154" t="s">
        <v>336</v>
      </c>
      <c r="B2" s="154" t="s">
        <v>336</v>
      </c>
      <c r="C2" s="154" t="s">
        <v>336</v>
      </c>
      <c r="D2" s="154" t="s">
        <v>336</v>
      </c>
      <c r="E2" s="154" t="s">
        <v>336</v>
      </c>
      <c r="G2" s="3"/>
      <c r="H2" s="3"/>
      <c r="I2" s="3"/>
      <c r="J2" s="3"/>
    </row>
    <row r="3" spans="1:10" ht="42.75">
      <c r="A3" s="1401" t="s">
        <v>633</v>
      </c>
      <c r="B3" s="139" t="s">
        <v>396</v>
      </c>
      <c r="C3" s="155" t="s">
        <v>164</v>
      </c>
      <c r="D3" s="140" t="s">
        <v>397</v>
      </c>
      <c r="E3" s="112" t="s">
        <v>166</v>
      </c>
      <c r="G3" s="20"/>
      <c r="H3" s="20"/>
      <c r="I3" s="20"/>
      <c r="J3" s="20"/>
    </row>
    <row r="4" spans="1:12" ht="42.75">
      <c r="A4" s="1402" t="s">
        <v>634</v>
      </c>
      <c r="B4" s="141" t="s">
        <v>398</v>
      </c>
      <c r="C4" s="155" t="s">
        <v>169</v>
      </c>
      <c r="D4" s="142" t="s">
        <v>399</v>
      </c>
      <c r="E4" s="117" t="s">
        <v>171</v>
      </c>
      <c r="G4" s="20"/>
      <c r="H4" s="20"/>
      <c r="I4" s="20"/>
      <c r="J4" s="20"/>
      <c r="K4" s="157"/>
      <c r="L4" s="157"/>
    </row>
    <row r="5" spans="1:12" ht="42.75">
      <c r="A5" s="158" t="s">
        <v>400</v>
      </c>
      <c r="B5" s="141" t="s">
        <v>401</v>
      </c>
      <c r="C5" s="3"/>
      <c r="D5" s="142" t="s">
        <v>402</v>
      </c>
      <c r="E5" s="117" t="s">
        <v>176</v>
      </c>
      <c r="G5" s="20"/>
      <c r="H5" s="20"/>
      <c r="I5" s="20"/>
      <c r="J5" s="20"/>
      <c r="K5" s="157"/>
      <c r="L5" s="157"/>
    </row>
    <row r="6" spans="1:12" ht="28.5">
      <c r="A6" s="158" t="s">
        <v>403</v>
      </c>
      <c r="B6" s="141" t="s">
        <v>404</v>
      </c>
      <c r="C6" s="3"/>
      <c r="D6" s="142" t="s">
        <v>189</v>
      </c>
      <c r="E6" s="117" t="s">
        <v>190</v>
      </c>
      <c r="G6" s="20"/>
      <c r="H6" s="20"/>
      <c r="I6" s="20"/>
      <c r="J6" s="20"/>
      <c r="K6" s="157"/>
      <c r="L6" s="157"/>
    </row>
    <row r="7" spans="1:12" ht="14.25">
      <c r="A7" s="158" t="s">
        <v>191</v>
      </c>
      <c r="B7" s="141" t="s">
        <v>192</v>
      </c>
      <c r="C7" s="3"/>
      <c r="D7" s="142" t="s">
        <v>193</v>
      </c>
      <c r="E7" s="117" t="s">
        <v>184</v>
      </c>
      <c r="G7" s="20"/>
      <c r="H7" s="20"/>
      <c r="I7" s="20"/>
      <c r="J7" s="20"/>
      <c r="K7" s="157"/>
      <c r="L7" s="157"/>
    </row>
    <row r="8" spans="1:12" ht="28.5">
      <c r="A8" s="156" t="s">
        <v>194</v>
      </c>
      <c r="B8" s="141" t="s">
        <v>195</v>
      </c>
      <c r="C8" s="3"/>
      <c r="D8" s="142" t="s">
        <v>196</v>
      </c>
      <c r="E8" s="117" t="s">
        <v>290</v>
      </c>
      <c r="G8" s="20"/>
      <c r="H8" s="20"/>
      <c r="I8" s="20"/>
      <c r="J8" s="20"/>
      <c r="K8" s="157"/>
      <c r="L8" s="157"/>
    </row>
    <row r="9" spans="1:12" ht="42.75">
      <c r="A9" s="156" t="s">
        <v>197</v>
      </c>
      <c r="B9" s="141" t="s">
        <v>198</v>
      </c>
      <c r="C9" s="3"/>
      <c r="D9" s="142" t="s">
        <v>199</v>
      </c>
      <c r="E9" s="117" t="s">
        <v>293</v>
      </c>
      <c r="G9" s="20"/>
      <c r="H9" s="20"/>
      <c r="I9" s="20"/>
      <c r="J9" s="20"/>
      <c r="K9" s="157"/>
      <c r="L9" s="157"/>
    </row>
    <row r="10" spans="1:12" ht="14.25">
      <c r="A10" s="156" t="s">
        <v>202</v>
      </c>
      <c r="B10" s="128" t="s">
        <v>203</v>
      </c>
      <c r="C10" s="3"/>
      <c r="D10" s="144" t="s">
        <v>204</v>
      </c>
      <c r="E10" s="117" t="s">
        <v>205</v>
      </c>
      <c r="G10" s="20"/>
      <c r="H10" s="20"/>
      <c r="I10" s="20"/>
      <c r="J10" s="20"/>
      <c r="K10" s="157"/>
      <c r="L10" s="157"/>
    </row>
    <row r="11" spans="1:12" ht="14.25">
      <c r="A11" s="156" t="s">
        <v>206</v>
      </c>
      <c r="B11" s="113"/>
      <c r="C11" s="3"/>
      <c r="D11" s="15"/>
      <c r="E11" s="117" t="s">
        <v>207</v>
      </c>
      <c r="G11" s="20"/>
      <c r="H11" s="20"/>
      <c r="I11" s="20"/>
      <c r="J11" s="20"/>
      <c r="K11" s="157"/>
      <c r="L11" s="157"/>
    </row>
    <row r="12" spans="1:12" ht="14.25">
      <c r="A12" s="156" t="s">
        <v>208</v>
      </c>
      <c r="B12" s="113"/>
      <c r="C12" s="3"/>
      <c r="D12" s="15"/>
      <c r="E12" s="117" t="s">
        <v>296</v>
      </c>
      <c r="G12" s="20"/>
      <c r="H12" s="20"/>
      <c r="I12" s="20"/>
      <c r="J12" s="20"/>
      <c r="K12" s="157"/>
      <c r="L12" s="157"/>
    </row>
    <row r="13" spans="1:12" ht="14.25">
      <c r="A13" s="156" t="s">
        <v>209</v>
      </c>
      <c r="B13" s="113"/>
      <c r="C13" s="3"/>
      <c r="D13" s="15"/>
      <c r="E13" s="117" t="s">
        <v>299</v>
      </c>
      <c r="G13" s="20"/>
      <c r="H13" s="20"/>
      <c r="I13" s="20"/>
      <c r="J13" s="20"/>
      <c r="K13" s="157"/>
      <c r="L13" s="157"/>
    </row>
    <row r="14" spans="1:12" ht="28.5">
      <c r="A14" s="156" t="s">
        <v>210</v>
      </c>
      <c r="B14" s="113"/>
      <c r="C14" s="3"/>
      <c r="D14" s="15"/>
      <c r="E14" s="117" t="s">
        <v>302</v>
      </c>
      <c r="G14" s="20"/>
      <c r="H14" s="20"/>
      <c r="I14" s="20"/>
      <c r="J14" s="20"/>
      <c r="K14" s="157"/>
      <c r="L14" s="157"/>
    </row>
    <row r="15" spans="1:12" ht="42.75">
      <c r="A15" s="156" t="s">
        <v>211</v>
      </c>
      <c r="B15" s="113"/>
      <c r="C15" s="3"/>
      <c r="D15" s="15"/>
      <c r="E15" s="117" t="s">
        <v>307</v>
      </c>
      <c r="G15" s="20"/>
      <c r="H15" s="20"/>
      <c r="I15" s="20"/>
      <c r="J15" s="20"/>
      <c r="K15" s="157"/>
      <c r="L15" s="157"/>
    </row>
    <row r="16" spans="1:12" ht="14.25">
      <c r="A16" s="156" t="s">
        <v>212</v>
      </c>
      <c r="B16" s="113"/>
      <c r="C16" s="3"/>
      <c r="D16" s="15"/>
      <c r="E16" s="117" t="s">
        <v>310</v>
      </c>
      <c r="G16" s="20"/>
      <c r="H16" s="20"/>
      <c r="I16" s="20"/>
      <c r="J16" s="20"/>
      <c r="K16" s="157"/>
      <c r="L16" s="157"/>
    </row>
    <row r="17" spans="1:12" ht="28.5">
      <c r="A17" s="156" t="s">
        <v>631</v>
      </c>
      <c r="B17" s="113"/>
      <c r="C17" s="3"/>
      <c r="D17" s="15"/>
      <c r="E17" s="117" t="s">
        <v>313</v>
      </c>
      <c r="G17" s="20"/>
      <c r="H17" s="20"/>
      <c r="I17" s="20"/>
      <c r="J17" s="20"/>
      <c r="K17" s="157"/>
      <c r="L17" s="157"/>
    </row>
    <row r="18" spans="1:12" ht="14.25">
      <c r="A18" s="1402" t="s">
        <v>329</v>
      </c>
      <c r="B18" s="113"/>
      <c r="C18" s="3"/>
      <c r="D18" s="15"/>
      <c r="E18" s="117" t="s">
        <v>315</v>
      </c>
      <c r="G18" s="3"/>
      <c r="H18" s="3"/>
      <c r="I18" s="3"/>
      <c r="J18" s="3"/>
      <c r="K18" s="157"/>
      <c r="L18" s="157"/>
    </row>
    <row r="19" spans="1:10" ht="14.25">
      <c r="A19" s="156" t="s">
        <v>331</v>
      </c>
      <c r="B19" s="159"/>
      <c r="C19" s="3"/>
      <c r="D19" s="15"/>
      <c r="E19" s="117" t="s">
        <v>317</v>
      </c>
      <c r="G19" s="3"/>
      <c r="H19" s="3"/>
      <c r="I19" s="3"/>
      <c r="J19" s="3"/>
    </row>
    <row r="20" spans="1:10" ht="14.25">
      <c r="A20" s="156" t="s">
        <v>332</v>
      </c>
      <c r="B20" s="159"/>
      <c r="C20" s="3"/>
      <c r="D20" s="15"/>
      <c r="E20" s="117" t="s">
        <v>319</v>
      </c>
      <c r="G20" s="3"/>
      <c r="H20" s="3"/>
      <c r="I20" s="3"/>
      <c r="J20" s="3"/>
    </row>
    <row r="21" spans="1:10" ht="14.25">
      <c r="A21" s="156" t="s">
        <v>333</v>
      </c>
      <c r="B21" s="159"/>
      <c r="C21" s="3"/>
      <c r="D21" s="15"/>
      <c r="E21" s="117" t="s">
        <v>321</v>
      </c>
      <c r="G21" s="3"/>
      <c r="H21" s="3"/>
      <c r="I21" s="3"/>
      <c r="J21" s="3"/>
    </row>
    <row r="22" spans="1:10" ht="14.25">
      <c r="A22" s="156" t="s">
        <v>334</v>
      </c>
      <c r="B22" s="113"/>
      <c r="C22" s="3"/>
      <c r="D22" s="15"/>
      <c r="E22" s="117" t="s">
        <v>323</v>
      </c>
      <c r="G22" s="3"/>
      <c r="H22" s="3"/>
      <c r="I22" s="3"/>
      <c r="J22" s="3"/>
    </row>
    <row r="23" spans="1:10" ht="28.5">
      <c r="A23" s="156" t="s">
        <v>335</v>
      </c>
      <c r="B23" s="113"/>
      <c r="C23" s="3"/>
      <c r="D23" s="15"/>
      <c r="E23" s="117" t="s">
        <v>325</v>
      </c>
      <c r="G23" s="3"/>
      <c r="H23" s="3"/>
      <c r="I23" s="3"/>
      <c r="J23" s="3"/>
    </row>
    <row r="24" spans="1:10" ht="14.25">
      <c r="A24" s="160" t="s">
        <v>213</v>
      </c>
      <c r="B24" s="113"/>
      <c r="C24" s="3"/>
      <c r="D24" s="15"/>
      <c r="E24" s="117" t="s">
        <v>327</v>
      </c>
      <c r="G24" s="3"/>
      <c r="H24" s="3"/>
      <c r="I24" s="3"/>
      <c r="J24" s="3"/>
    </row>
    <row r="25" spans="1:10" ht="14.25">
      <c r="A25" s="161"/>
      <c r="B25" s="113"/>
      <c r="C25" s="3"/>
      <c r="D25" s="3"/>
      <c r="E25" s="160" t="s">
        <v>214</v>
      </c>
      <c r="G25" s="3"/>
      <c r="H25" s="3"/>
      <c r="I25" s="3"/>
      <c r="J25" s="3"/>
    </row>
    <row r="26" spans="1:6" ht="14.25">
      <c r="A26" s="161"/>
      <c r="B26" s="113"/>
      <c r="C26" s="3"/>
      <c r="D26" s="3"/>
      <c r="E26" s="136"/>
      <c r="F26" s="3"/>
    </row>
    <row r="27" spans="1:5" ht="14.25">
      <c r="A27" s="161"/>
      <c r="B27" s="113"/>
      <c r="C27" s="3"/>
      <c r="D27" s="3"/>
      <c r="E27" s="136"/>
    </row>
    <row r="28" spans="1:5" ht="14.25">
      <c r="A28" s="161"/>
      <c r="B28" s="113"/>
      <c r="C28" s="3"/>
      <c r="D28" s="3"/>
      <c r="E28" s="15"/>
    </row>
    <row r="29" spans="1:5" ht="14.25">
      <c r="A29" s="161"/>
      <c r="B29" s="113"/>
      <c r="C29" s="3"/>
      <c r="D29" s="3"/>
      <c r="E29" s="15"/>
    </row>
    <row r="30" spans="1:5" ht="14.25">
      <c r="A30" s="161"/>
      <c r="B30" s="113"/>
      <c r="C30" s="3"/>
      <c r="D30" s="3"/>
      <c r="E30" s="15"/>
    </row>
    <row r="31" spans="1:5" ht="14.25">
      <c r="A31" s="161"/>
      <c r="B31" s="113"/>
      <c r="C31" s="3"/>
      <c r="D31" s="3"/>
      <c r="E31" s="15"/>
    </row>
    <row r="32" spans="1:5" ht="14.25">
      <c r="A32" s="162"/>
      <c r="B32" s="113"/>
      <c r="C32" s="3"/>
      <c r="D32" s="3"/>
      <c r="E32" s="15"/>
    </row>
    <row r="33" spans="1:5" ht="14.25">
      <c r="A33" s="162"/>
      <c r="B33" s="113"/>
      <c r="C33" s="3"/>
      <c r="D33" s="3"/>
      <c r="E33" s="15"/>
    </row>
    <row r="34" spans="1:5" ht="14.25">
      <c r="A34" s="162"/>
      <c r="B34" s="113"/>
      <c r="C34" s="3"/>
      <c r="D34" s="3"/>
      <c r="E34" s="15"/>
    </row>
    <row r="35" spans="1:5" ht="14.25">
      <c r="A35" s="162"/>
      <c r="B35" s="113"/>
      <c r="C35" s="3"/>
      <c r="D35" s="3"/>
      <c r="E35" s="15"/>
    </row>
    <row r="36" spans="1:5" ht="14.25">
      <c r="A36" s="162"/>
      <c r="B36" s="113"/>
      <c r="C36" s="3"/>
      <c r="D36" s="3"/>
      <c r="E36" s="15"/>
    </row>
    <row r="37" spans="1:5" ht="14.25">
      <c r="A37" s="162"/>
      <c r="B37" s="113"/>
      <c r="C37" s="3"/>
      <c r="D37" s="3"/>
      <c r="E37" s="15"/>
    </row>
    <row r="38" spans="1:5" ht="14.25">
      <c r="A38" s="162"/>
      <c r="B38" s="113"/>
      <c r="C38" s="3"/>
      <c r="D38" s="3"/>
      <c r="E38" s="15"/>
    </row>
    <row r="39" spans="1:5" ht="14.25">
      <c r="A39" s="162"/>
      <c r="B39" s="113"/>
      <c r="C39" s="3"/>
      <c r="D39" s="3"/>
      <c r="E39" s="15"/>
    </row>
    <row r="40" spans="1:5" ht="14.25">
      <c r="A40" s="162"/>
      <c r="B40" s="113"/>
      <c r="C40" s="3"/>
      <c r="D40" s="3"/>
      <c r="E40" s="15"/>
    </row>
    <row r="41" spans="1:5" ht="14.25">
      <c r="A41" s="162"/>
      <c r="B41" s="113"/>
      <c r="C41" s="3"/>
      <c r="D41" s="3"/>
      <c r="E41" s="15"/>
    </row>
    <row r="42" spans="1:5" ht="14.25">
      <c r="A42" s="162"/>
      <c r="B42" s="113"/>
      <c r="C42" s="3"/>
      <c r="D42" s="3"/>
      <c r="E42" s="15"/>
    </row>
    <row r="43" ht="12.75">
      <c r="A43" s="162"/>
    </row>
  </sheetData>
  <sheetProtection/>
  <printOptions/>
  <pageMargins left="0.17" right="0.16" top="0.17" bottom="1" header="0.17" footer="0.5"/>
  <pageSetup horizontalDpi="600" verticalDpi="600" orientation="landscape" paperSize="9" scale="65" r:id="rId1"/>
</worksheet>
</file>

<file path=xl/worksheets/sheet31.xml><?xml version="1.0" encoding="utf-8"?>
<worksheet xmlns="http://schemas.openxmlformats.org/spreadsheetml/2006/main" xmlns:r="http://schemas.openxmlformats.org/officeDocument/2006/relationships">
  <dimension ref="A1:A65"/>
  <sheetViews>
    <sheetView zoomScalePageLayoutView="0" workbookViewId="0" topLeftCell="A1">
      <selection activeCell="A12" sqref="A12"/>
    </sheetView>
  </sheetViews>
  <sheetFormatPr defaultColWidth="9.140625" defaultRowHeight="12.75"/>
  <cols>
    <col min="1" max="1" width="27.28125" style="0" customWidth="1"/>
  </cols>
  <sheetData>
    <row r="1" ht="12.75">
      <c r="A1" t="s">
        <v>107</v>
      </c>
    </row>
    <row r="2" ht="12.75">
      <c r="A2" t="s">
        <v>116</v>
      </c>
    </row>
    <row r="3" ht="12.75">
      <c r="A3" t="s">
        <v>117</v>
      </c>
    </row>
    <row r="4" ht="12.75">
      <c r="A4" t="s">
        <v>118</v>
      </c>
    </row>
    <row r="5" ht="12.75">
      <c r="A5" t="s">
        <v>119</v>
      </c>
    </row>
    <row r="6" ht="12.75">
      <c r="A6" t="s">
        <v>120</v>
      </c>
    </row>
    <row r="7" ht="12.75">
      <c r="A7" t="s">
        <v>584</v>
      </c>
    </row>
    <row r="21" ht="12.75">
      <c r="A21" t="s">
        <v>107</v>
      </c>
    </row>
    <row r="22" ht="12.75">
      <c r="A22" t="s">
        <v>116</v>
      </c>
    </row>
    <row r="23" ht="12.75">
      <c r="A23" t="s">
        <v>117</v>
      </c>
    </row>
    <row r="24" ht="12.75">
      <c r="A24" t="s">
        <v>120</v>
      </c>
    </row>
    <row r="25" ht="12.75">
      <c r="A25" t="s">
        <v>584</v>
      </c>
    </row>
    <row r="28" ht="12.75">
      <c r="A28" t="s">
        <v>107</v>
      </c>
    </row>
    <row r="29" ht="12.75">
      <c r="A29" t="s">
        <v>580</v>
      </c>
    </row>
    <row r="30" ht="12.75">
      <c r="A30" t="s">
        <v>581</v>
      </c>
    </row>
    <row r="31" ht="12.75">
      <c r="A31" t="s">
        <v>585</v>
      </c>
    </row>
    <row r="32" ht="12.75">
      <c r="A32" t="s">
        <v>586</v>
      </c>
    </row>
    <row r="33" ht="12.75">
      <c r="A33" t="s">
        <v>191</v>
      </c>
    </row>
    <row r="34" ht="12.75">
      <c r="A34" t="s">
        <v>587</v>
      </c>
    </row>
    <row r="35" ht="12.75">
      <c r="A35" t="s">
        <v>588</v>
      </c>
    </row>
    <row r="39" ht="12.75">
      <c r="A39" t="s">
        <v>107</v>
      </c>
    </row>
    <row r="40" ht="12.75">
      <c r="A40" t="s">
        <v>578</v>
      </c>
    </row>
    <row r="41" ht="12.75">
      <c r="A41" t="s">
        <v>579</v>
      </c>
    </row>
    <row r="42" ht="12.75">
      <c r="A42" t="s">
        <v>119</v>
      </c>
    </row>
    <row r="43" ht="12.75">
      <c r="A43" t="s">
        <v>120</v>
      </c>
    </row>
    <row r="44" ht="12.75">
      <c r="A44" t="s">
        <v>589</v>
      </c>
    </row>
    <row r="48" ht="12.75">
      <c r="A48" t="s">
        <v>107</v>
      </c>
    </row>
    <row r="49" ht="12.75">
      <c r="A49" t="s">
        <v>337</v>
      </c>
    </row>
    <row r="50" ht="12.75">
      <c r="A50" t="s">
        <v>590</v>
      </c>
    </row>
    <row r="51" ht="12.75">
      <c r="A51" t="s">
        <v>591</v>
      </c>
    </row>
    <row r="52" ht="12.75">
      <c r="A52" t="s">
        <v>376</v>
      </c>
    </row>
    <row r="53" ht="12.75">
      <c r="A53" t="s">
        <v>377</v>
      </c>
    </row>
    <row r="54" ht="12.75">
      <c r="A54" t="s">
        <v>378</v>
      </c>
    </row>
    <row r="55" ht="12.75">
      <c r="A55" t="s">
        <v>592</v>
      </c>
    </row>
    <row r="58" ht="12.75">
      <c r="A58" t="s">
        <v>107</v>
      </c>
    </row>
    <row r="59" ht="12.75">
      <c r="A59" t="s">
        <v>122</v>
      </c>
    </row>
    <row r="60" ht="12.75">
      <c r="A60" t="s">
        <v>123</v>
      </c>
    </row>
    <row r="61" ht="12.75">
      <c r="A61" t="s">
        <v>124</v>
      </c>
    </row>
    <row r="62" ht="12.75">
      <c r="A62" t="s">
        <v>582</v>
      </c>
    </row>
    <row r="63" ht="12.75">
      <c r="A63" t="s">
        <v>125</v>
      </c>
    </row>
    <row r="64" ht="12.75">
      <c r="A64" t="s">
        <v>126</v>
      </c>
    </row>
    <row r="65" ht="12.75">
      <c r="A65" t="s">
        <v>583</v>
      </c>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11"/>
    <pageSetUpPr fitToPage="1"/>
  </sheetPr>
  <dimension ref="A1:Q62"/>
  <sheetViews>
    <sheetView showGridLines="0" zoomScale="90" zoomScaleNormal="90" zoomScaleSheetLayoutView="70" zoomScalePageLayoutView="0" workbookViewId="0" topLeftCell="A40">
      <selection activeCell="E55" sqref="E55"/>
    </sheetView>
  </sheetViews>
  <sheetFormatPr defaultColWidth="9.140625" defaultRowHeight="12.75" outlineLevelRow="1"/>
  <cols>
    <col min="1" max="1" width="29.421875" style="72" customWidth="1"/>
    <col min="2" max="2" width="23.140625" style="72" customWidth="1"/>
    <col min="3" max="3" width="25.7109375" style="72" customWidth="1"/>
    <col min="4" max="4" width="16.421875" style="72" customWidth="1"/>
    <col min="5" max="5" width="15.00390625" style="72" customWidth="1"/>
    <col min="6" max="6" width="16.8515625" style="72" customWidth="1"/>
    <col min="7" max="7" width="34.140625" style="72" customWidth="1"/>
    <col min="8" max="10" width="9.140625" style="72" customWidth="1"/>
    <col min="11" max="11" width="21.421875" style="72" customWidth="1"/>
    <col min="12" max="16384" width="9.140625" style="72" customWidth="1"/>
  </cols>
  <sheetData>
    <row r="1" spans="1:14" s="63" customFormat="1" ht="25.5" customHeight="1">
      <c r="A1" s="1480" t="s">
        <v>61</v>
      </c>
      <c r="B1" s="1480"/>
      <c r="C1" s="1480"/>
      <c r="D1" s="1480"/>
      <c r="E1" s="1480"/>
      <c r="F1" s="1480"/>
      <c r="G1" s="1480"/>
      <c r="H1" s="492"/>
      <c r="I1" s="35"/>
      <c r="J1" s="35"/>
      <c r="K1" s="12"/>
      <c r="L1" s="12"/>
      <c r="M1" s="14"/>
      <c r="N1" s="14"/>
    </row>
    <row r="2" spans="1:13" s="63" customFormat="1" ht="27" customHeight="1" thickBot="1">
      <c r="A2" s="98" t="s">
        <v>154</v>
      </c>
      <c r="B2" s="98"/>
      <c r="C2" s="10"/>
      <c r="D2" s="10"/>
      <c r="E2" s="36"/>
      <c r="F2" s="10"/>
      <c r="G2" s="10"/>
      <c r="H2" s="10"/>
      <c r="I2" s="10"/>
      <c r="J2" s="12"/>
      <c r="K2" s="12"/>
      <c r="L2" s="12"/>
      <c r="M2" s="14"/>
    </row>
    <row r="3" spans="1:12" s="73" customFormat="1" ht="18" customHeight="1" thickBot="1">
      <c r="A3" s="1481" t="s">
        <v>70</v>
      </c>
      <c r="B3" s="1507"/>
      <c r="C3" s="1482"/>
      <c r="D3" s="1509" t="str">
        <f>IF('PR_Programmatic Progress_1A'!C7="","",'PR_Programmatic Progress_1A'!C7)</f>
        <v>GEO-T-NCDC</v>
      </c>
      <c r="E3" s="1510"/>
      <c r="F3" s="1510"/>
      <c r="G3" s="1511"/>
      <c r="H3" s="4"/>
      <c r="I3" s="4"/>
      <c r="J3" s="4"/>
      <c r="K3" s="4"/>
      <c r="L3" s="4"/>
    </row>
    <row r="4" spans="1:12" s="73" customFormat="1" ht="15" customHeight="1">
      <c r="A4" s="493" t="s">
        <v>271</v>
      </c>
      <c r="B4" s="513"/>
      <c r="C4" s="513"/>
      <c r="D4" s="53" t="s">
        <v>277</v>
      </c>
      <c r="E4" s="505" t="str">
        <f>IF('PR_Programmatic Progress_1A'!D12="Select","",'PR_Programmatic Progress_1A'!D12)</f>
        <v>Semester</v>
      </c>
      <c r="F4" s="5" t="s">
        <v>278</v>
      </c>
      <c r="G4" s="47">
        <f>IF('PR_Programmatic Progress_1A'!F12="Select","",'PR_Programmatic Progress_1A'!F12)</f>
        <v>2</v>
      </c>
      <c r="H4" s="4"/>
      <c r="I4" s="4"/>
      <c r="J4" s="4"/>
      <c r="K4" s="4"/>
      <c r="L4" s="4"/>
    </row>
    <row r="5" spans="1:12" s="73" customFormat="1" ht="15" customHeight="1">
      <c r="A5" s="514" t="s">
        <v>272</v>
      </c>
      <c r="B5" s="40"/>
      <c r="C5" s="40"/>
      <c r="D5" s="54" t="s">
        <v>240</v>
      </c>
      <c r="E5" s="520">
        <f>IF('PR_Programmatic Progress_1A'!D13="","",'PR_Programmatic Progress_1A'!D13)</f>
        <v>41821</v>
      </c>
      <c r="F5" s="5" t="s">
        <v>258</v>
      </c>
      <c r="G5" s="521">
        <f>IF('PR_Programmatic Progress_1A'!F13="","",'PR_Programmatic Progress_1A'!F13)</f>
        <v>42004</v>
      </c>
      <c r="H5" s="4"/>
      <c r="I5" s="4"/>
      <c r="J5" s="4"/>
      <c r="K5" s="4"/>
      <c r="L5" s="4"/>
    </row>
    <row r="6" spans="1:12" s="73" customFormat="1" ht="15" customHeight="1" thickBot="1">
      <c r="A6" s="55" t="s">
        <v>273</v>
      </c>
      <c r="B6" s="167"/>
      <c r="C6" s="41"/>
      <c r="D6" s="1522">
        <f>IF('PR_Programmatic Progress_1A'!C14="Select","",'PR_Programmatic Progress_1A'!C14)</f>
        <v>2</v>
      </c>
      <c r="E6" s="1523"/>
      <c r="F6" s="1523"/>
      <c r="G6" s="1524"/>
      <c r="H6" s="4"/>
      <c r="I6" s="4"/>
      <c r="J6" s="4"/>
      <c r="K6" s="4"/>
      <c r="L6" s="4"/>
    </row>
    <row r="7" spans="1:12" ht="12.75">
      <c r="A7" s="535"/>
      <c r="B7" s="3"/>
      <c r="C7" s="3"/>
      <c r="D7" s="3"/>
      <c r="E7" s="3"/>
      <c r="F7" s="3"/>
      <c r="G7" s="3"/>
      <c r="H7" s="3"/>
      <c r="I7" s="3"/>
      <c r="J7" s="3"/>
      <c r="K7" s="3"/>
      <c r="L7" s="3"/>
    </row>
    <row r="8" spans="1:17" s="67" customFormat="1" ht="23.25">
      <c r="A8" s="171" t="s">
        <v>223</v>
      </c>
      <c r="B8" s="171"/>
      <c r="C8" s="171"/>
      <c r="D8" s="171"/>
      <c r="E8" s="171"/>
      <c r="F8" s="171"/>
      <c r="G8" s="171"/>
      <c r="H8" s="171"/>
      <c r="I8" s="171"/>
      <c r="J8" s="171"/>
      <c r="K8" s="171"/>
      <c r="L8" s="171"/>
      <c r="M8" s="749"/>
      <c r="N8" s="749"/>
      <c r="O8" s="749"/>
      <c r="P8" s="749"/>
      <c r="Q8" s="749"/>
    </row>
    <row r="9" spans="1:17" s="67" customFormat="1" ht="23.25">
      <c r="A9" s="171"/>
      <c r="B9" s="171"/>
      <c r="C9" s="171"/>
      <c r="D9" s="171"/>
      <c r="E9" s="171"/>
      <c r="F9" s="171"/>
      <c r="G9" s="171"/>
      <c r="H9" s="171"/>
      <c r="I9" s="171"/>
      <c r="J9" s="171"/>
      <c r="K9" s="171"/>
      <c r="L9" s="171"/>
      <c r="M9" s="749"/>
      <c r="N9" s="749"/>
      <c r="O9" s="749"/>
      <c r="P9" s="749"/>
      <c r="Q9" s="749"/>
    </row>
    <row r="10" spans="1:15" s="74" customFormat="1" ht="24.75" customHeight="1" thickBot="1">
      <c r="A10" s="873" t="s">
        <v>484</v>
      </c>
      <c r="B10" s="874"/>
      <c r="C10" s="874"/>
      <c r="D10" s="874"/>
      <c r="E10" s="874"/>
      <c r="F10" s="874"/>
      <c r="G10" s="874"/>
      <c r="H10" s="874"/>
      <c r="I10" s="874"/>
      <c r="J10" s="874"/>
      <c r="K10" s="874"/>
      <c r="L10" s="874"/>
      <c r="M10" s="91"/>
      <c r="N10" s="91"/>
      <c r="O10" s="91"/>
    </row>
    <row r="11" spans="1:12" s="74" customFormat="1" ht="4.5" customHeight="1">
      <c r="A11" s="1538"/>
      <c r="B11" s="1538"/>
      <c r="C11" s="1538"/>
      <c r="D11" s="1538"/>
      <c r="E11" s="1538"/>
      <c r="F11" s="1538"/>
      <c r="G11" s="1538"/>
      <c r="H11" s="1538"/>
      <c r="I11" s="1538"/>
      <c r="J11" s="1538"/>
      <c r="K11" s="1538"/>
      <c r="L11" s="1538"/>
    </row>
    <row r="12" spans="1:12" s="74" customFormat="1" ht="68.25" customHeight="1" thickBot="1">
      <c r="A12" s="1536" t="s">
        <v>612</v>
      </c>
      <c r="B12" s="1537"/>
      <c r="C12" s="1537"/>
      <c r="D12" s="1537"/>
      <c r="E12" s="1537"/>
      <c r="F12" s="1537"/>
      <c r="G12" s="1537"/>
      <c r="H12" s="1537"/>
      <c r="I12" s="1537"/>
      <c r="J12" s="1537"/>
      <c r="K12" s="1537"/>
      <c r="L12" s="1537"/>
    </row>
    <row r="13" spans="1:12" s="63" customFormat="1" ht="53.25" customHeight="1" thickBot="1">
      <c r="A13" s="1532" t="s">
        <v>185</v>
      </c>
      <c r="B13" s="1533"/>
      <c r="C13" s="1533"/>
      <c r="D13" s="1534"/>
      <c r="E13" s="1535"/>
      <c r="F13" s="1069" t="s">
        <v>6</v>
      </c>
      <c r="G13" s="1539" t="s">
        <v>410</v>
      </c>
      <c r="H13" s="1540"/>
      <c r="I13" s="1540"/>
      <c r="J13" s="1540"/>
      <c r="K13" s="1540"/>
      <c r="L13" s="1541"/>
    </row>
    <row r="14" spans="1:12" ht="33.75" customHeight="1">
      <c r="A14" s="1532" t="s">
        <v>185</v>
      </c>
      <c r="B14" s="1533"/>
      <c r="C14" s="1533"/>
      <c r="D14" s="1534"/>
      <c r="E14" s="1535"/>
      <c r="F14" s="1069" t="s">
        <v>6</v>
      </c>
      <c r="G14" s="1539" t="s">
        <v>410</v>
      </c>
      <c r="H14" s="1540"/>
      <c r="I14" s="1540"/>
      <c r="J14" s="1540"/>
      <c r="K14" s="1540"/>
      <c r="L14" s="1541"/>
    </row>
    <row r="15" spans="1:12" ht="66" customHeight="1">
      <c r="A15" s="1543" t="s">
        <v>659</v>
      </c>
      <c r="B15" s="1544"/>
      <c r="C15" s="1544"/>
      <c r="D15" s="1544"/>
      <c r="E15" s="1545"/>
      <c r="F15" s="714" t="s">
        <v>660</v>
      </c>
      <c r="G15" s="1503" t="s">
        <v>661</v>
      </c>
      <c r="H15" s="1504"/>
      <c r="I15" s="1504"/>
      <c r="J15" s="1504"/>
      <c r="K15" s="1504"/>
      <c r="L15" s="1542"/>
    </row>
    <row r="16" spans="1:12" ht="98.25" customHeight="1">
      <c r="A16" s="1543" t="s">
        <v>662</v>
      </c>
      <c r="B16" s="1544"/>
      <c r="C16" s="1544"/>
      <c r="D16" s="1544"/>
      <c r="E16" s="1545"/>
      <c r="F16" s="714" t="s">
        <v>660</v>
      </c>
      <c r="G16" s="1503" t="s">
        <v>661</v>
      </c>
      <c r="H16" s="1504"/>
      <c r="I16" s="1504"/>
      <c r="J16" s="1504"/>
      <c r="K16" s="1504"/>
      <c r="L16" s="1542"/>
    </row>
    <row r="17" spans="1:12" ht="409.5" customHeight="1">
      <c r="A17" s="1543" t="s">
        <v>663</v>
      </c>
      <c r="B17" s="1544"/>
      <c r="C17" s="1544"/>
      <c r="D17" s="1544"/>
      <c r="E17" s="1545"/>
      <c r="F17" s="714" t="s">
        <v>660</v>
      </c>
      <c r="G17" s="1546" t="s">
        <v>750</v>
      </c>
      <c r="H17" s="1544"/>
      <c r="I17" s="1544"/>
      <c r="J17" s="1544"/>
      <c r="K17" s="1544"/>
      <c r="L17" s="1547"/>
    </row>
    <row r="18" spans="1:12" ht="99.75" customHeight="1">
      <c r="A18" s="1543" t="s">
        <v>664</v>
      </c>
      <c r="B18" s="1544"/>
      <c r="C18" s="1544"/>
      <c r="D18" s="1544" t="s">
        <v>257</v>
      </c>
      <c r="E18" s="1545"/>
      <c r="F18" s="714" t="s">
        <v>660</v>
      </c>
      <c r="G18" s="1548" t="s">
        <v>661</v>
      </c>
      <c r="H18" s="1544"/>
      <c r="I18" s="1544"/>
      <c r="J18" s="1544"/>
      <c r="K18" s="1544"/>
      <c r="L18" s="1547"/>
    </row>
    <row r="19" spans="1:12" ht="120.75" customHeight="1">
      <c r="A19" s="1543" t="s">
        <v>665</v>
      </c>
      <c r="B19" s="1544"/>
      <c r="C19" s="1544"/>
      <c r="D19" s="1544" t="s">
        <v>257</v>
      </c>
      <c r="E19" s="1545"/>
      <c r="F19" s="1425" t="s">
        <v>660</v>
      </c>
      <c r="G19" s="1548" t="s">
        <v>754</v>
      </c>
      <c r="H19" s="1544"/>
      <c r="I19" s="1544"/>
      <c r="J19" s="1544"/>
      <c r="K19" s="1544"/>
      <c r="L19" s="1547"/>
    </row>
    <row r="20" spans="1:12" ht="111" customHeight="1">
      <c r="A20" s="1543" t="s">
        <v>666</v>
      </c>
      <c r="B20" s="1544"/>
      <c r="C20" s="1544"/>
      <c r="D20" s="1544"/>
      <c r="E20" s="1545"/>
      <c r="F20" s="714" t="s">
        <v>660</v>
      </c>
      <c r="G20" s="1548" t="s">
        <v>746</v>
      </c>
      <c r="H20" s="1544"/>
      <c r="I20" s="1544"/>
      <c r="J20" s="1544"/>
      <c r="K20" s="1544"/>
      <c r="L20" s="1547"/>
    </row>
    <row r="21" spans="1:12" ht="113.25" customHeight="1">
      <c r="A21" s="1543" t="s">
        <v>667</v>
      </c>
      <c r="B21" s="1544"/>
      <c r="C21" s="1544"/>
      <c r="D21" s="1544"/>
      <c r="E21" s="1545"/>
      <c r="F21" s="714" t="s">
        <v>660</v>
      </c>
      <c r="G21" s="1548" t="s">
        <v>668</v>
      </c>
      <c r="H21" s="1544"/>
      <c r="I21" s="1544"/>
      <c r="J21" s="1544"/>
      <c r="K21" s="1544"/>
      <c r="L21" s="1547"/>
    </row>
    <row r="22" spans="1:12" ht="257.25" customHeight="1">
      <c r="A22" s="1543" t="s">
        <v>669</v>
      </c>
      <c r="B22" s="1544"/>
      <c r="C22" s="1544"/>
      <c r="D22" s="1544"/>
      <c r="E22" s="1545"/>
      <c r="F22" s="714" t="s">
        <v>660</v>
      </c>
      <c r="G22" s="1592" t="s">
        <v>753</v>
      </c>
      <c r="H22" s="1593"/>
      <c r="I22" s="1593"/>
      <c r="J22" s="1593"/>
      <c r="K22" s="1593"/>
      <c r="L22" s="1594"/>
    </row>
    <row r="23" spans="1:12" ht="208.5" customHeight="1">
      <c r="A23" s="1543" t="s">
        <v>671</v>
      </c>
      <c r="B23" s="1544"/>
      <c r="C23" s="1544"/>
      <c r="D23" s="1544"/>
      <c r="E23" s="1545"/>
      <c r="F23" s="714" t="s">
        <v>670</v>
      </c>
      <c r="G23" s="1592" t="s">
        <v>747</v>
      </c>
      <c r="H23" s="1595"/>
      <c r="I23" s="1595"/>
      <c r="J23" s="1595"/>
      <c r="K23" s="1595"/>
      <c r="L23" s="1596"/>
    </row>
    <row r="24" spans="1:12" ht="366" customHeight="1">
      <c r="A24" s="1543" t="s">
        <v>672</v>
      </c>
      <c r="B24" s="1544"/>
      <c r="C24" s="1544"/>
      <c r="D24" s="1544"/>
      <c r="E24" s="1545"/>
      <c r="F24" s="714" t="s">
        <v>660</v>
      </c>
      <c r="G24" s="1548" t="s">
        <v>673</v>
      </c>
      <c r="H24" s="1544"/>
      <c r="I24" s="1544"/>
      <c r="J24" s="1544"/>
      <c r="K24" s="1544"/>
      <c r="L24" s="1547"/>
    </row>
    <row r="25" spans="1:12" s="1144" customFormat="1" ht="15" customHeight="1">
      <c r="A25" s="1597"/>
      <c r="B25" s="1598"/>
      <c r="C25" s="1598"/>
      <c r="D25" s="1598"/>
      <c r="E25" s="1598"/>
      <c r="F25" s="1598"/>
      <c r="G25" s="1598"/>
      <c r="H25" s="1598"/>
      <c r="I25" s="1598"/>
      <c r="J25" s="1598"/>
      <c r="K25" s="1598"/>
      <c r="L25" s="1599"/>
    </row>
    <row r="26" spans="1:12" ht="33.75" customHeight="1" outlineLevel="1">
      <c r="A26" s="1555"/>
      <c r="B26" s="1556"/>
      <c r="C26" s="1556"/>
      <c r="D26" s="1557"/>
      <c r="E26" s="1558"/>
      <c r="F26" s="714" t="s">
        <v>257</v>
      </c>
      <c r="G26" s="1559"/>
      <c r="H26" s="1553"/>
      <c r="I26" s="1553"/>
      <c r="J26" s="1553"/>
      <c r="K26" s="1553"/>
      <c r="L26" s="1560"/>
    </row>
    <row r="27" spans="1:12" ht="33.75" customHeight="1" outlineLevel="1">
      <c r="A27" s="1555"/>
      <c r="B27" s="1556"/>
      <c r="C27" s="1556"/>
      <c r="D27" s="1557"/>
      <c r="E27" s="1558"/>
      <c r="F27" s="714" t="s">
        <v>257</v>
      </c>
      <c r="G27" s="1559"/>
      <c r="H27" s="1553"/>
      <c r="I27" s="1553"/>
      <c r="J27" s="1553"/>
      <c r="K27" s="1553"/>
      <c r="L27" s="1560"/>
    </row>
    <row r="28" spans="1:12" ht="33.75" customHeight="1" outlineLevel="1" thickBot="1">
      <c r="A28" s="1561"/>
      <c r="B28" s="1562"/>
      <c r="C28" s="1562"/>
      <c r="D28" s="1563"/>
      <c r="E28" s="1564"/>
      <c r="F28" s="715" t="s">
        <v>257</v>
      </c>
      <c r="G28" s="1549"/>
      <c r="H28" s="1550"/>
      <c r="I28" s="1550"/>
      <c r="J28" s="1550"/>
      <c r="K28" s="1550"/>
      <c r="L28" s="1551"/>
    </row>
    <row r="29" spans="1:12" s="359" customFormat="1" ht="25.5" customHeight="1">
      <c r="A29" s="178"/>
      <c r="B29" s="178"/>
      <c r="C29" s="178"/>
      <c r="D29" s="178"/>
      <c r="E29" s="178"/>
      <c r="F29" s="178"/>
      <c r="G29" s="178"/>
      <c r="H29" s="178"/>
      <c r="I29" s="178"/>
      <c r="J29" s="178"/>
      <c r="K29" s="178"/>
      <c r="L29" s="178"/>
    </row>
    <row r="30" spans="1:12" ht="25.5" customHeight="1">
      <c r="A30" s="1567" t="s">
        <v>485</v>
      </c>
      <c r="B30" s="1568"/>
      <c r="C30" s="1568"/>
      <c r="D30" s="1568"/>
      <c r="E30" s="1568"/>
      <c r="F30" s="1568"/>
      <c r="G30" s="1568"/>
      <c r="H30" s="1568"/>
      <c r="I30" s="1568"/>
      <c r="J30" s="1568"/>
      <c r="K30" s="1568"/>
      <c r="L30" s="1568"/>
    </row>
    <row r="31" spans="1:12" ht="37.5" customHeight="1">
      <c r="A31" s="1565" t="s">
        <v>613</v>
      </c>
      <c r="B31" s="1566"/>
      <c r="C31" s="1566"/>
      <c r="D31" s="1566"/>
      <c r="E31" s="1566"/>
      <c r="F31" s="1566"/>
      <c r="G31" s="1566"/>
      <c r="H31" s="1566"/>
      <c r="I31" s="1566"/>
      <c r="J31" s="1566"/>
      <c r="K31" s="1566"/>
      <c r="L31" s="1566"/>
    </row>
    <row r="32" spans="1:12" ht="33.75" customHeight="1" thickBot="1">
      <c r="A32" s="79"/>
      <c r="B32" s="77"/>
      <c r="C32" s="77"/>
      <c r="D32" s="77"/>
      <c r="E32" s="77"/>
      <c r="F32" s="77"/>
      <c r="G32" s="77"/>
      <c r="H32" s="77"/>
      <c r="I32" s="77"/>
      <c r="J32" s="77"/>
      <c r="K32" s="77"/>
      <c r="L32" s="77"/>
    </row>
    <row r="33" spans="1:12" ht="40.5" customHeight="1">
      <c r="A33" s="1532" t="s">
        <v>409</v>
      </c>
      <c r="B33" s="1540"/>
      <c r="C33" s="1540"/>
      <c r="D33" s="1569"/>
      <c r="E33" s="1539" t="s">
        <v>410</v>
      </c>
      <c r="F33" s="1540"/>
      <c r="G33" s="1540"/>
      <c r="H33" s="1540"/>
      <c r="I33" s="1540"/>
      <c r="J33" s="1540"/>
      <c r="K33" s="1540"/>
      <c r="L33" s="1541"/>
    </row>
    <row r="34" spans="1:12" ht="393.75" customHeight="1">
      <c r="A34" s="1555" t="s">
        <v>738</v>
      </c>
      <c r="B34" s="1553"/>
      <c r="C34" s="1553"/>
      <c r="D34" s="1554"/>
      <c r="E34" s="1559" t="s">
        <v>770</v>
      </c>
      <c r="F34" s="1571"/>
      <c r="G34" s="1571"/>
      <c r="H34" s="1571"/>
      <c r="I34" s="1571"/>
      <c r="J34" s="1571"/>
      <c r="K34" s="1571"/>
      <c r="L34" s="1572"/>
    </row>
    <row r="35" spans="1:12" ht="409.5" customHeight="1">
      <c r="A35" s="1555" t="s">
        <v>739</v>
      </c>
      <c r="B35" s="1553"/>
      <c r="C35" s="1553"/>
      <c r="D35" s="1554"/>
      <c r="E35" s="1559" t="s">
        <v>771</v>
      </c>
      <c r="F35" s="1571"/>
      <c r="G35" s="1571"/>
      <c r="H35" s="1571"/>
      <c r="I35" s="1571"/>
      <c r="J35" s="1571"/>
      <c r="K35" s="1571"/>
      <c r="L35" s="1572"/>
    </row>
    <row r="36" spans="1:12" ht="35.25" customHeight="1">
      <c r="A36" s="1552"/>
      <c r="B36" s="1553"/>
      <c r="C36" s="1553"/>
      <c r="D36" s="1554"/>
      <c r="E36" s="1570"/>
      <c r="F36" s="1571"/>
      <c r="G36" s="1571"/>
      <c r="H36" s="1571"/>
      <c r="I36" s="1571"/>
      <c r="J36" s="1571"/>
      <c r="K36" s="1571"/>
      <c r="L36" s="1572"/>
    </row>
    <row r="37" spans="1:12" ht="35.25" customHeight="1">
      <c r="A37" s="1552"/>
      <c r="B37" s="1553"/>
      <c r="C37" s="1553"/>
      <c r="D37" s="1554"/>
      <c r="E37" s="1570"/>
      <c r="F37" s="1590"/>
      <c r="G37" s="1590"/>
      <c r="H37" s="1590"/>
      <c r="I37" s="1590"/>
      <c r="J37" s="1590"/>
      <c r="K37" s="1590"/>
      <c r="L37" s="1591"/>
    </row>
    <row r="38" spans="1:12" ht="35.25" customHeight="1">
      <c r="A38" s="1552"/>
      <c r="B38" s="1553"/>
      <c r="C38" s="1553"/>
      <c r="D38" s="1554"/>
      <c r="E38" s="1570"/>
      <c r="F38" s="1590"/>
      <c r="G38" s="1590"/>
      <c r="H38" s="1590"/>
      <c r="I38" s="1590"/>
      <c r="J38" s="1590"/>
      <c r="K38" s="1590"/>
      <c r="L38" s="1591"/>
    </row>
    <row r="39" spans="1:12" ht="35.25" customHeight="1">
      <c r="A39" s="1552"/>
      <c r="B39" s="1553"/>
      <c r="C39" s="1553"/>
      <c r="D39" s="1554"/>
      <c r="E39" s="1570"/>
      <c r="F39" s="1590"/>
      <c r="G39" s="1590"/>
      <c r="H39" s="1590"/>
      <c r="I39" s="1590"/>
      <c r="J39" s="1590"/>
      <c r="K39" s="1590"/>
      <c r="L39" s="1591"/>
    </row>
    <row r="40" spans="1:12" ht="35.25" customHeight="1">
      <c r="A40" s="1552"/>
      <c r="B40" s="1553"/>
      <c r="C40" s="1553"/>
      <c r="D40" s="1554"/>
      <c r="E40" s="1570"/>
      <c r="F40" s="1590"/>
      <c r="G40" s="1590"/>
      <c r="H40" s="1590"/>
      <c r="I40" s="1590"/>
      <c r="J40" s="1590"/>
      <c r="K40" s="1590"/>
      <c r="L40" s="1591"/>
    </row>
    <row r="41" spans="1:12" ht="35.25" customHeight="1">
      <c r="A41" s="1552"/>
      <c r="B41" s="1553"/>
      <c r="C41" s="1553"/>
      <c r="D41" s="1554"/>
      <c r="E41" s="1570"/>
      <c r="F41" s="1590"/>
      <c r="G41" s="1590"/>
      <c r="H41" s="1590"/>
      <c r="I41" s="1590"/>
      <c r="J41" s="1590"/>
      <c r="K41" s="1590"/>
      <c r="L41" s="1591"/>
    </row>
    <row r="42" spans="1:12" ht="35.25" customHeight="1" outlineLevel="1">
      <c r="A42" s="1552"/>
      <c r="B42" s="1553"/>
      <c r="C42" s="1553"/>
      <c r="D42" s="1554"/>
      <c r="E42" s="1570"/>
      <c r="F42" s="1590"/>
      <c r="G42" s="1590"/>
      <c r="H42" s="1590"/>
      <c r="I42" s="1590"/>
      <c r="J42" s="1590"/>
      <c r="K42" s="1590"/>
      <c r="L42" s="1591"/>
    </row>
    <row r="43" spans="1:12" ht="35.25" customHeight="1" outlineLevel="1">
      <c r="A43" s="1552"/>
      <c r="B43" s="1553"/>
      <c r="C43" s="1553"/>
      <c r="D43" s="1554"/>
      <c r="E43" s="1570"/>
      <c r="F43" s="1590"/>
      <c r="G43" s="1590"/>
      <c r="H43" s="1590"/>
      <c r="I43" s="1590"/>
      <c r="J43" s="1590"/>
      <c r="K43" s="1590"/>
      <c r="L43" s="1591"/>
    </row>
    <row r="44" spans="1:12" ht="35.25" customHeight="1" outlineLevel="1">
      <c r="A44" s="1552"/>
      <c r="B44" s="1553"/>
      <c r="C44" s="1553"/>
      <c r="D44" s="1554"/>
      <c r="E44" s="1570"/>
      <c r="F44" s="1590"/>
      <c r="G44" s="1590"/>
      <c r="H44" s="1590"/>
      <c r="I44" s="1590"/>
      <c r="J44" s="1590"/>
      <c r="K44" s="1590"/>
      <c r="L44" s="1591"/>
    </row>
    <row r="45" spans="1:12" s="1144" customFormat="1" ht="12.75" customHeight="1">
      <c r="A45" s="1138"/>
      <c r="B45" s="1139"/>
      <c r="C45" s="1139"/>
      <c r="D45" s="1140"/>
      <c r="E45" s="1141"/>
      <c r="F45" s="1142"/>
      <c r="G45" s="1142"/>
      <c r="H45" s="1142"/>
      <c r="I45" s="1142"/>
      <c r="J45" s="1142"/>
      <c r="K45" s="1142"/>
      <c r="L45" s="1143"/>
    </row>
    <row r="46" spans="1:12" ht="35.25" customHeight="1" outlineLevel="1">
      <c r="A46" s="1552"/>
      <c r="B46" s="1553"/>
      <c r="C46" s="1553"/>
      <c r="D46" s="1554"/>
      <c r="E46" s="1570"/>
      <c r="F46" s="1590"/>
      <c r="G46" s="1590"/>
      <c r="H46" s="1590"/>
      <c r="I46" s="1590"/>
      <c r="J46" s="1590"/>
      <c r="K46" s="1590"/>
      <c r="L46" s="1591"/>
    </row>
    <row r="47" spans="1:12" ht="35.25" customHeight="1" outlineLevel="1">
      <c r="A47" s="1552"/>
      <c r="B47" s="1553"/>
      <c r="C47" s="1553"/>
      <c r="D47" s="1554"/>
      <c r="E47" s="1570"/>
      <c r="F47" s="1590"/>
      <c r="G47" s="1590"/>
      <c r="H47" s="1590"/>
      <c r="I47" s="1590"/>
      <c r="J47" s="1590"/>
      <c r="K47" s="1590"/>
      <c r="L47" s="1591"/>
    </row>
    <row r="48" spans="1:12" ht="35.25" customHeight="1" outlineLevel="1">
      <c r="A48" s="1552"/>
      <c r="B48" s="1553"/>
      <c r="C48" s="1553"/>
      <c r="D48" s="1554"/>
      <c r="E48" s="1570"/>
      <c r="F48" s="1590"/>
      <c r="G48" s="1590"/>
      <c r="H48" s="1590"/>
      <c r="I48" s="1590"/>
      <c r="J48" s="1590"/>
      <c r="K48" s="1590"/>
      <c r="L48" s="1591"/>
    </row>
    <row r="49" spans="1:12" ht="14.25">
      <c r="A49" s="537"/>
      <c r="B49" s="537"/>
      <c r="C49" s="537"/>
      <c r="D49" s="537"/>
      <c r="E49" s="537"/>
      <c r="F49" s="538"/>
      <c r="G49" s="538"/>
      <c r="H49" s="538"/>
      <c r="I49" s="538"/>
      <c r="J49" s="537"/>
      <c r="K49" s="537"/>
      <c r="L49" s="537"/>
    </row>
    <row r="50" ht="12.75">
      <c r="J50" s="539"/>
    </row>
    <row r="51" spans="1:12" s="91" customFormat="1" ht="25.5" customHeight="1">
      <c r="A51" s="1567" t="s">
        <v>486</v>
      </c>
      <c r="B51" s="1568"/>
      <c r="C51" s="1568"/>
      <c r="D51" s="1568"/>
      <c r="E51" s="1568"/>
      <c r="F51" s="1568"/>
      <c r="G51" s="1568"/>
      <c r="H51" s="1568"/>
      <c r="I51" s="1568"/>
      <c r="J51" s="1568"/>
      <c r="K51" s="1568"/>
      <c r="L51" s="1568"/>
    </row>
    <row r="52" spans="1:12" s="750" customFormat="1" ht="42" customHeight="1" thickBot="1">
      <c r="A52" s="1588" t="s">
        <v>186</v>
      </c>
      <c r="B52" s="1589"/>
      <c r="C52" s="1589"/>
      <c r="D52" s="1589"/>
      <c r="E52" s="1589"/>
      <c r="F52" s="1589"/>
      <c r="G52" s="1589"/>
      <c r="H52" s="1589"/>
      <c r="I52" s="1589"/>
      <c r="J52" s="1589"/>
      <c r="K52" s="1589"/>
      <c r="L52" s="1589"/>
    </row>
    <row r="53" spans="1:12" s="91" customFormat="1" ht="33.75" customHeight="1">
      <c r="A53" s="1586" t="s">
        <v>218</v>
      </c>
      <c r="B53" s="1587"/>
      <c r="C53" s="1587"/>
      <c r="D53" s="1587"/>
      <c r="E53" s="1333" t="s">
        <v>39</v>
      </c>
      <c r="F53" s="1333" t="s">
        <v>6</v>
      </c>
      <c r="G53" s="1583" t="s">
        <v>219</v>
      </c>
      <c r="H53" s="1584"/>
      <c r="I53" s="1584"/>
      <c r="J53" s="1584"/>
      <c r="K53" s="1584"/>
      <c r="L53" s="1585"/>
    </row>
    <row r="54" spans="1:12" s="91" customFormat="1" ht="31.5" customHeight="1">
      <c r="A54" s="1578" t="s">
        <v>408</v>
      </c>
      <c r="B54" s="1579"/>
      <c r="C54" s="1579"/>
      <c r="D54" s="1579"/>
      <c r="E54" s="540">
        <v>42094</v>
      </c>
      <c r="F54" s="714" t="s">
        <v>674</v>
      </c>
      <c r="G54" s="1580" t="s">
        <v>772</v>
      </c>
      <c r="H54" s="1581"/>
      <c r="I54" s="1581"/>
      <c r="J54" s="1581"/>
      <c r="K54" s="1581"/>
      <c r="L54" s="1582"/>
    </row>
    <row r="55" spans="1:12" s="91" customFormat="1" ht="33" customHeight="1" thickBot="1">
      <c r="A55" s="1576" t="s">
        <v>217</v>
      </c>
      <c r="B55" s="1577"/>
      <c r="C55" s="1577"/>
      <c r="D55" s="1577"/>
      <c r="E55" s="541">
        <v>42063</v>
      </c>
      <c r="F55" s="715" t="s">
        <v>773</v>
      </c>
      <c r="G55" s="1573" t="s">
        <v>774</v>
      </c>
      <c r="H55" s="1574"/>
      <c r="I55" s="1574"/>
      <c r="J55" s="1574"/>
      <c r="K55" s="1574"/>
      <c r="L55" s="1575"/>
    </row>
    <row r="56" spans="1:11" ht="12.75">
      <c r="A56" s="3"/>
      <c r="B56" s="3"/>
      <c r="C56" s="3"/>
      <c r="D56" s="3"/>
      <c r="E56" s="3"/>
      <c r="F56" s="3"/>
      <c r="G56" s="31"/>
      <c r="H56" s="3"/>
      <c r="I56" s="3"/>
      <c r="J56" s="16"/>
      <c r="K56" s="3"/>
    </row>
    <row r="57" spans="1:12" ht="12.75">
      <c r="A57" s="3"/>
      <c r="B57" s="3"/>
      <c r="C57" s="3"/>
      <c r="D57" s="3"/>
      <c r="E57" s="3"/>
      <c r="F57" s="3"/>
      <c r="G57" s="31"/>
      <c r="H57" s="3"/>
      <c r="I57" s="3"/>
      <c r="J57" s="16"/>
      <c r="K57" s="3"/>
      <c r="L57" s="3"/>
    </row>
    <row r="58" spans="1:12" ht="12.75">
      <c r="A58" s="3"/>
      <c r="B58" s="3"/>
      <c r="C58" s="3"/>
      <c r="D58" s="3"/>
      <c r="E58" s="3"/>
      <c r="F58" s="3"/>
      <c r="G58" s="31"/>
      <c r="H58" s="3"/>
      <c r="I58" s="3"/>
      <c r="J58" s="16"/>
      <c r="K58" s="3"/>
      <c r="L58" s="3"/>
    </row>
    <row r="59" ht="12.75">
      <c r="J59" s="539"/>
    </row>
    <row r="60" ht="12.75">
      <c r="J60" s="539"/>
    </row>
    <row r="61" ht="12.75">
      <c r="J61" s="539"/>
    </row>
    <row r="62" ht="12.75">
      <c r="J62" s="539"/>
    </row>
  </sheetData>
  <sheetProtection formatCells="0" formatColumns="0" formatRows="0" insertRows="0"/>
  <mergeCells count="77">
    <mergeCell ref="A46:D46"/>
    <mergeCell ref="E46:L46"/>
    <mergeCell ref="A42:D42"/>
    <mergeCell ref="E37:L37"/>
    <mergeCell ref="E38:L38"/>
    <mergeCell ref="E39:L39"/>
    <mergeCell ref="E40:L40"/>
    <mergeCell ref="A41:D41"/>
    <mergeCell ref="E41:L41"/>
    <mergeCell ref="E33:L33"/>
    <mergeCell ref="A34:D34"/>
    <mergeCell ref="A38:D38"/>
    <mergeCell ref="A22:E22"/>
    <mergeCell ref="G22:L22"/>
    <mergeCell ref="A23:E23"/>
    <mergeCell ref="G23:L23"/>
    <mergeCell ref="A24:E24"/>
    <mergeCell ref="G27:L27"/>
    <mergeCell ref="A25:L25"/>
    <mergeCell ref="A48:D48"/>
    <mergeCell ref="E42:L42"/>
    <mergeCell ref="A43:D43"/>
    <mergeCell ref="E43:L43"/>
    <mergeCell ref="A44:D44"/>
    <mergeCell ref="A39:D39"/>
    <mergeCell ref="E44:L44"/>
    <mergeCell ref="A47:D47"/>
    <mergeCell ref="E47:L47"/>
    <mergeCell ref="A40:D40"/>
    <mergeCell ref="G21:L21"/>
    <mergeCell ref="G55:L55"/>
    <mergeCell ref="A55:D55"/>
    <mergeCell ref="A51:L51"/>
    <mergeCell ref="A54:D54"/>
    <mergeCell ref="G54:L54"/>
    <mergeCell ref="G53:L53"/>
    <mergeCell ref="A53:D53"/>
    <mergeCell ref="A52:L52"/>
    <mergeCell ref="E48:L48"/>
    <mergeCell ref="A28:E28"/>
    <mergeCell ref="A31:L31"/>
    <mergeCell ref="A30:L30"/>
    <mergeCell ref="A33:D33"/>
    <mergeCell ref="E36:L36"/>
    <mergeCell ref="G20:L20"/>
    <mergeCell ref="A36:D36"/>
    <mergeCell ref="A35:D35"/>
    <mergeCell ref="E35:L35"/>
    <mergeCell ref="E34:L34"/>
    <mergeCell ref="G28:L28"/>
    <mergeCell ref="G19:L19"/>
    <mergeCell ref="A20:E20"/>
    <mergeCell ref="A18:E18"/>
    <mergeCell ref="A21:E21"/>
    <mergeCell ref="A37:D37"/>
    <mergeCell ref="G24:L24"/>
    <mergeCell ref="A26:E26"/>
    <mergeCell ref="G26:L26"/>
    <mergeCell ref="A27:E27"/>
    <mergeCell ref="G14:L14"/>
    <mergeCell ref="G15:L15"/>
    <mergeCell ref="A14:E14"/>
    <mergeCell ref="A16:E16"/>
    <mergeCell ref="A17:E17"/>
    <mergeCell ref="A19:E19"/>
    <mergeCell ref="A15:E15"/>
    <mergeCell ref="G16:L16"/>
    <mergeCell ref="G17:L17"/>
    <mergeCell ref="G18:L18"/>
    <mergeCell ref="A1:G1"/>
    <mergeCell ref="A3:C3"/>
    <mergeCell ref="D3:G3"/>
    <mergeCell ref="D6:G6"/>
    <mergeCell ref="A13:E13"/>
    <mergeCell ref="A12:L12"/>
    <mergeCell ref="A11:L11"/>
    <mergeCell ref="G13:L13"/>
  </mergeCells>
  <conditionalFormatting sqref="C51:E51">
    <cfRule type="cellIs" priority="14" dxfId="4" operator="notEqual" stopIfTrue="1">
      <formula>B51</formula>
    </cfRule>
    <cfRule type="cellIs" priority="15" dxfId="23" operator="notEqual" stopIfTrue="1">
      <formula>A51</formula>
    </cfRule>
  </conditionalFormatting>
  <conditionalFormatting sqref="B51 B54:B55">
    <cfRule type="cellIs" priority="12" dxfId="4" operator="notEqual" stopIfTrue="1">
      <formula>A51</formula>
    </cfRule>
    <cfRule type="cellIs" priority="13" dxfId="23" operator="notEqual" stopIfTrue="1">
      <formula>'PR_Grant Management_2'!#REF!</formula>
    </cfRule>
  </conditionalFormatting>
  <conditionalFormatting sqref="A51 A53:A55 A29">
    <cfRule type="cellIs" priority="10" dxfId="4" operator="notEqual" stopIfTrue="1">
      <formula>'PR_Grant Management_2'!#REF!</formula>
    </cfRule>
    <cfRule type="cellIs" priority="11" dxfId="23" operator="notEqual" stopIfTrue="1">
      <formula>'PR_Grant Management_2'!#REF!</formula>
    </cfRule>
  </conditionalFormatting>
  <conditionalFormatting sqref="A49 D49:I49">
    <cfRule type="cellIs" priority="9" dxfId="22" operator="notEqual" stopIfTrue="1">
      <formula>'PR_Grant Management_2'!#REF!</formula>
    </cfRule>
  </conditionalFormatting>
  <conditionalFormatting sqref="A28:C28">
    <cfRule type="cellIs" priority="37" dxfId="4" operator="notEqual" stopIfTrue="1">
      <formula>'PR_Grant Management_2'!#REF!</formula>
    </cfRule>
  </conditionalFormatting>
  <conditionalFormatting sqref="A26:C27">
    <cfRule type="cellIs" priority="5" dxfId="4" operator="notEqual" stopIfTrue="1">
      <formula>'PR_Grant Management_2'!#REF!</formula>
    </cfRule>
  </conditionalFormatting>
  <conditionalFormatting sqref="A15:C15">
    <cfRule type="cellIs" priority="2" dxfId="4" operator="notEqual" stopIfTrue="1">
      <formula>'PR_Grant Management_2'!#REF!</formula>
    </cfRule>
  </conditionalFormatting>
  <conditionalFormatting sqref="A16:C24">
    <cfRule type="cellIs" priority="1" dxfId="4" operator="notEqual" stopIfTrue="1">
      <formula>'PR_Grant Management_2'!#REF!</formula>
    </cfRule>
  </conditionalFormatting>
  <dataValidations count="4">
    <dataValidation type="date" allowBlank="1" showInputMessage="1" showErrorMessage="1" sqref="E54:E55">
      <formula1>39814</formula1>
      <formula2>43831</formula2>
    </dataValidation>
    <dataValidation type="list" allowBlank="1" showInputMessage="1" showErrorMessage="1" sqref="D2:H2">
      <formula1>"Select,USD,EUR"</formula1>
    </dataValidation>
    <dataValidation type="list" allowBlank="1" showInputMessage="1" showErrorMessage="1" sqref="F54:F55">
      <formula1>"Select,Submitted to GF, Preparation on track, Overdue"</formula1>
    </dataValidation>
    <dataValidation type="list" allowBlank="1" showInputMessage="1" showErrorMessage="1" sqref="F26:F28 F15:F24">
      <formula1>"Select,Met,Unmet - In Progress,Unmet - Not started"</formula1>
    </dataValidation>
  </dataValidations>
  <printOptions horizontalCentered="1"/>
  <pageMargins left="0.5511811023622047" right="0.5511811023622047" top="0.3937007874015748" bottom="0.5905511811023623" header="0.5118110236220472" footer="0.5118110236220472"/>
  <pageSetup cellComments="asDisplayed" fitToHeight="0" fitToWidth="1" horizontalDpi="600" verticalDpi="600" orientation="landscape" paperSize="9" scale="63" r:id="rId1"/>
  <headerFooter alignWithMargins="0">
    <oddFooter>&amp;L&amp;9&amp;F&amp;C&amp;A&amp;R&amp;9Page &amp;P of &amp;N</oddFooter>
  </headerFooter>
  <rowBreaks count="1" manualBreakCount="1">
    <brk id="29" max="11" man="1"/>
  </rowBreaks>
</worksheet>
</file>

<file path=xl/worksheets/sheet5.xml><?xml version="1.0" encoding="utf-8"?>
<worksheet xmlns="http://schemas.openxmlformats.org/spreadsheetml/2006/main" xmlns:r="http://schemas.openxmlformats.org/officeDocument/2006/relationships">
  <sheetPr>
    <tabColor indexed="11"/>
    <pageSetUpPr fitToPage="1"/>
  </sheetPr>
  <dimension ref="A1:N21"/>
  <sheetViews>
    <sheetView showGridLines="0" zoomScale="82" zoomScaleNormal="82" zoomScaleSheetLayoutView="70" zoomScalePageLayoutView="0" workbookViewId="0" topLeftCell="A14">
      <selection activeCell="K14" sqref="K14"/>
    </sheetView>
  </sheetViews>
  <sheetFormatPr defaultColWidth="9.140625" defaultRowHeight="12.75"/>
  <cols>
    <col min="1" max="1" width="15.00390625" style="72" customWidth="1"/>
    <col min="2" max="2" width="45.421875" style="72" customWidth="1"/>
    <col min="3" max="3" width="19.28125" style="72" customWidth="1"/>
    <col min="4" max="4" width="22.140625" style="72" customWidth="1"/>
    <col min="5" max="5" width="19.28125" style="72" customWidth="1"/>
    <col min="6" max="6" width="26.421875" style="72" customWidth="1"/>
    <col min="7" max="7" width="33.421875" style="72" customWidth="1"/>
    <col min="8" max="8" width="20.57421875" style="539" customWidth="1"/>
    <col min="9" max="9" width="20.57421875" style="72" customWidth="1"/>
    <col min="10" max="10" width="19.28125" style="72" customWidth="1"/>
    <col min="11" max="11" width="61.00390625" style="72" customWidth="1"/>
    <col min="12" max="16384" width="9.140625" style="72" customWidth="1"/>
  </cols>
  <sheetData>
    <row r="1" spans="1:12" ht="25.5" customHeight="1">
      <c r="A1" s="1600" t="s">
        <v>61</v>
      </c>
      <c r="B1" s="1600"/>
      <c r="C1" s="1600"/>
      <c r="D1" s="1600"/>
      <c r="E1" s="1600"/>
      <c r="F1" s="1600"/>
      <c r="G1" s="1600"/>
      <c r="H1" s="1"/>
      <c r="I1" s="2"/>
      <c r="J1" s="3"/>
      <c r="K1" s="3"/>
      <c r="L1" s="3"/>
    </row>
    <row r="2" spans="1:12" s="63" customFormat="1" ht="27" customHeight="1" thickBot="1">
      <c r="A2" s="98" t="s">
        <v>154</v>
      </c>
      <c r="B2" s="10"/>
      <c r="C2" s="10"/>
      <c r="D2" s="36"/>
      <c r="E2" s="10"/>
      <c r="F2" s="10"/>
      <c r="G2" s="3"/>
      <c r="H2" s="11"/>
      <c r="I2" s="10"/>
      <c r="J2" s="12"/>
      <c r="K2" s="12"/>
      <c r="L2" s="13"/>
    </row>
    <row r="3" spans="1:12" s="73" customFormat="1" ht="28.5" customHeight="1" thickBot="1">
      <c r="A3" s="1481" t="s">
        <v>70</v>
      </c>
      <c r="B3" s="1507"/>
      <c r="C3" s="1507"/>
      <c r="D3" s="1608" t="str">
        <f>IF('PR_Programmatic Progress_1A'!C7="","",'PR_Programmatic Progress_1A'!C7)</f>
        <v>GEO-T-NCDC</v>
      </c>
      <c r="E3" s="1510"/>
      <c r="F3" s="1510"/>
      <c r="G3" s="1511"/>
      <c r="H3" s="4"/>
      <c r="I3" s="4"/>
      <c r="J3" s="4"/>
      <c r="K3" s="4"/>
      <c r="L3" s="4"/>
    </row>
    <row r="4" spans="1:12" s="73" customFormat="1" ht="15" customHeight="1">
      <c r="A4" s="493" t="s">
        <v>271</v>
      </c>
      <c r="B4" s="513"/>
      <c r="C4" s="513"/>
      <c r="D4" s="1260" t="s">
        <v>277</v>
      </c>
      <c r="E4" s="505" t="str">
        <f>IF('PR_Programmatic Progress_1A'!D12="Select","",'PR_Programmatic Progress_1A'!D12)</f>
        <v>Semester</v>
      </c>
      <c r="F4" s="5" t="s">
        <v>278</v>
      </c>
      <c r="G4" s="47">
        <f>IF('PR_Programmatic Progress_1A'!F12="Select","",'PR_Programmatic Progress_1A'!F12)</f>
        <v>2</v>
      </c>
      <c r="H4" s="4"/>
      <c r="I4" s="4"/>
      <c r="J4" s="4"/>
      <c r="K4" s="4"/>
      <c r="L4" s="4"/>
    </row>
    <row r="5" spans="1:12" s="73" customFormat="1" ht="15" customHeight="1">
      <c r="A5" s="514" t="s">
        <v>272</v>
      </c>
      <c r="B5" s="40"/>
      <c r="C5" s="40"/>
      <c r="D5" s="1261" t="s">
        <v>240</v>
      </c>
      <c r="E5" s="520">
        <f>IF('PR_Programmatic Progress_1A'!D13="","",'PR_Programmatic Progress_1A'!D13)</f>
        <v>41821</v>
      </c>
      <c r="F5" s="5" t="s">
        <v>258</v>
      </c>
      <c r="G5" s="521">
        <f>IF('PR_Programmatic Progress_1A'!F13="","",'PR_Programmatic Progress_1A'!F13)</f>
        <v>42004</v>
      </c>
      <c r="H5" s="4"/>
      <c r="I5" s="4"/>
      <c r="J5" s="4"/>
      <c r="K5" s="4"/>
      <c r="L5" s="4"/>
    </row>
    <row r="6" spans="1:12" s="73" customFormat="1" ht="15" customHeight="1">
      <c r="A6" s="1254" t="s">
        <v>273</v>
      </c>
      <c r="B6" s="1255"/>
      <c r="C6" s="1258"/>
      <c r="D6" s="1612">
        <f>IF('PR_Programmatic Progress_1A'!C14="Select","",'PR_Programmatic Progress_1A'!C14)</f>
        <v>2</v>
      </c>
      <c r="E6" s="1613"/>
      <c r="F6" s="1613"/>
      <c r="G6" s="1614"/>
      <c r="H6" s="4"/>
      <c r="I6" s="4"/>
      <c r="J6" s="4"/>
      <c r="K6" s="4"/>
      <c r="L6" s="4"/>
    </row>
    <row r="7" spans="1:12" s="73" customFormat="1" ht="15" customHeight="1" thickBot="1">
      <c r="A7" s="1256" t="s">
        <v>239</v>
      </c>
      <c r="B7" s="1257"/>
      <c r="C7" s="1259"/>
      <c r="D7" s="1615" t="str">
        <f>IF('PR_Programmatic Progress_1A'!C10="Select","",'PR_Programmatic Progress_1A'!C10)</f>
        <v>EUR</v>
      </c>
      <c r="E7" s="1616"/>
      <c r="F7" s="1616"/>
      <c r="G7" s="1617"/>
      <c r="H7" s="4"/>
      <c r="I7" s="4"/>
      <c r="J7" s="4"/>
      <c r="K7" s="4"/>
      <c r="L7" s="4"/>
    </row>
    <row r="8" spans="1:12" s="63" customFormat="1" ht="15.75" customHeight="1">
      <c r="A8" s="10"/>
      <c r="B8" s="10"/>
      <c r="C8" s="10"/>
      <c r="D8" s="36"/>
      <c r="E8" s="10"/>
      <c r="F8" s="12"/>
      <c r="G8" s="11"/>
      <c r="H8" s="10"/>
      <c r="I8" s="12"/>
      <c r="J8" s="12"/>
      <c r="K8" s="13"/>
      <c r="L8" s="13"/>
    </row>
    <row r="9" spans="1:12" s="751" customFormat="1" ht="27" customHeight="1">
      <c r="A9" s="1601" t="s">
        <v>303</v>
      </c>
      <c r="B9" s="1601"/>
      <c r="C9" s="1601"/>
      <c r="D9" s="1601"/>
      <c r="E9" s="1601"/>
      <c r="F9" s="1601"/>
      <c r="G9" s="1601"/>
      <c r="H9" s="1601"/>
      <c r="I9" s="1601"/>
      <c r="J9" s="1601"/>
      <c r="K9" s="527"/>
      <c r="L9" s="542"/>
    </row>
    <row r="10" spans="1:12" s="751" customFormat="1" ht="27" customHeight="1" thickBot="1">
      <c r="A10" s="734" t="s">
        <v>129</v>
      </c>
      <c r="B10" s="733"/>
      <c r="C10" s="733"/>
      <c r="D10" s="733"/>
      <c r="E10" s="733"/>
      <c r="F10" s="733"/>
      <c r="G10" s="733"/>
      <c r="H10" s="733"/>
      <c r="I10" s="733"/>
      <c r="J10" s="733"/>
      <c r="K10" s="527"/>
      <c r="L10" s="542"/>
    </row>
    <row r="11" spans="1:12" s="63" customFormat="1" ht="75" customHeight="1">
      <c r="A11" s="1586"/>
      <c r="B11" s="1583"/>
      <c r="C11" s="501" t="s">
        <v>245</v>
      </c>
      <c r="D11" s="501" t="s">
        <v>64</v>
      </c>
      <c r="E11" s="181" t="s">
        <v>246</v>
      </c>
      <c r="F11" s="1604" t="s">
        <v>247</v>
      </c>
      <c r="G11" s="1605"/>
      <c r="H11" s="501" t="s">
        <v>52</v>
      </c>
      <c r="I11" s="501" t="s">
        <v>65</v>
      </c>
      <c r="J11" s="501" t="s">
        <v>246</v>
      </c>
      <c r="K11" s="182" t="s">
        <v>247</v>
      </c>
      <c r="L11" s="13"/>
    </row>
    <row r="12" spans="1:12" s="63" customFormat="1" ht="75" customHeight="1">
      <c r="A12" s="1602" t="s">
        <v>450</v>
      </c>
      <c r="B12" s="1603"/>
      <c r="C12" s="484">
        <f>C13+C14</f>
        <v>3348422.1243490353</v>
      </c>
      <c r="D12" s="484">
        <f>D13+D14</f>
        <v>3111623.968964359</v>
      </c>
      <c r="E12" s="479">
        <f>IF(C12="",IF(D12="","",C12-D12),C12-D12)</f>
        <v>236798.15538467653</v>
      </c>
      <c r="F12" s="1622"/>
      <c r="G12" s="1623"/>
      <c r="H12" s="484">
        <f>H13+H14</f>
        <v>4270045.188882789</v>
      </c>
      <c r="I12" s="484">
        <f>I13+I14</f>
        <v>3252451.2119840044</v>
      </c>
      <c r="J12" s="479">
        <f>IF(H12="",IF(I12="","",H12-I12),H12-I12)</f>
        <v>1017593.9768987843</v>
      </c>
      <c r="K12" s="377"/>
      <c r="L12" s="13"/>
    </row>
    <row r="13" spans="1:12" s="63" customFormat="1" ht="409.5">
      <c r="A13" s="1609" t="s">
        <v>248</v>
      </c>
      <c r="B13" s="1610"/>
      <c r="C13" s="471">
        <v>3106031.777767674</v>
      </c>
      <c r="D13" s="471">
        <v>2941591.97126533</v>
      </c>
      <c r="E13" s="479">
        <f>IF(C13="",IF(D13="",0,C13-D13),C13-D13)</f>
        <v>164439.8065023441</v>
      </c>
      <c r="F13" s="1626" t="s">
        <v>778</v>
      </c>
      <c r="G13" s="1627"/>
      <c r="H13" s="471">
        <v>3919320.185279751</v>
      </c>
      <c r="I13" s="471">
        <v>3020754.6682663616</v>
      </c>
      <c r="J13" s="479">
        <f>IF(H13="",IF(I13="",0,H13-I13),H13-I13)</f>
        <v>898565.5170133896</v>
      </c>
      <c r="K13" s="1409" t="s">
        <v>779</v>
      </c>
      <c r="L13" s="13"/>
    </row>
    <row r="14" spans="1:12" s="63" customFormat="1" ht="176.25" customHeight="1">
      <c r="A14" s="1609" t="s">
        <v>249</v>
      </c>
      <c r="B14" s="1610"/>
      <c r="C14" s="471">
        <v>242390.34658136137</v>
      </c>
      <c r="D14" s="471">
        <v>170031.9976990286</v>
      </c>
      <c r="E14" s="479">
        <f>IF(C14="",IF(D14="",0,C14-D14),C14-D14)</f>
        <v>72358.34888233276</v>
      </c>
      <c r="F14" s="1628" t="s">
        <v>776</v>
      </c>
      <c r="G14" s="1629"/>
      <c r="H14" s="471">
        <v>350725.0036030377</v>
      </c>
      <c r="I14" s="471">
        <v>231696.5437176429</v>
      </c>
      <c r="J14" s="479">
        <f>IF(H14="",IF(I14="",0,H14-I14),H14-I14)</f>
        <v>119028.45988539478</v>
      </c>
      <c r="K14" s="1409" t="s">
        <v>777</v>
      </c>
      <c r="L14" s="13"/>
    </row>
    <row r="15" spans="1:14" s="753" customFormat="1" ht="18.75" customHeight="1" thickBot="1">
      <c r="A15" s="481"/>
      <c r="B15" s="481"/>
      <c r="C15" s="482"/>
      <c r="D15" s="482"/>
      <c r="E15" s="483"/>
      <c r="F15" s="543"/>
      <c r="G15" s="543"/>
      <c r="H15" s="482"/>
      <c r="I15" s="482"/>
      <c r="J15" s="483"/>
      <c r="K15" s="543"/>
      <c r="L15" s="190"/>
      <c r="M15" s="752"/>
      <c r="N15" s="752"/>
    </row>
    <row r="16" spans="1:12" s="63" customFormat="1" ht="91.5" customHeight="1">
      <c r="A16" s="1586"/>
      <c r="B16" s="1583"/>
      <c r="C16" s="501" t="s">
        <v>412</v>
      </c>
      <c r="D16" s="501" t="s">
        <v>64</v>
      </c>
      <c r="E16" s="181" t="s">
        <v>246</v>
      </c>
      <c r="F16" s="1539" t="s">
        <v>247</v>
      </c>
      <c r="G16" s="1569"/>
      <c r="H16" s="501" t="s">
        <v>52</v>
      </c>
      <c r="I16" s="501" t="s">
        <v>65</v>
      </c>
      <c r="J16" s="501" t="s">
        <v>246</v>
      </c>
      <c r="K16" s="183" t="s">
        <v>247</v>
      </c>
      <c r="L16" s="37"/>
    </row>
    <row r="17" spans="1:12" s="63" customFormat="1" ht="78.75" customHeight="1">
      <c r="A17" s="1578" t="s">
        <v>53</v>
      </c>
      <c r="B17" s="1611"/>
      <c r="C17" s="479">
        <f>C18+C19</f>
        <v>2179104.214994888</v>
      </c>
      <c r="D17" s="479">
        <f>D18+D19</f>
        <v>2411851</v>
      </c>
      <c r="E17" s="479">
        <f>IF(C17="",IF(D17="","",C17-D17),C17-D17)</f>
        <v>-232746.78500511218</v>
      </c>
      <c r="F17" s="1624"/>
      <c r="G17" s="1625"/>
      <c r="H17" s="487">
        <f>H18+H19</f>
        <v>2591761.8512756107</v>
      </c>
      <c r="I17" s="487">
        <f>I18+I19</f>
        <v>2411851</v>
      </c>
      <c r="J17" s="487">
        <f>IF(H17="",IF(I17="","",H17-I17),H17-I17)</f>
        <v>179910.85127561074</v>
      </c>
      <c r="K17" s="547"/>
      <c r="L17" s="37"/>
    </row>
    <row r="18" spans="1:12" s="63" customFormat="1" ht="228">
      <c r="A18" s="1606" t="s">
        <v>40</v>
      </c>
      <c r="B18" s="1607"/>
      <c r="C18" s="471">
        <v>2044708.1966517044</v>
      </c>
      <c r="D18" s="471">
        <v>2190196</v>
      </c>
      <c r="E18" s="485">
        <f>IF(C18="",IF(D18="",0,C18-D18),C18-D18)</f>
        <v>-145487.80334829562</v>
      </c>
      <c r="F18" s="1626" t="s">
        <v>760</v>
      </c>
      <c r="G18" s="1627"/>
      <c r="H18" s="471">
        <v>2044708.1966517044</v>
      </c>
      <c r="I18" s="471">
        <v>2190196</v>
      </c>
      <c r="J18" s="487">
        <f>IF(H18="",IF(I18="",0,H18-I18),H18-I18)</f>
        <v>-145487.80334829562</v>
      </c>
      <c r="K18" s="1426" t="s">
        <v>761</v>
      </c>
      <c r="L18" s="528"/>
    </row>
    <row r="19" spans="1:12" s="63" customFormat="1" ht="288.75" thickBot="1">
      <c r="A19" s="1620" t="s">
        <v>41</v>
      </c>
      <c r="B19" s="1621"/>
      <c r="C19" s="472">
        <v>134396.01834318368</v>
      </c>
      <c r="D19" s="472">
        <v>221655</v>
      </c>
      <c r="E19" s="486">
        <f>IF(C19="",IF(D19="",0,C19-D19),C19-D19)</f>
        <v>-87258.98165681632</v>
      </c>
      <c r="F19" s="1618" t="s">
        <v>762</v>
      </c>
      <c r="G19" s="1619"/>
      <c r="H19" s="472">
        <v>547053.6546239064</v>
      </c>
      <c r="I19" s="472">
        <v>221655</v>
      </c>
      <c r="J19" s="486">
        <f>IF(H19="",IF(I19="",0,H19-I19),H19-I19)</f>
        <v>325398.65462390636</v>
      </c>
      <c r="K19" s="1427" t="s">
        <v>775</v>
      </c>
      <c r="L19" s="528"/>
    </row>
    <row r="20" spans="1:12" s="63" customFormat="1" ht="10.5" customHeight="1">
      <c r="A20" s="173"/>
      <c r="B20" s="178"/>
      <c r="C20" s="187"/>
      <c r="D20" s="187"/>
      <c r="E20" s="187"/>
      <c r="F20" s="179"/>
      <c r="G20" s="544"/>
      <c r="H20" s="187"/>
      <c r="I20" s="187"/>
      <c r="J20" s="187"/>
      <c r="K20" s="187"/>
      <c r="L20" s="528"/>
    </row>
    <row r="21" spans="1:12" ht="19.5" customHeight="1">
      <c r="A21" s="173"/>
      <c r="B21" s="545"/>
      <c r="C21" s="545"/>
      <c r="D21" s="545"/>
      <c r="E21" s="545"/>
      <c r="F21" s="545"/>
      <c r="G21" s="545"/>
      <c r="H21" s="546"/>
      <c r="I21" s="545"/>
      <c r="J21" s="545"/>
      <c r="K21" s="545"/>
      <c r="L21" s="3"/>
    </row>
  </sheetData>
  <sheetProtection password="92D1" sheet="1" formatCells="0" formatColumns="0" formatRows="0"/>
  <mergeCells count="22">
    <mergeCell ref="F19:G19"/>
    <mergeCell ref="A19:B19"/>
    <mergeCell ref="F16:G16"/>
    <mergeCell ref="F12:G12"/>
    <mergeCell ref="F17:G17"/>
    <mergeCell ref="F13:G13"/>
    <mergeCell ref="A14:B14"/>
    <mergeCell ref="F14:G14"/>
    <mergeCell ref="F18:G18"/>
    <mergeCell ref="A16:B16"/>
    <mergeCell ref="A18:B18"/>
    <mergeCell ref="D3:G3"/>
    <mergeCell ref="A13:B13"/>
    <mergeCell ref="A17:B17"/>
    <mergeCell ref="D6:G6"/>
    <mergeCell ref="D7:G7"/>
    <mergeCell ref="A1:G1"/>
    <mergeCell ref="A9:J9"/>
    <mergeCell ref="A12:B12"/>
    <mergeCell ref="A11:B11"/>
    <mergeCell ref="F11:G11"/>
    <mergeCell ref="A3:C3"/>
  </mergeCells>
  <conditionalFormatting sqref="E15:E16 J15 K17:K20 F16:F17 H13:I14 C17:D19 H17:I18 C13:D14 C20:J20 I18:I19">
    <cfRule type="cellIs" priority="10" dxfId="13" operator="lessThan" stopIfTrue="1">
      <formula>0</formula>
    </cfRule>
  </conditionalFormatting>
  <conditionalFormatting sqref="E15:E16 J15:J16 F16:F17 H17:H18 K17:K19 H18:I18 C20:K20 I19">
    <cfRule type="cellIs" priority="9" dxfId="12" operator="lessThan" stopIfTrue="1">
      <formula>0</formula>
    </cfRule>
  </conditionalFormatting>
  <conditionalFormatting sqref="H19">
    <cfRule type="cellIs" priority="1" dxfId="13" operator="lessThan" stopIfTrue="1">
      <formula>0</formula>
    </cfRule>
  </conditionalFormatting>
  <dataValidations count="1">
    <dataValidation type="list" allowBlank="1" showInputMessage="1" showErrorMessage="1" sqref="C2:F2">
      <formula1>"Select,USD,EUR"</formula1>
    </dataValidation>
  </dataValidations>
  <printOptions horizontalCentered="1"/>
  <pageMargins left="0.7480314960629921" right="0.7480314960629921" top="0.3937007874015748" bottom="0.3937007874015748" header="0.5118110236220472" footer="0.5118110236220472"/>
  <pageSetup cellComments="asDisplayed" fitToHeight="0" fitToWidth="1" horizontalDpi="600" verticalDpi="600" orientation="landscape" paperSize="9" scale="48" r:id="rId1"/>
  <headerFooter alignWithMargins="0">
    <oddFooter>&amp;L&amp;9&amp;F&amp;C&amp;A&amp;R&amp;9Page &amp;P of &amp;N</oddFoot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Z72"/>
  <sheetViews>
    <sheetView zoomScale="80" zoomScaleNormal="80" zoomScaleSheetLayoutView="100" zoomScalePageLayoutView="0" workbookViewId="0" topLeftCell="A39">
      <selection activeCell="L39" sqref="L39"/>
    </sheetView>
  </sheetViews>
  <sheetFormatPr defaultColWidth="9.140625" defaultRowHeight="12.75"/>
  <cols>
    <col min="1" max="2" width="21.140625" style="969" customWidth="1"/>
    <col min="3" max="3" width="16.8515625" style="969" customWidth="1"/>
    <col min="4" max="4" width="19.8515625" style="969" customWidth="1"/>
    <col min="5" max="7" width="21.140625" style="969" customWidth="1"/>
    <col min="8" max="8" width="42.8515625" style="969" customWidth="1"/>
    <col min="9" max="12" width="21.140625" style="969" customWidth="1"/>
    <col min="13" max="13" width="3.8515625" style="969" customWidth="1"/>
    <col min="14" max="14" width="21.140625" style="969" customWidth="1"/>
    <col min="15" max="15" width="9.140625" style="969" customWidth="1"/>
    <col min="16" max="26" width="0" style="969" hidden="1" customWidth="1"/>
    <col min="27" max="16384" width="9.140625" style="969" customWidth="1"/>
  </cols>
  <sheetData>
    <row r="1" spans="1:13" ht="18">
      <c r="A1" s="1656" t="s">
        <v>487</v>
      </c>
      <c r="B1" s="1656"/>
      <c r="C1" s="1656"/>
      <c r="D1" s="1656"/>
      <c r="E1" s="1656"/>
      <c r="F1" s="1656"/>
      <c r="G1" s="899"/>
      <c r="H1" s="899"/>
      <c r="I1" s="900"/>
      <c r="J1" s="900"/>
      <c r="K1" s="900"/>
      <c r="L1" s="967"/>
      <c r="M1" s="968"/>
    </row>
    <row r="2" spans="1:13" ht="13.5" thickBot="1">
      <c r="A2" s="72"/>
      <c r="B2" s="72"/>
      <c r="C2" s="72"/>
      <c r="D2" s="901"/>
      <c r="E2" s="454"/>
      <c r="F2" s="902"/>
      <c r="G2" s="524"/>
      <c r="H2" s="72"/>
      <c r="I2" s="900"/>
      <c r="J2" s="900"/>
      <c r="K2" s="900"/>
      <c r="L2" s="967"/>
      <c r="M2" s="968"/>
    </row>
    <row r="3" spans="1:13" ht="12.75">
      <c r="A3" s="1657" t="s">
        <v>75</v>
      </c>
      <c r="B3" s="1658"/>
      <c r="C3" s="1659" t="str">
        <f>'PR_Programmatic Progress_1A'!C5:F5</f>
        <v>GEORGIA</v>
      </c>
      <c r="D3" s="1660"/>
      <c r="E3" s="454"/>
      <c r="F3" s="1661" t="s">
        <v>76</v>
      </c>
      <c r="G3" s="1662"/>
      <c r="H3" s="1662"/>
      <c r="I3" s="900"/>
      <c r="J3" s="900"/>
      <c r="K3" s="900"/>
      <c r="L3" s="967"/>
      <c r="M3" s="968"/>
    </row>
    <row r="4" spans="1:13" ht="12.75">
      <c r="A4" s="1663" t="s">
        <v>77</v>
      </c>
      <c r="B4" s="1664"/>
      <c r="C4" s="1665" t="str">
        <f>'PR_Programmatic Progress_1A'!C7:F7</f>
        <v>GEO-T-NCDC</v>
      </c>
      <c r="D4" s="1666"/>
      <c r="E4" s="454"/>
      <c r="F4" s="1662"/>
      <c r="G4" s="1662"/>
      <c r="H4" s="1662"/>
      <c r="I4" s="900"/>
      <c r="J4" s="900"/>
      <c r="K4" s="900"/>
      <c r="L4" s="967"/>
      <c r="M4" s="968"/>
    </row>
    <row r="5" spans="1:13" ht="12.75">
      <c r="A5" s="1663" t="s">
        <v>78</v>
      </c>
      <c r="B5" s="1664"/>
      <c r="C5" s="1665" t="str">
        <f>'PR_Programmatic Progress_1A'!C8:F8</f>
        <v>NCDC</v>
      </c>
      <c r="D5" s="1666"/>
      <c r="E5" s="454"/>
      <c r="F5" s="1282" t="s">
        <v>601</v>
      </c>
      <c r="G5" s="524"/>
      <c r="H5" s="72"/>
      <c r="I5" s="900"/>
      <c r="J5" s="900"/>
      <c r="K5" s="900"/>
      <c r="L5" s="967"/>
      <c r="M5" s="968"/>
    </row>
    <row r="6" spans="1:13" ht="13.5" thickBot="1">
      <c r="A6" s="1668" t="s">
        <v>1</v>
      </c>
      <c r="B6" s="1669"/>
      <c r="C6" s="1670" t="s">
        <v>642</v>
      </c>
      <c r="D6" s="1671"/>
      <c r="E6" s="454"/>
      <c r="F6" s="902"/>
      <c r="G6" s="524"/>
      <c r="H6" s="72"/>
      <c r="I6" s="900"/>
      <c r="J6" s="900"/>
      <c r="K6" s="900"/>
      <c r="L6" s="967"/>
      <c r="M6" s="968"/>
    </row>
    <row r="7" spans="1:13" ht="12.75">
      <c r="A7" s="1672"/>
      <c r="B7" s="1672"/>
      <c r="C7" s="72"/>
      <c r="D7" s="72"/>
      <c r="E7" s="72"/>
      <c r="F7" s="72"/>
      <c r="G7" s="903" t="s">
        <v>79</v>
      </c>
      <c r="H7" s="967"/>
      <c r="I7" s="900"/>
      <c r="J7" s="900"/>
      <c r="K7" s="903" t="s">
        <v>79</v>
      </c>
      <c r="L7" s="967"/>
      <c r="M7" s="968"/>
    </row>
    <row r="8" spans="1:13" ht="12.75">
      <c r="A8" s="1673"/>
      <c r="B8" s="1673"/>
      <c r="C8" s="987"/>
      <c r="D8" s="967"/>
      <c r="E8" s="1674" t="s">
        <v>80</v>
      </c>
      <c r="F8" s="904" t="s">
        <v>81</v>
      </c>
      <c r="G8" s="905">
        <v>41821</v>
      </c>
      <c r="H8" s="988"/>
      <c r="I8" s="1674" t="s">
        <v>82</v>
      </c>
      <c r="J8" s="904" t="s">
        <v>81</v>
      </c>
      <c r="K8" s="905">
        <v>41730</v>
      </c>
      <c r="L8" s="967"/>
      <c r="M8" s="968"/>
    </row>
    <row r="9" spans="1:13" ht="12.75">
      <c r="A9" s="72"/>
      <c r="B9" s="72"/>
      <c r="C9" s="72"/>
      <c r="D9" s="901"/>
      <c r="E9" s="1675"/>
      <c r="F9" s="904" t="s">
        <v>258</v>
      </c>
      <c r="G9" s="905">
        <v>42004</v>
      </c>
      <c r="H9" s="988"/>
      <c r="I9" s="1675"/>
      <c r="J9" s="904" t="s">
        <v>258</v>
      </c>
      <c r="K9" s="905">
        <v>42004</v>
      </c>
      <c r="L9" s="967"/>
      <c r="M9" s="968"/>
    </row>
    <row r="10" spans="1:13" ht="38.25">
      <c r="A10" s="72"/>
      <c r="B10" s="72"/>
      <c r="C10" s="72"/>
      <c r="D10" s="901"/>
      <c r="E10" s="72"/>
      <c r="F10" s="72"/>
      <c r="G10" s="906"/>
      <c r="H10" s="989" t="s">
        <v>83</v>
      </c>
      <c r="I10" s="72"/>
      <c r="J10" s="72"/>
      <c r="K10" s="72"/>
      <c r="L10" s="967"/>
      <c r="M10" s="968"/>
    </row>
    <row r="11" spans="1:13" ht="2.25" customHeight="1">
      <c r="A11" s="72"/>
      <c r="B11" s="72"/>
      <c r="C11" s="72"/>
      <c r="D11" s="901"/>
      <c r="E11" s="72"/>
      <c r="F11" s="72"/>
      <c r="G11" s="906"/>
      <c r="H11" s="906"/>
      <c r="I11" s="72"/>
      <c r="J11" s="72"/>
      <c r="K11" s="72"/>
      <c r="L11" s="967"/>
      <c r="M11" s="968"/>
    </row>
    <row r="12" spans="1:13" ht="12.75">
      <c r="A12" s="72"/>
      <c r="B12" s="72"/>
      <c r="C12" s="72"/>
      <c r="D12" s="901"/>
      <c r="E12" s="1676" t="s">
        <v>84</v>
      </c>
      <c r="F12" s="1676"/>
      <c r="G12" s="1676"/>
      <c r="H12" s="1676"/>
      <c r="I12" s="72"/>
      <c r="J12" s="72"/>
      <c r="K12" s="72"/>
      <c r="L12" s="967"/>
      <c r="M12" s="968"/>
    </row>
    <row r="13" spans="1:13" ht="12.75">
      <c r="A13" s="72"/>
      <c r="B13" s="72"/>
      <c r="C13" s="72"/>
      <c r="D13" s="901"/>
      <c r="E13" s="1676"/>
      <c r="F13" s="1676"/>
      <c r="G13" s="1676"/>
      <c r="H13" s="1676"/>
      <c r="I13" s="72"/>
      <c r="J13" s="72"/>
      <c r="K13" s="72"/>
      <c r="L13" s="967"/>
      <c r="M13" s="968"/>
    </row>
    <row r="14" spans="1:13" ht="6" customHeight="1" thickBot="1">
      <c r="A14" s="72"/>
      <c r="B14" s="72"/>
      <c r="C14" s="72"/>
      <c r="D14" s="901"/>
      <c r="E14" s="907"/>
      <c r="F14" s="907"/>
      <c r="G14" s="907"/>
      <c r="H14" s="907"/>
      <c r="I14" s="72"/>
      <c r="J14" s="72"/>
      <c r="K14" s="72"/>
      <c r="L14" s="967"/>
      <c r="M14" s="968"/>
    </row>
    <row r="15" spans="1:26" ht="15.75" customHeight="1" thickBot="1">
      <c r="A15" s="894" t="s">
        <v>85</v>
      </c>
      <c r="B15" s="718"/>
      <c r="C15" s="718"/>
      <c r="D15" s="908"/>
      <c r="E15" s="1677" t="s">
        <v>80</v>
      </c>
      <c r="F15" s="1678"/>
      <c r="G15" s="1678"/>
      <c r="H15" s="1679"/>
      <c r="I15" s="1680" t="s">
        <v>82</v>
      </c>
      <c r="J15" s="1678"/>
      <c r="K15" s="1678"/>
      <c r="L15" s="1681"/>
      <c r="M15" s="968"/>
      <c r="P15" s="1532" t="str">
        <f>IF('PR_Programmatic Progress_1A'!R15="Select","Please select currency on Page
 'PR_Programmatic Achievement (1)'","All amounts are in: "&amp;'PR_Programmatic Progress_1A'!R15)</f>
        <v>All amounts are in: </v>
      </c>
      <c r="Q15" s="1569"/>
      <c r="R15" s="501" t="s">
        <v>245</v>
      </c>
      <c r="S15" s="501" t="s">
        <v>64</v>
      </c>
      <c r="T15" s="181" t="s">
        <v>246</v>
      </c>
      <c r="U15" s="1604" t="s">
        <v>247</v>
      </c>
      <c r="V15" s="1605"/>
      <c r="W15" s="501" t="s">
        <v>52</v>
      </c>
      <c r="X15" s="501" t="s">
        <v>65</v>
      </c>
      <c r="Y15" s="501" t="s">
        <v>246</v>
      </c>
      <c r="Z15" s="182" t="s">
        <v>247</v>
      </c>
    </row>
    <row r="16" spans="1:26" ht="30.75" thickBot="1">
      <c r="A16" s="719" t="s">
        <v>86</v>
      </c>
      <c r="B16" s="1667" t="s">
        <v>87</v>
      </c>
      <c r="C16" s="1667"/>
      <c r="D16" s="909"/>
      <c r="E16" s="896" t="s">
        <v>88</v>
      </c>
      <c r="F16" s="910" t="s">
        <v>89</v>
      </c>
      <c r="G16" s="911" t="s">
        <v>246</v>
      </c>
      <c r="H16" s="912" t="s">
        <v>247</v>
      </c>
      <c r="I16" s="720" t="s">
        <v>90</v>
      </c>
      <c r="J16" s="913" t="s">
        <v>91</v>
      </c>
      <c r="K16" s="914" t="s">
        <v>246</v>
      </c>
      <c r="L16" s="915" t="s">
        <v>247</v>
      </c>
      <c r="M16" s="968"/>
      <c r="P16" s="1633" t="s">
        <v>450</v>
      </c>
      <c r="Q16" s="1634"/>
      <c r="R16" s="484">
        <f>R17+R18</f>
        <v>3348422.1243490353</v>
      </c>
      <c r="S16" s="484">
        <f>S17+S18</f>
        <v>3111623.968964359</v>
      </c>
      <c r="T16" s="479">
        <f>IF(R16="",IF(S16="","",R16-S16),R16-S16)</f>
        <v>236798.15538467653</v>
      </c>
      <c r="U16" s="1622"/>
      <c r="V16" s="1623"/>
      <c r="W16" s="484">
        <f>W17+W18</f>
        <v>4270045.188882789</v>
      </c>
      <c r="X16" s="484">
        <f>X17+X18</f>
        <v>3252451.2119840044</v>
      </c>
      <c r="Y16" s="479">
        <f>IF(W16="",IF(X16="","",W16-X16),W16-X16)</f>
        <v>1017593.9768987843</v>
      </c>
      <c r="Z16" s="377"/>
    </row>
    <row r="17" spans="1:26" ht="306">
      <c r="A17" s="922">
        <v>1</v>
      </c>
      <c r="B17" s="1685" t="s">
        <v>92</v>
      </c>
      <c r="C17" s="1686"/>
      <c r="D17" s="1687"/>
      <c r="E17" s="916">
        <v>128884.14007096039</v>
      </c>
      <c r="F17" s="917">
        <v>123913.79122296344</v>
      </c>
      <c r="G17" s="918">
        <f>IF((E17=0)*AND(F17=0)," ",E17-F17)</f>
        <v>4970.348847996953</v>
      </c>
      <c r="H17" s="919" t="s">
        <v>806</v>
      </c>
      <c r="I17" s="920">
        <v>233107.41793565956</v>
      </c>
      <c r="J17" s="918">
        <v>200026.83</v>
      </c>
      <c r="K17" s="918">
        <f aca="true" t="shared" si="0" ref="K17:K29">IF((I17=0)*AND(J17=0)," ",I17-J17)</f>
        <v>33080.58793565957</v>
      </c>
      <c r="L17" s="921" t="s">
        <v>793</v>
      </c>
      <c r="M17" s="968"/>
      <c r="P17" s="1635" t="s">
        <v>248</v>
      </c>
      <c r="Q17" s="1636"/>
      <c r="R17" s="471">
        <f>'PR_Total PR Cash Outflow_3A'!C13</f>
        <v>3106031.777767674</v>
      </c>
      <c r="S17" s="471">
        <f>'PR_Total PR Cash Outflow_3A'!D13</f>
        <v>2941591.97126533</v>
      </c>
      <c r="T17" s="479">
        <f>IF(R17="",IF(S17="",0,R17-S17),R17-S17)</f>
        <v>164439.8065023441</v>
      </c>
      <c r="U17" s="1559"/>
      <c r="V17" s="1554"/>
      <c r="W17" s="471">
        <f>'PR_Total PR Cash Outflow_3A'!H13</f>
        <v>3919320.185279751</v>
      </c>
      <c r="X17" s="471">
        <f>'PR_Total PR Cash Outflow_3A'!I13</f>
        <v>3020754.6682663616</v>
      </c>
      <c r="Y17" s="479">
        <f>IF(W17="",IF(X17="",0,W17-X17),W17-X17)</f>
        <v>898565.5170133896</v>
      </c>
      <c r="Z17" s="875"/>
    </row>
    <row r="18" spans="1:26" ht="319.5" thickBot="1">
      <c r="A18" s="928">
        <v>2</v>
      </c>
      <c r="B18" s="1688" t="s">
        <v>93</v>
      </c>
      <c r="C18" s="1689"/>
      <c r="D18" s="1690"/>
      <c r="E18" s="923">
        <v>148348</v>
      </c>
      <c r="F18" s="917">
        <v>55996.735323422574</v>
      </c>
      <c r="G18" s="918">
        <f aca="true" t="shared" si="1" ref="G18:G29">IF((E18=0)*AND(F18=0)," ",E18-F18)</f>
        <v>92351.26467657743</v>
      </c>
      <c r="H18" s="924" t="s">
        <v>759</v>
      </c>
      <c r="I18" s="925">
        <v>152308</v>
      </c>
      <c r="J18" s="918">
        <v>57990.53</v>
      </c>
      <c r="K18" s="918">
        <f t="shared" si="0"/>
        <v>94317.47</v>
      </c>
      <c r="L18" s="927" t="s">
        <v>794</v>
      </c>
      <c r="M18" s="968"/>
      <c r="P18" s="1637" t="s">
        <v>249</v>
      </c>
      <c r="Q18" s="1638"/>
      <c r="R18" s="472">
        <f>'PR_Total PR Cash Outflow_3A'!C14</f>
        <v>242390.34658136137</v>
      </c>
      <c r="S18" s="472">
        <f>'PR_Total PR Cash Outflow_3A'!D14</f>
        <v>170031.9976990286</v>
      </c>
      <c r="T18" s="748">
        <f>IF(R18="",IF(S18="",0,R18-S18),R18-S18)</f>
        <v>72358.34888233276</v>
      </c>
      <c r="U18" s="1549"/>
      <c r="V18" s="1632"/>
      <c r="W18" s="472">
        <f>'PR_Total PR Cash Outflow_3A'!H14</f>
        <v>350725.0036030377</v>
      </c>
      <c r="X18" s="472">
        <f>'PR_Total PR Cash Outflow_3A'!I14</f>
        <v>231696.5437176429</v>
      </c>
      <c r="Y18" s="748">
        <f>IF(W18="",IF(X18="",0,W18-X18),W18-X18)</f>
        <v>119028.45988539478</v>
      </c>
      <c r="Z18" s="1095"/>
    </row>
    <row r="19" spans="1:26" ht="141" thickBot="1">
      <c r="A19" s="929">
        <v>3</v>
      </c>
      <c r="B19" s="1688" t="s">
        <v>94</v>
      </c>
      <c r="C19" s="1689"/>
      <c r="D19" s="1690"/>
      <c r="E19" s="923">
        <v>20000</v>
      </c>
      <c r="F19" s="917">
        <v>7731.499794665714</v>
      </c>
      <c r="G19" s="918">
        <f t="shared" si="1"/>
        <v>12268.500205334287</v>
      </c>
      <c r="H19" s="924" t="s">
        <v>755</v>
      </c>
      <c r="I19" s="925">
        <v>44800</v>
      </c>
      <c r="J19" s="918">
        <v>25799.09</v>
      </c>
      <c r="K19" s="918">
        <f t="shared" si="0"/>
        <v>19000.91</v>
      </c>
      <c r="L19" s="927" t="s">
        <v>740</v>
      </c>
      <c r="M19" s="968"/>
      <c r="P19" s="481"/>
      <c r="Q19" s="481"/>
      <c r="R19" s="482"/>
      <c r="S19" s="482"/>
      <c r="T19" s="483"/>
      <c r="U19" s="543"/>
      <c r="V19" s="543"/>
      <c r="W19" s="482"/>
      <c r="X19" s="482"/>
      <c r="Y19" s="483"/>
      <c r="Z19" s="543"/>
    </row>
    <row r="20" spans="1:26" ht="16.5" customHeight="1">
      <c r="A20" s="929">
        <v>4</v>
      </c>
      <c r="B20" s="1688" t="s">
        <v>95</v>
      </c>
      <c r="C20" s="1689"/>
      <c r="D20" s="1690"/>
      <c r="E20" s="923">
        <v>134396.01834318368</v>
      </c>
      <c r="F20" s="917">
        <v>221655.09507717445</v>
      </c>
      <c r="G20" s="918">
        <f t="shared" si="1"/>
        <v>-87259.07673399078</v>
      </c>
      <c r="H20" s="924" t="s">
        <v>756</v>
      </c>
      <c r="I20" s="925">
        <v>547053.6546239064</v>
      </c>
      <c r="J20" s="918">
        <v>221655.1</v>
      </c>
      <c r="K20" s="918">
        <f t="shared" si="0"/>
        <v>325398.5546239064</v>
      </c>
      <c r="L20" s="927" t="s">
        <v>741</v>
      </c>
      <c r="M20" s="968"/>
      <c r="P20" s="1532"/>
      <c r="Q20" s="1569"/>
      <c r="R20" s="501" t="s">
        <v>412</v>
      </c>
      <c r="S20" s="501" t="s">
        <v>64</v>
      </c>
      <c r="T20" s="181" t="s">
        <v>246</v>
      </c>
      <c r="U20" s="1539" t="s">
        <v>247</v>
      </c>
      <c r="V20" s="1569"/>
      <c r="W20" s="501" t="s">
        <v>52</v>
      </c>
      <c r="X20" s="501" t="s">
        <v>65</v>
      </c>
      <c r="Y20" s="501" t="s">
        <v>246</v>
      </c>
      <c r="Z20" s="183" t="s">
        <v>247</v>
      </c>
    </row>
    <row r="21" spans="1:26" ht="15" customHeight="1">
      <c r="A21" s="929">
        <v>5</v>
      </c>
      <c r="B21" s="1688" t="s">
        <v>96</v>
      </c>
      <c r="C21" s="1689"/>
      <c r="D21" s="1690"/>
      <c r="E21" s="923">
        <v>2044708.1966517044</v>
      </c>
      <c r="F21" s="917">
        <v>2190196.4599173837</v>
      </c>
      <c r="G21" s="918">
        <f t="shared" si="1"/>
        <v>-145488.26326567936</v>
      </c>
      <c r="H21" s="924" t="s">
        <v>757</v>
      </c>
      <c r="I21" s="925">
        <v>2044708.1966517044</v>
      </c>
      <c r="J21" s="918">
        <v>2190196.46</v>
      </c>
      <c r="K21" s="918">
        <f t="shared" si="0"/>
        <v>-145488.2633482956</v>
      </c>
      <c r="L21" s="927" t="s">
        <v>742</v>
      </c>
      <c r="M21" s="968"/>
      <c r="P21" s="1639" t="s">
        <v>53</v>
      </c>
      <c r="Q21" s="1640"/>
      <c r="R21" s="479">
        <f>R22+R23</f>
        <v>2179104.214994888</v>
      </c>
      <c r="S21" s="479">
        <f>S22+S23</f>
        <v>2411851</v>
      </c>
      <c r="T21" s="479">
        <f>IF(R21="",IF(S21="","",R21-S21),R21-S21)</f>
        <v>-232746.78500511218</v>
      </c>
      <c r="U21" s="1624"/>
      <c r="V21" s="1625"/>
      <c r="W21" s="487">
        <f>W22+W23</f>
        <v>2591761.8512756107</v>
      </c>
      <c r="X21" s="487">
        <f>X22+X23</f>
        <v>2411851</v>
      </c>
      <c r="Y21" s="487">
        <f>IF(W21="",IF(X21="","",W21-X21),W21-X21)</f>
        <v>179910.85127561074</v>
      </c>
      <c r="Z21" s="547"/>
    </row>
    <row r="22" spans="1:26" ht="14.25" customHeight="1">
      <c r="A22" s="922">
        <v>6</v>
      </c>
      <c r="B22" s="1682" t="s">
        <v>97</v>
      </c>
      <c r="C22" s="1683"/>
      <c r="D22" s="1684"/>
      <c r="E22" s="923">
        <v>215793.02801627407</v>
      </c>
      <c r="F22" s="917">
        <v>235194.90527443073</v>
      </c>
      <c r="G22" s="918">
        <f t="shared" si="1"/>
        <v>-19401.87725815666</v>
      </c>
      <c r="H22" s="924" t="s">
        <v>758</v>
      </c>
      <c r="I22" s="925">
        <v>232574.78801627408</v>
      </c>
      <c r="J22" s="918">
        <v>235194.91</v>
      </c>
      <c r="K22" s="918">
        <f t="shared" si="0"/>
        <v>-2620.121983725927</v>
      </c>
      <c r="L22" s="927" t="s">
        <v>743</v>
      </c>
      <c r="M22" s="968"/>
      <c r="P22" s="1606" t="s">
        <v>40</v>
      </c>
      <c r="Q22" s="1607"/>
      <c r="R22" s="471">
        <f>'PR_Total PR Cash Outflow_3A'!C18</f>
        <v>2044708.1966517044</v>
      </c>
      <c r="S22" s="471">
        <f>'PR_Total PR Cash Outflow_3A'!D18</f>
        <v>2190196</v>
      </c>
      <c r="T22" s="485">
        <f>IF(R22="",IF(S22="",0,R22-S22),R22-S22)</f>
        <v>-145487.80334829562</v>
      </c>
      <c r="U22" s="1559"/>
      <c r="V22" s="1554"/>
      <c r="W22" s="471">
        <f>'PR_Total PR Cash Outflow_3A'!H18</f>
        <v>2044708.1966517044</v>
      </c>
      <c r="X22" s="471">
        <f>'PR_Total PR Cash Outflow_3A'!I18</f>
        <v>2190196</v>
      </c>
      <c r="Y22" s="487">
        <f>IF(W22="",IF(X22="",0,W22-X22),W22-X22)</f>
        <v>-145487.80334829562</v>
      </c>
      <c r="Z22" s="876"/>
    </row>
    <row r="23" spans="1:26" ht="15" customHeight="1" thickBot="1">
      <c r="A23" s="928">
        <v>7</v>
      </c>
      <c r="B23" s="1682" t="s">
        <v>98</v>
      </c>
      <c r="C23" s="1683"/>
      <c r="D23" s="1684"/>
      <c r="E23" s="923">
        <v>10394.58701578797</v>
      </c>
      <c r="F23" s="917">
        <v>21094.849243758123</v>
      </c>
      <c r="G23" s="918">
        <f t="shared" si="1"/>
        <v>-10700.262227970152</v>
      </c>
      <c r="H23" s="924" t="s">
        <v>763</v>
      </c>
      <c r="I23" s="925">
        <v>64609.03544987069</v>
      </c>
      <c r="J23" s="918">
        <v>27004.74</v>
      </c>
      <c r="K23" s="918">
        <f t="shared" si="0"/>
        <v>37604.29544987068</v>
      </c>
      <c r="L23" s="927" t="s">
        <v>795</v>
      </c>
      <c r="M23" s="968"/>
      <c r="P23" s="1630" t="s">
        <v>41</v>
      </c>
      <c r="Q23" s="1631"/>
      <c r="R23" s="472">
        <f>'PR_Total PR Cash Outflow_3A'!C19</f>
        <v>134396.01834318368</v>
      </c>
      <c r="S23" s="472">
        <f>'PR_Total PR Cash Outflow_3A'!D19</f>
        <v>221655</v>
      </c>
      <c r="T23" s="1094">
        <f>IF(R23="",IF(S23="",0,R23-S23),R23-S23)</f>
        <v>-87258.98165681632</v>
      </c>
      <c r="U23" s="1549"/>
      <c r="V23" s="1632"/>
      <c r="W23" s="472">
        <f>'PR_Total PR Cash Outflow_3A'!H19</f>
        <v>547053.6546239064</v>
      </c>
      <c r="X23" s="472">
        <f>'PR_Total PR Cash Outflow_3A'!I19</f>
        <v>221655</v>
      </c>
      <c r="Y23" s="486">
        <f>IF(W23="",IF(X23="",0,W23-X23),W23-X23)</f>
        <v>325398.65462390636</v>
      </c>
      <c r="Z23" s="877"/>
    </row>
    <row r="24" spans="1:13" ht="12.75">
      <c r="A24" s="929">
        <v>8</v>
      </c>
      <c r="B24" s="1682" t="s">
        <v>99</v>
      </c>
      <c r="C24" s="1683"/>
      <c r="D24" s="1684"/>
      <c r="E24" s="930">
        <v>0</v>
      </c>
      <c r="F24" s="917">
        <v>0</v>
      </c>
      <c r="G24" s="918" t="str">
        <f t="shared" si="1"/>
        <v> </v>
      </c>
      <c r="H24" s="931" t="s">
        <v>121</v>
      </c>
      <c r="I24" s="925">
        <v>0</v>
      </c>
      <c r="J24" s="918">
        <v>0</v>
      </c>
      <c r="K24" s="918" t="str">
        <f t="shared" si="0"/>
        <v> </v>
      </c>
      <c r="L24" s="932" t="s">
        <v>121</v>
      </c>
      <c r="M24" s="968"/>
    </row>
    <row r="25" spans="1:13" ht="280.5">
      <c r="A25" s="929">
        <v>9</v>
      </c>
      <c r="B25" s="1682" t="s">
        <v>473</v>
      </c>
      <c r="C25" s="1683"/>
      <c r="D25" s="1684"/>
      <c r="E25" s="930">
        <v>59487.47465916918</v>
      </c>
      <c r="F25" s="917">
        <v>42389.00089917963</v>
      </c>
      <c r="G25" s="918">
        <f t="shared" si="1"/>
        <v>17098.473759989552</v>
      </c>
      <c r="H25" s="931" t="s">
        <v>807</v>
      </c>
      <c r="I25" s="925">
        <v>81672.33050300434</v>
      </c>
      <c r="J25" s="918">
        <v>50136.67</v>
      </c>
      <c r="K25" s="918">
        <f t="shared" si="0"/>
        <v>31535.660503004343</v>
      </c>
      <c r="L25" s="932" t="s">
        <v>804</v>
      </c>
      <c r="M25" s="968"/>
    </row>
    <row r="26" spans="1:13" ht="409.5">
      <c r="A26" s="929">
        <v>10</v>
      </c>
      <c r="B26" s="1682" t="s">
        <v>474</v>
      </c>
      <c r="C26" s="1683"/>
      <c r="D26" s="1684"/>
      <c r="E26" s="930">
        <v>542174.2499999999</v>
      </c>
      <c r="F26" s="917">
        <v>185012.5152590786</v>
      </c>
      <c r="G26" s="918">
        <f t="shared" si="1"/>
        <v>357161.7347409213</v>
      </c>
      <c r="H26" s="931" t="s">
        <v>808</v>
      </c>
      <c r="I26" s="925">
        <v>813261.3749999998</v>
      </c>
      <c r="J26" s="918">
        <v>203211.65</v>
      </c>
      <c r="K26" s="918">
        <f t="shared" si="0"/>
        <v>610049.7249999997</v>
      </c>
      <c r="L26" s="932" t="s">
        <v>796</v>
      </c>
      <c r="M26" s="968"/>
    </row>
    <row r="27" spans="1:13" ht="409.5">
      <c r="A27" s="929">
        <v>11</v>
      </c>
      <c r="B27" s="1682" t="s">
        <v>100</v>
      </c>
      <c r="C27" s="1683"/>
      <c r="D27" s="1684"/>
      <c r="E27" s="930">
        <v>39927.94773710864</v>
      </c>
      <c r="F27" s="917">
        <v>37867.290581464295</v>
      </c>
      <c r="G27" s="918">
        <f t="shared" si="1"/>
        <v>2060.657155644345</v>
      </c>
      <c r="H27" s="931" t="s">
        <v>792</v>
      </c>
      <c r="I27" s="925">
        <v>49410.98525774044</v>
      </c>
      <c r="J27" s="918">
        <v>39125.82</v>
      </c>
      <c r="K27" s="918">
        <f t="shared" si="0"/>
        <v>10285.165257740438</v>
      </c>
      <c r="L27" s="932" t="s">
        <v>791</v>
      </c>
      <c r="M27" s="968"/>
    </row>
    <row r="28" spans="1:13" ht="114.75">
      <c r="A28" s="929">
        <v>12</v>
      </c>
      <c r="B28" s="1682" t="s">
        <v>101</v>
      </c>
      <c r="C28" s="1683"/>
      <c r="D28" s="1684"/>
      <c r="E28" s="930">
        <v>4308.481854847443</v>
      </c>
      <c r="F28" s="917">
        <v>2092.8646335024982</v>
      </c>
      <c r="G28" s="918">
        <f t="shared" si="1"/>
        <v>2215.617221344945</v>
      </c>
      <c r="H28" s="931" t="s">
        <v>809</v>
      </c>
      <c r="I28" s="925">
        <v>6539.405444628801</v>
      </c>
      <c r="J28" s="918">
        <v>2092.86</v>
      </c>
      <c r="K28" s="918">
        <f t="shared" si="0"/>
        <v>4446.5454446288</v>
      </c>
      <c r="L28" s="932" t="s">
        <v>744</v>
      </c>
      <c r="M28" s="968"/>
    </row>
    <row r="29" spans="1:13" ht="13.5" thickBot="1">
      <c r="A29" s="933">
        <v>13</v>
      </c>
      <c r="B29" s="1700" t="s">
        <v>102</v>
      </c>
      <c r="C29" s="1701"/>
      <c r="D29" s="1702"/>
      <c r="E29" s="930">
        <v>0</v>
      </c>
      <c r="F29" s="917">
        <v>0</v>
      </c>
      <c r="G29" s="918" t="str">
        <f t="shared" si="1"/>
        <v> </v>
      </c>
      <c r="H29" s="934"/>
      <c r="I29" s="935">
        <v>0</v>
      </c>
      <c r="J29" s="918">
        <v>0</v>
      </c>
      <c r="K29" s="918" t="str">
        <f t="shared" si="0"/>
        <v> </v>
      </c>
      <c r="L29" s="936"/>
      <c r="M29" s="968"/>
    </row>
    <row r="30" spans="1:13" ht="13.5" thickBot="1">
      <c r="A30" s="1703"/>
      <c r="B30" s="1704"/>
      <c r="C30" s="1704"/>
      <c r="D30" s="895" t="s">
        <v>37</v>
      </c>
      <c r="E30" s="937">
        <f>SUM(E17:E29)</f>
        <v>3348422.124349036</v>
      </c>
      <c r="F30" s="937">
        <f>SUM(F17:F29)</f>
        <v>3123145.007227024</v>
      </c>
      <c r="G30" s="938">
        <f>SUM(G17:G29)</f>
        <v>225277.11712201187</v>
      </c>
      <c r="H30" s="939"/>
      <c r="I30" s="721">
        <f>SUM(I17:I29)</f>
        <v>4270045.188882788</v>
      </c>
      <c r="J30" s="937">
        <f>SUM(J17:J29)</f>
        <v>3252434.6599999997</v>
      </c>
      <c r="K30" s="937">
        <f>SUM(K17:K29)</f>
        <v>1017610.5288827885</v>
      </c>
      <c r="L30" s="940"/>
      <c r="M30" s="970"/>
    </row>
    <row r="31" spans="1:13" ht="6.75" customHeight="1">
      <c r="A31" s="941"/>
      <c r="B31" s="942"/>
      <c r="C31" s="942"/>
      <c r="D31" s="943"/>
      <c r="E31" s="941"/>
      <c r="F31" s="941"/>
      <c r="G31" s="944"/>
      <c r="H31" s="944"/>
      <c r="I31" s="72"/>
      <c r="J31" s="72"/>
      <c r="K31" s="72"/>
      <c r="L31" s="72"/>
      <c r="M31" s="968"/>
    </row>
    <row r="32" spans="1:13" ht="3" customHeight="1" thickBot="1">
      <c r="A32" s="941"/>
      <c r="B32" s="942"/>
      <c r="C32" s="942"/>
      <c r="D32" s="943"/>
      <c r="E32" s="941"/>
      <c r="F32" s="941"/>
      <c r="G32" s="944"/>
      <c r="H32" s="944"/>
      <c r="I32" s="72"/>
      <c r="J32" s="72"/>
      <c r="K32" s="72"/>
      <c r="L32" s="72"/>
      <c r="M32" s="968"/>
    </row>
    <row r="33" spans="1:13" ht="16.5" thickBot="1">
      <c r="A33" s="894" t="s">
        <v>103</v>
      </c>
      <c r="B33" s="718"/>
      <c r="C33" s="718"/>
      <c r="D33" s="945"/>
      <c r="E33" s="1677" t="s">
        <v>80</v>
      </c>
      <c r="F33" s="1678"/>
      <c r="G33" s="1678"/>
      <c r="H33" s="1678"/>
      <c r="I33" s="1680" t="s">
        <v>82</v>
      </c>
      <c r="J33" s="1678"/>
      <c r="K33" s="1678"/>
      <c r="L33" s="1705"/>
      <c r="M33" s="968"/>
    </row>
    <row r="34" spans="1:13" ht="30.75" thickBot="1">
      <c r="A34" s="719" t="s">
        <v>86</v>
      </c>
      <c r="B34" s="946" t="s">
        <v>104</v>
      </c>
      <c r="C34" s="947" t="s">
        <v>105</v>
      </c>
      <c r="D34" s="948" t="s">
        <v>106</v>
      </c>
      <c r="E34" s="896" t="s">
        <v>88</v>
      </c>
      <c r="F34" s="910" t="s">
        <v>89</v>
      </c>
      <c r="G34" s="914" t="s">
        <v>246</v>
      </c>
      <c r="H34" s="912" t="s">
        <v>247</v>
      </c>
      <c r="I34" s="720" t="s">
        <v>90</v>
      </c>
      <c r="J34" s="913" t="s">
        <v>91</v>
      </c>
      <c r="K34" s="914" t="s">
        <v>246</v>
      </c>
      <c r="L34" s="949" t="s">
        <v>247</v>
      </c>
      <c r="M34" s="971"/>
    </row>
    <row r="35" spans="1:13" s="968" customFormat="1" ht="242.25">
      <c r="A35" s="950">
        <v>1</v>
      </c>
      <c r="B35" s="897" t="s">
        <v>120</v>
      </c>
      <c r="C35" s="951" t="s">
        <v>651</v>
      </c>
      <c r="D35" s="952" t="s">
        <v>657</v>
      </c>
      <c r="E35" s="930">
        <v>126785.75773227998</v>
      </c>
      <c r="F35" s="930">
        <v>107564.62479632266</v>
      </c>
      <c r="G35" s="918">
        <f>IF((E35=0)*AND(F35=0)," ",E35-F35)</f>
        <v>19221.132935957314</v>
      </c>
      <c r="H35" s="924" t="s">
        <v>790</v>
      </c>
      <c r="I35" s="920">
        <v>190803.12032941563</v>
      </c>
      <c r="J35" s="918">
        <v>135006.2</v>
      </c>
      <c r="K35" s="918">
        <f>IF((I35=0)*AND(J35=0)," ",I35-J35)</f>
        <v>55796.92032941562</v>
      </c>
      <c r="L35" s="953" t="s">
        <v>797</v>
      </c>
      <c r="M35" s="972"/>
    </row>
    <row r="36" spans="1:13" s="968" customFormat="1" ht="293.25">
      <c r="A36" s="954">
        <v>2</v>
      </c>
      <c r="B36" s="955" t="s">
        <v>578</v>
      </c>
      <c r="C36" s="956" t="s">
        <v>652</v>
      </c>
      <c r="D36" s="957" t="s">
        <v>337</v>
      </c>
      <c r="E36" s="930">
        <v>37292.9888490814</v>
      </c>
      <c r="F36" s="930">
        <v>214371.46302252458</v>
      </c>
      <c r="G36" s="918">
        <f>IF((E36=0)*AND(F36=0)," ",E36-F36)</f>
        <v>-177078.4741734432</v>
      </c>
      <c r="H36" s="924" t="s">
        <v>789</v>
      </c>
      <c r="I36" s="925">
        <v>479321.86840342614</v>
      </c>
      <c r="J36" s="918">
        <v>217046.95</v>
      </c>
      <c r="K36" s="918">
        <f>IF((I36=0)*AND(J36=0)," ",I36-J36)</f>
        <v>262274.9184034261</v>
      </c>
      <c r="L36" s="953" t="s">
        <v>798</v>
      </c>
      <c r="M36" s="972"/>
    </row>
    <row r="37" spans="1:13" s="968" customFormat="1" ht="242.25">
      <c r="A37" s="954">
        <v>3</v>
      </c>
      <c r="B37" s="723" t="s">
        <v>579</v>
      </c>
      <c r="C37" s="956" t="s">
        <v>653</v>
      </c>
      <c r="D37" s="957" t="s">
        <v>656</v>
      </c>
      <c r="E37" s="930">
        <v>2419397.2430111626</v>
      </c>
      <c r="F37" s="930">
        <v>2484956.2106748056</v>
      </c>
      <c r="G37" s="918">
        <f>IF((E37=0)*AND(F37=0)," ",E37-F37)</f>
        <v>-65558.96766364295</v>
      </c>
      <c r="H37" s="958" t="s">
        <v>787</v>
      </c>
      <c r="I37" s="925">
        <v>2419397.2430111626</v>
      </c>
      <c r="J37" s="918">
        <v>2484956.21</v>
      </c>
      <c r="K37" s="918">
        <f>IF((I37=0)*AND(J37=0)," ",I37-J37)</f>
        <v>-65558.96698883735</v>
      </c>
      <c r="L37" s="959" t="s">
        <v>788</v>
      </c>
      <c r="M37" s="972"/>
    </row>
    <row r="38" spans="1:13" s="968" customFormat="1" ht="242.25">
      <c r="A38" s="954">
        <v>4</v>
      </c>
      <c r="B38" s="723" t="s">
        <v>579</v>
      </c>
      <c r="C38" s="956" t="s">
        <v>654</v>
      </c>
      <c r="D38" s="957" t="s">
        <v>658</v>
      </c>
      <c r="E38" s="930">
        <v>561135.062873376</v>
      </c>
      <c r="F38" s="930">
        <v>202162.0731595282</v>
      </c>
      <c r="G38" s="918">
        <f>IF((E38=0)*AND(F38=0)," ",E38-F38)</f>
        <v>358972.98971384775</v>
      </c>
      <c r="H38" s="924" t="s">
        <v>786</v>
      </c>
      <c r="I38" s="925">
        <v>841702.5943100639</v>
      </c>
      <c r="J38" s="918">
        <v>223201.96</v>
      </c>
      <c r="K38" s="918">
        <f>IF((I38=0)*AND(J38=0)," ",I38-J38)</f>
        <v>618500.6343100639</v>
      </c>
      <c r="L38" s="953" t="s">
        <v>799</v>
      </c>
      <c r="M38" s="972"/>
    </row>
    <row r="39" spans="1:13" s="968" customFormat="1" ht="243" thickBot="1">
      <c r="A39" s="724">
        <v>5</v>
      </c>
      <c r="B39" s="723" t="s">
        <v>120</v>
      </c>
      <c r="C39" s="960" t="s">
        <v>655</v>
      </c>
      <c r="D39" s="961" t="s">
        <v>631</v>
      </c>
      <c r="E39" s="930">
        <v>203811.071883136</v>
      </c>
      <c r="F39" s="930">
        <v>114090.63557384188</v>
      </c>
      <c r="G39" s="918">
        <f>IF((E39=0)*AND(F39=0)," ",E39-F39)</f>
        <v>89720.43630929412</v>
      </c>
      <c r="H39" s="962" t="s">
        <v>784</v>
      </c>
      <c r="I39" s="925">
        <v>338820.3628287208</v>
      </c>
      <c r="J39" s="918">
        <v>192223.34</v>
      </c>
      <c r="K39" s="918">
        <f>IF((I39=0)*AND(J39=0)," ",I39-J39)</f>
        <v>146597.02282872083</v>
      </c>
      <c r="L39" s="963" t="s">
        <v>785</v>
      </c>
      <c r="M39" s="972"/>
    </row>
    <row r="40" spans="1:13" ht="13.5" thickBot="1">
      <c r="A40" s="1709" t="s">
        <v>37</v>
      </c>
      <c r="B40" s="1708"/>
      <c r="C40" s="1708"/>
      <c r="D40" s="1705"/>
      <c r="E40" s="938">
        <f>SUM(E35:E39)</f>
        <v>3348422.124349036</v>
      </c>
      <c r="F40" s="937">
        <f>SUM(F35:F39)</f>
        <v>3123145.0072270227</v>
      </c>
      <c r="G40" s="937">
        <f>SUM(G35:G39)</f>
        <v>225277.11712201306</v>
      </c>
      <c r="H40" s="964"/>
      <c r="I40" s="721">
        <f>SUM(I35:I39)</f>
        <v>4270045.188882789</v>
      </c>
      <c r="J40" s="937">
        <f>SUM(J35:J39)</f>
        <v>3252434.6599999997</v>
      </c>
      <c r="K40" s="937">
        <f>SUM(K35:K39)</f>
        <v>1017610.5288827892</v>
      </c>
      <c r="L40" s="965"/>
      <c r="M40" s="970"/>
    </row>
    <row r="41" spans="1:13" ht="12.75">
      <c r="A41" s="1710" t="s">
        <v>477</v>
      </c>
      <c r="B41" s="1711"/>
      <c r="C41" s="1711"/>
      <c r="D41" s="1711"/>
      <c r="E41" s="1712"/>
      <c r="F41" s="941"/>
      <c r="G41" s="941"/>
      <c r="H41" s="941"/>
      <c r="I41" s="72"/>
      <c r="J41" s="72"/>
      <c r="K41" s="72"/>
      <c r="L41" s="72"/>
      <c r="M41" s="968"/>
    </row>
    <row r="42" spans="1:13" ht="12.75">
      <c r="A42" s="1713"/>
      <c r="B42" s="1711"/>
      <c r="C42" s="1711"/>
      <c r="D42" s="1711"/>
      <c r="E42" s="1712"/>
      <c r="F42" s="941"/>
      <c r="G42" s="941"/>
      <c r="H42" s="941"/>
      <c r="I42" s="72"/>
      <c r="J42" s="72"/>
      <c r="K42" s="72"/>
      <c r="L42" s="72"/>
      <c r="M42" s="968"/>
    </row>
    <row r="43" spans="1:13" ht="12.75">
      <c r="A43" s="1714"/>
      <c r="B43" s="1715"/>
      <c r="C43" s="1715"/>
      <c r="D43" s="1715"/>
      <c r="E43" s="1716"/>
      <c r="F43" s="941"/>
      <c r="G43" s="941"/>
      <c r="H43" s="941"/>
      <c r="I43" s="72"/>
      <c r="J43" s="72"/>
      <c r="K43" s="72"/>
      <c r="L43" s="72"/>
      <c r="M43" s="968"/>
    </row>
    <row r="44" spans="1:13" ht="4.5" customHeight="1" thickBot="1">
      <c r="A44" s="941"/>
      <c r="B44" s="942"/>
      <c r="C44" s="942"/>
      <c r="D44" s="943"/>
      <c r="E44" s="943"/>
      <c r="F44" s="941"/>
      <c r="G44" s="941"/>
      <c r="H44" s="941"/>
      <c r="I44" s="72"/>
      <c r="J44" s="72"/>
      <c r="K44" s="72"/>
      <c r="L44" s="72"/>
      <c r="M44" s="968"/>
    </row>
    <row r="45" spans="1:13" ht="16.5" thickBot="1">
      <c r="A45" s="894" t="s">
        <v>108</v>
      </c>
      <c r="B45" s="718"/>
      <c r="C45" s="718"/>
      <c r="D45" s="990"/>
      <c r="E45" s="1677" t="s">
        <v>80</v>
      </c>
      <c r="F45" s="1678"/>
      <c r="G45" s="1678"/>
      <c r="H45" s="1678"/>
      <c r="I45" s="1680" t="s">
        <v>82</v>
      </c>
      <c r="J45" s="1678"/>
      <c r="K45" s="1678"/>
      <c r="L45" s="1705"/>
      <c r="M45" s="968"/>
    </row>
    <row r="46" spans="1:13" ht="45.75" thickBot="1">
      <c r="A46" s="719" t="s">
        <v>86</v>
      </c>
      <c r="B46" s="725" t="s">
        <v>109</v>
      </c>
      <c r="C46" s="725" t="s">
        <v>110</v>
      </c>
      <c r="D46" s="726" t="s">
        <v>111</v>
      </c>
      <c r="E46" s="896" t="s">
        <v>88</v>
      </c>
      <c r="F46" s="910" t="s">
        <v>89</v>
      </c>
      <c r="G46" s="914" t="s">
        <v>246</v>
      </c>
      <c r="H46" s="912" t="s">
        <v>247</v>
      </c>
      <c r="I46" s="720" t="s">
        <v>90</v>
      </c>
      <c r="J46" s="913" t="s">
        <v>91</v>
      </c>
      <c r="K46" s="914" t="s">
        <v>246</v>
      </c>
      <c r="L46" s="949" t="s">
        <v>247</v>
      </c>
      <c r="M46" s="971"/>
    </row>
    <row r="47" spans="1:13" s="968" customFormat="1" ht="331.5" customHeight="1">
      <c r="A47" s="727">
        <v>1</v>
      </c>
      <c r="B47" s="1406" t="s">
        <v>78</v>
      </c>
      <c r="C47" s="1404" t="s">
        <v>644</v>
      </c>
      <c r="D47" s="729" t="s">
        <v>125</v>
      </c>
      <c r="E47" s="966">
        <v>3106031.777767674</v>
      </c>
      <c r="F47" s="930">
        <v>2941591.9712653365</v>
      </c>
      <c r="G47" s="918">
        <f>IF((E47=0)*AND(F47=0)," ",E47-F47)</f>
        <v>164439.80650233757</v>
      </c>
      <c r="H47" s="924" t="s">
        <v>782</v>
      </c>
      <c r="I47" s="925">
        <v>3919320.185279751</v>
      </c>
      <c r="J47" s="926">
        <v>3020754.67</v>
      </c>
      <c r="K47" s="918">
        <f>IF((I47=0)*AND(J47=0)," ",I47-J47)</f>
        <v>898565.5152797513</v>
      </c>
      <c r="L47" s="953" t="s">
        <v>783</v>
      </c>
      <c r="M47" s="972"/>
    </row>
    <row r="48" spans="1:13" s="968" customFormat="1" ht="192" thickBot="1">
      <c r="A48" s="727">
        <v>2</v>
      </c>
      <c r="B48" s="723" t="s">
        <v>643</v>
      </c>
      <c r="C48" s="1405" t="s">
        <v>645</v>
      </c>
      <c r="D48" s="729" t="s">
        <v>125</v>
      </c>
      <c r="E48" s="966">
        <v>242390.34658136137</v>
      </c>
      <c r="F48" s="930">
        <v>181553.03596168666</v>
      </c>
      <c r="G48" s="918">
        <f>IF((E48=0)*AND(F48=0)," ",E48-F48)</f>
        <v>60837.31061967471</v>
      </c>
      <c r="H48" s="924" t="s">
        <v>810</v>
      </c>
      <c r="I48" s="925">
        <v>350725.0036030377</v>
      </c>
      <c r="J48" s="926">
        <v>231679.99</v>
      </c>
      <c r="K48" s="918">
        <f>IF((I48=0)*AND(J48=0)," ",I48-J48)</f>
        <v>119045.01360303769</v>
      </c>
      <c r="L48" s="953" t="s">
        <v>781</v>
      </c>
      <c r="M48" s="972"/>
    </row>
    <row r="49" spans="1:13" ht="13.5" thickBot="1">
      <c r="A49" s="731"/>
      <c r="B49" s="732"/>
      <c r="C49" s="732"/>
      <c r="D49" s="895" t="s">
        <v>37</v>
      </c>
      <c r="E49" s="938">
        <f>SUM(E47:E48)</f>
        <v>3348422.1243490353</v>
      </c>
      <c r="F49" s="937">
        <f>SUM(F47:F48)</f>
        <v>3123145.007227023</v>
      </c>
      <c r="G49" s="937">
        <f>SUM(G47:G48)</f>
        <v>225277.11712201228</v>
      </c>
      <c r="H49" s="964"/>
      <c r="I49" s="721">
        <f>SUM(I47:I48)</f>
        <v>4270045.188882789</v>
      </c>
      <c r="J49" s="937">
        <f>SUM(J47:J48)</f>
        <v>3252434.66</v>
      </c>
      <c r="K49" s="937">
        <f>SUM(K47:K48)</f>
        <v>1017610.528882789</v>
      </c>
      <c r="L49" s="965"/>
      <c r="M49" s="970"/>
    </row>
    <row r="50" spans="1:13" ht="12.75">
      <c r="A50" s="1710" t="s">
        <v>475</v>
      </c>
      <c r="B50" s="1711"/>
      <c r="C50" s="1711"/>
      <c r="D50" s="1711"/>
      <c r="E50" s="1712"/>
      <c r="F50" s="941"/>
      <c r="G50" s="941"/>
      <c r="H50" s="941"/>
      <c r="I50" s="72"/>
      <c r="J50" s="72"/>
      <c r="K50" s="72"/>
      <c r="L50" s="72"/>
      <c r="M50" s="968"/>
    </row>
    <row r="51" spans="1:13" ht="12.75">
      <c r="A51" s="1713"/>
      <c r="B51" s="1711"/>
      <c r="C51" s="1711"/>
      <c r="D51" s="1711"/>
      <c r="E51" s="1712"/>
      <c r="F51" s="941"/>
      <c r="G51" s="941"/>
      <c r="H51" s="941"/>
      <c r="I51" s="72"/>
      <c r="J51" s="72"/>
      <c r="K51" s="72"/>
      <c r="L51" s="72"/>
      <c r="M51" s="968"/>
    </row>
    <row r="52" spans="1:13" ht="12.75">
      <c r="A52" s="1714"/>
      <c r="B52" s="1715"/>
      <c r="C52" s="1715"/>
      <c r="D52" s="1715"/>
      <c r="E52" s="1716"/>
      <c r="F52" s="941"/>
      <c r="G52" s="941"/>
      <c r="H52" s="941"/>
      <c r="I52" s="72"/>
      <c r="J52" s="72"/>
      <c r="K52" s="72"/>
      <c r="L52" s="72"/>
      <c r="M52" s="968"/>
    </row>
    <row r="53" spans="1:13" ht="8.25" customHeight="1">
      <c r="A53" s="941"/>
      <c r="B53" s="942"/>
      <c r="C53" s="942"/>
      <c r="D53" s="943"/>
      <c r="E53" s="943"/>
      <c r="F53" s="941"/>
      <c r="G53" s="941"/>
      <c r="H53" s="941"/>
      <c r="I53" s="72"/>
      <c r="J53" s="72"/>
      <c r="K53" s="72"/>
      <c r="L53" s="72"/>
      <c r="M53" s="968"/>
    </row>
    <row r="54" spans="1:13" ht="12.75">
      <c r="A54" s="967" t="s">
        <v>476</v>
      </c>
      <c r="B54" s="977"/>
      <c r="C54" s="977"/>
      <c r="D54" s="978"/>
      <c r="E54" s="978"/>
      <c r="F54" s="976"/>
      <c r="G54" s="976"/>
      <c r="H54" s="976"/>
      <c r="I54" s="967"/>
      <c r="J54" s="967"/>
      <c r="K54" s="967"/>
      <c r="L54" s="967"/>
      <c r="M54" s="968"/>
    </row>
    <row r="55" spans="1:13" ht="12.75">
      <c r="A55" s="967" t="s">
        <v>112</v>
      </c>
      <c r="B55" s="967"/>
      <c r="C55" s="967"/>
      <c r="D55" s="967"/>
      <c r="E55" s="979"/>
      <c r="F55" s="980"/>
      <c r="G55" s="981"/>
      <c r="H55" s="967"/>
      <c r="I55" s="967"/>
      <c r="J55" s="967"/>
      <c r="K55" s="967"/>
      <c r="L55" s="967"/>
      <c r="M55" s="968"/>
    </row>
    <row r="56" spans="1:13" ht="4.5" customHeight="1" thickBot="1">
      <c r="A56" s="982"/>
      <c r="B56" s="967"/>
      <c r="C56" s="979"/>
      <c r="D56" s="967"/>
      <c r="E56" s="979"/>
      <c r="F56" s="979"/>
      <c r="G56" s="980"/>
      <c r="H56" s="980"/>
      <c r="I56" s="983"/>
      <c r="J56" s="983"/>
      <c r="K56" s="983"/>
      <c r="L56" s="967"/>
      <c r="M56" s="968"/>
    </row>
    <row r="57" spans="1:13" ht="15.75" thickBot="1">
      <c r="A57" s="1717" t="s">
        <v>113</v>
      </c>
      <c r="B57" s="1708"/>
      <c r="C57" s="1708"/>
      <c r="D57" s="1708"/>
      <c r="E57" s="1708"/>
      <c r="F57" s="1708"/>
      <c r="G57" s="1708"/>
      <c r="H57" s="1708"/>
      <c r="I57" s="1708"/>
      <c r="J57" s="1708"/>
      <c r="K57" s="1708"/>
      <c r="L57" s="1705"/>
      <c r="M57" s="968"/>
    </row>
    <row r="58" spans="1:13" ht="15.75" thickBot="1">
      <c r="A58" s="1706" t="s">
        <v>114</v>
      </c>
      <c r="B58" s="1707"/>
      <c r="C58" s="1707"/>
      <c r="D58" s="1707"/>
      <c r="E58" s="1707"/>
      <c r="F58" s="1707"/>
      <c r="G58" s="1707"/>
      <c r="H58" s="1707"/>
      <c r="I58" s="1708"/>
      <c r="J58" s="1708"/>
      <c r="K58" s="1708"/>
      <c r="L58" s="1705"/>
      <c r="M58" s="968"/>
    </row>
    <row r="59" spans="1:13" ht="7.5" customHeight="1">
      <c r="A59" s="1691" t="s">
        <v>780</v>
      </c>
      <c r="B59" s="1692"/>
      <c r="C59" s="1692"/>
      <c r="D59" s="1692"/>
      <c r="E59" s="1692"/>
      <c r="F59" s="1692"/>
      <c r="G59" s="1692"/>
      <c r="H59" s="1692"/>
      <c r="I59" s="1692"/>
      <c r="J59" s="1692"/>
      <c r="K59" s="1692"/>
      <c r="L59" s="1693"/>
      <c r="M59" s="973"/>
    </row>
    <row r="60" spans="1:13" ht="7.5" customHeight="1">
      <c r="A60" s="1694"/>
      <c r="B60" s="1695"/>
      <c r="C60" s="1695"/>
      <c r="D60" s="1695"/>
      <c r="E60" s="1695"/>
      <c r="F60" s="1695"/>
      <c r="G60" s="1695"/>
      <c r="H60" s="1695"/>
      <c r="I60" s="1695"/>
      <c r="J60" s="1695"/>
      <c r="K60" s="1695"/>
      <c r="L60" s="1696"/>
      <c r="M60" s="973"/>
    </row>
    <row r="61" spans="1:13" ht="6.75" customHeight="1">
      <c r="A61" s="1694"/>
      <c r="B61" s="1695"/>
      <c r="C61" s="1695"/>
      <c r="D61" s="1695"/>
      <c r="E61" s="1695"/>
      <c r="F61" s="1695"/>
      <c r="G61" s="1695"/>
      <c r="H61" s="1695"/>
      <c r="I61" s="1695"/>
      <c r="J61" s="1695"/>
      <c r="K61" s="1695"/>
      <c r="L61" s="1696"/>
      <c r="M61" s="973"/>
    </row>
    <row r="62" spans="1:13" ht="6.75" customHeight="1">
      <c r="A62" s="1694"/>
      <c r="B62" s="1695"/>
      <c r="C62" s="1695"/>
      <c r="D62" s="1695"/>
      <c r="E62" s="1695"/>
      <c r="F62" s="1695"/>
      <c r="G62" s="1695"/>
      <c r="H62" s="1695"/>
      <c r="I62" s="1695"/>
      <c r="J62" s="1695"/>
      <c r="K62" s="1695"/>
      <c r="L62" s="1696"/>
      <c r="M62" s="973"/>
    </row>
    <row r="63" spans="1:13" ht="3.75" customHeight="1" thickBot="1">
      <c r="A63" s="1697"/>
      <c r="B63" s="1698"/>
      <c r="C63" s="1698"/>
      <c r="D63" s="1698"/>
      <c r="E63" s="1698"/>
      <c r="F63" s="1698"/>
      <c r="G63" s="1698"/>
      <c r="H63" s="1698"/>
      <c r="I63" s="1698"/>
      <c r="J63" s="1698"/>
      <c r="K63" s="1698"/>
      <c r="L63" s="1699"/>
      <c r="M63" s="973"/>
    </row>
    <row r="64" spans="1:13" ht="5.25" customHeight="1" thickBot="1">
      <c r="A64" s="984"/>
      <c r="B64" s="968"/>
      <c r="C64" s="985"/>
      <c r="D64" s="968"/>
      <c r="E64" s="985"/>
      <c r="F64" s="985"/>
      <c r="G64" s="986"/>
      <c r="H64" s="986"/>
      <c r="I64" s="968"/>
      <c r="J64" s="968"/>
      <c r="K64" s="968"/>
      <c r="L64" s="968"/>
      <c r="M64" s="968"/>
    </row>
    <row r="65" spans="1:12" ht="16.5" thickBot="1">
      <c r="A65" s="1283" t="s">
        <v>480</v>
      </c>
      <c r="B65" s="1284"/>
      <c r="C65" s="1284"/>
      <c r="D65" s="1285"/>
      <c r="E65" s="1641" t="s">
        <v>82</v>
      </c>
      <c r="F65" s="1642"/>
      <c r="G65" s="1642"/>
      <c r="H65" s="1642"/>
      <c r="I65" s="1642"/>
      <c r="J65" s="1642"/>
      <c r="K65" s="1642"/>
      <c r="L65" s="1643"/>
    </row>
    <row r="66" spans="1:11" ht="45.75" thickBot="1">
      <c r="A66" s="719" t="s">
        <v>86</v>
      </c>
      <c r="B66" s="725" t="s">
        <v>110</v>
      </c>
      <c r="C66" s="726" t="s">
        <v>111</v>
      </c>
      <c r="D66" s="720" t="s">
        <v>481</v>
      </c>
      <c r="E66" s="1644" t="s">
        <v>219</v>
      </c>
      <c r="F66" s="1645"/>
      <c r="G66" s="1645"/>
      <c r="H66" s="1645"/>
      <c r="I66" s="1645"/>
      <c r="J66" s="1645"/>
      <c r="K66" s="1646"/>
    </row>
    <row r="67" spans="1:11" s="968" customFormat="1" ht="12.75">
      <c r="A67" s="727">
        <v>1</v>
      </c>
      <c r="B67" s="1428" t="s">
        <v>745</v>
      </c>
      <c r="C67" s="729" t="s">
        <v>125</v>
      </c>
      <c r="D67" s="992">
        <f>J48</f>
        <v>231679.99</v>
      </c>
      <c r="E67" s="1647" t="s">
        <v>765</v>
      </c>
      <c r="F67" s="1648"/>
      <c r="G67" s="1648"/>
      <c r="H67" s="1648"/>
      <c r="I67" s="1648"/>
      <c r="J67" s="1648"/>
      <c r="K67" s="1649"/>
    </row>
    <row r="68" spans="1:11" s="968" customFormat="1" ht="12.75">
      <c r="A68" s="727"/>
      <c r="B68" s="728"/>
      <c r="C68" s="729" t="s">
        <v>107</v>
      </c>
      <c r="D68" s="992"/>
      <c r="E68" s="1650"/>
      <c r="F68" s="1651"/>
      <c r="G68" s="1651"/>
      <c r="H68" s="1651"/>
      <c r="I68" s="1651"/>
      <c r="J68" s="1651"/>
      <c r="K68" s="1652"/>
    </row>
    <row r="69" spans="1:11" s="968" customFormat="1" ht="12.75">
      <c r="A69" s="727"/>
      <c r="B69" s="728"/>
      <c r="C69" s="729" t="s">
        <v>107</v>
      </c>
      <c r="D69" s="992"/>
      <c r="E69" s="1650"/>
      <c r="F69" s="1651"/>
      <c r="G69" s="1651"/>
      <c r="H69" s="1651"/>
      <c r="I69" s="1651"/>
      <c r="J69" s="1651"/>
      <c r="K69" s="1652"/>
    </row>
    <row r="70" spans="1:11" s="968" customFormat="1" ht="12.75">
      <c r="A70" s="727"/>
      <c r="B70" s="728"/>
      <c r="C70" s="729" t="s">
        <v>107</v>
      </c>
      <c r="D70" s="992"/>
      <c r="E70" s="1650"/>
      <c r="F70" s="1651"/>
      <c r="G70" s="1651"/>
      <c r="H70" s="1651"/>
      <c r="I70" s="1651"/>
      <c r="J70" s="1651"/>
      <c r="K70" s="1652"/>
    </row>
    <row r="71" spans="1:11" s="968" customFormat="1" ht="13.5" thickBot="1">
      <c r="A71" s="724"/>
      <c r="B71" s="730"/>
      <c r="C71" s="729" t="s">
        <v>107</v>
      </c>
      <c r="D71" s="992"/>
      <c r="E71" s="1653"/>
      <c r="F71" s="1654"/>
      <c r="G71" s="1654"/>
      <c r="H71" s="1654"/>
      <c r="I71" s="1654"/>
      <c r="J71" s="1654"/>
      <c r="K71" s="1655"/>
    </row>
    <row r="72" spans="1:11" ht="13.5" thickBot="1">
      <c r="A72" s="731"/>
      <c r="B72" s="732"/>
      <c r="C72" s="895" t="s">
        <v>37</v>
      </c>
      <c r="D72" s="721">
        <f>SUM(D67:D71)</f>
        <v>231679.99</v>
      </c>
      <c r="E72" s="993"/>
      <c r="F72" s="994"/>
      <c r="G72" s="994"/>
      <c r="H72" s="994"/>
      <c r="I72" s="994"/>
      <c r="J72" s="994"/>
      <c r="K72" s="994"/>
    </row>
  </sheetData>
  <sheetProtection password="92D1" sheet="1" objects="1" scenarios="1" insertRows="0" insertHyperlinks="0" deleteRows="0" selectLockedCells="1"/>
  <mergeCells count="65">
    <mergeCell ref="A58:L58"/>
    <mergeCell ref="A40:D40"/>
    <mergeCell ref="A41:E43"/>
    <mergeCell ref="E45:H45"/>
    <mergeCell ref="I45:L45"/>
    <mergeCell ref="A50:E52"/>
    <mergeCell ref="A57:L57"/>
    <mergeCell ref="B23:D23"/>
    <mergeCell ref="B24:D24"/>
    <mergeCell ref="B25:D25"/>
    <mergeCell ref="B26:D26"/>
    <mergeCell ref="B27:D27"/>
    <mergeCell ref="A59:L63"/>
    <mergeCell ref="B29:D29"/>
    <mergeCell ref="A30:C30"/>
    <mergeCell ref="E33:H33"/>
    <mergeCell ref="I33:L33"/>
    <mergeCell ref="E12:H13"/>
    <mergeCell ref="E15:H15"/>
    <mergeCell ref="I15:L15"/>
    <mergeCell ref="B28:D28"/>
    <mergeCell ref="B17:D17"/>
    <mergeCell ref="B18:D18"/>
    <mergeCell ref="B19:D19"/>
    <mergeCell ref="B20:D20"/>
    <mergeCell ref="B21:D21"/>
    <mergeCell ref="B22:D22"/>
    <mergeCell ref="A6:B6"/>
    <mergeCell ref="C6:D6"/>
    <mergeCell ref="A7:B7"/>
    <mergeCell ref="A8:B8"/>
    <mergeCell ref="E8:E9"/>
    <mergeCell ref="I8:I9"/>
    <mergeCell ref="E71:K71"/>
    <mergeCell ref="A1:F1"/>
    <mergeCell ref="A3:B3"/>
    <mergeCell ref="C3:D3"/>
    <mergeCell ref="F3:H4"/>
    <mergeCell ref="A4:B4"/>
    <mergeCell ref="C4:D4"/>
    <mergeCell ref="B16:C16"/>
    <mergeCell ref="A5:B5"/>
    <mergeCell ref="C5:D5"/>
    <mergeCell ref="E65:L65"/>
    <mergeCell ref="E66:K66"/>
    <mergeCell ref="E67:K67"/>
    <mergeCell ref="E68:K68"/>
    <mergeCell ref="E69:K69"/>
    <mergeCell ref="E70:K70"/>
    <mergeCell ref="P18:Q18"/>
    <mergeCell ref="U18:V18"/>
    <mergeCell ref="P20:Q20"/>
    <mergeCell ref="U20:V20"/>
    <mergeCell ref="P21:Q21"/>
    <mergeCell ref="U21:V21"/>
    <mergeCell ref="P22:Q22"/>
    <mergeCell ref="U22:V22"/>
    <mergeCell ref="P23:Q23"/>
    <mergeCell ref="U23:V23"/>
    <mergeCell ref="P15:Q15"/>
    <mergeCell ref="U15:V15"/>
    <mergeCell ref="P16:Q16"/>
    <mergeCell ref="U16:V16"/>
    <mergeCell ref="P17:Q17"/>
    <mergeCell ref="U17:V17"/>
  </mergeCells>
  <conditionalFormatting sqref="G9">
    <cfRule type="cellIs" priority="32" dxfId="39" operator="notEqual" stopIfTrue="1">
      <formula>$K$9</formula>
    </cfRule>
  </conditionalFormatting>
  <conditionalFormatting sqref="K9">
    <cfRule type="cellIs" priority="33" dxfId="39" operator="notEqual" stopIfTrue="1">
      <formula>$G$9</formula>
    </cfRule>
  </conditionalFormatting>
  <conditionalFormatting sqref="G8">
    <cfRule type="cellIs" priority="34" dxfId="39" operator="lessThan" stopIfTrue="1">
      <formula>$K$8</formula>
    </cfRule>
  </conditionalFormatting>
  <conditionalFormatting sqref="K8">
    <cfRule type="cellIs" priority="35" dxfId="39" operator="greaterThan" stopIfTrue="1">
      <formula>$G$8</formula>
    </cfRule>
  </conditionalFormatting>
  <conditionalFormatting sqref="E49">
    <cfRule type="cellIs" priority="40" dxfId="39" operator="notEqual" stopIfTrue="1">
      <formula>$E$30</formula>
    </cfRule>
    <cfRule type="cellIs" priority="41" dxfId="39" operator="notEqual" stopIfTrue="1">
      <formula>$E$40</formula>
    </cfRule>
  </conditionalFormatting>
  <conditionalFormatting sqref="F49">
    <cfRule type="cellIs" priority="42" dxfId="39" operator="notEqual" stopIfTrue="1">
      <formula>$F$30</formula>
    </cfRule>
    <cfRule type="cellIs" priority="43" dxfId="39" operator="notEqual" stopIfTrue="1">
      <formula>$F$40</formula>
    </cfRule>
  </conditionalFormatting>
  <conditionalFormatting sqref="G49">
    <cfRule type="cellIs" priority="44" dxfId="39" operator="notEqual" stopIfTrue="1">
      <formula>$G$30</formula>
    </cfRule>
    <cfRule type="cellIs" priority="45" dxfId="39" operator="notEqual" stopIfTrue="1">
      <formula>$G$40</formula>
    </cfRule>
  </conditionalFormatting>
  <conditionalFormatting sqref="I49">
    <cfRule type="cellIs" priority="46" dxfId="39" operator="notEqual" stopIfTrue="1">
      <formula>$I$30</formula>
    </cfRule>
    <cfRule type="cellIs" priority="47" dxfId="39" operator="notEqual" stopIfTrue="1">
      <formula>$I$40</formula>
    </cfRule>
  </conditionalFormatting>
  <conditionalFormatting sqref="J49">
    <cfRule type="cellIs" priority="48" dxfId="39" operator="notEqual" stopIfTrue="1">
      <formula>$J$30</formula>
    </cfRule>
    <cfRule type="cellIs" priority="49" dxfId="39" operator="notEqual" stopIfTrue="1">
      <formula>$J$40</formula>
    </cfRule>
  </conditionalFormatting>
  <conditionalFormatting sqref="K49 K40">
    <cfRule type="cellIs" priority="50" dxfId="39" operator="notEqual" stopIfTrue="1">
      <formula>$K$30</formula>
    </cfRule>
    <cfRule type="cellIs" priority="51" dxfId="39" operator="notEqual" stopIfTrue="1">
      <formula>$K$49</formula>
    </cfRule>
  </conditionalFormatting>
  <conditionalFormatting sqref="I20">
    <cfRule type="cellIs" priority="13" dxfId="0" operator="notEqual">
      <formula>$W$23</formula>
    </cfRule>
  </conditionalFormatting>
  <conditionalFormatting sqref="I21">
    <cfRule type="cellIs" priority="11" dxfId="0" operator="notEqual">
      <formula>$W$22</formula>
    </cfRule>
  </conditionalFormatting>
  <conditionalFormatting sqref="I30">
    <cfRule type="cellIs" priority="7" dxfId="0" operator="notEqual">
      <formula>$W$16</formula>
    </cfRule>
  </conditionalFormatting>
  <conditionalFormatting sqref="T19:T20 Y19 Z21:Z23 U20:U21 R17:S18 R21:S23 W17:X18 W21:X23">
    <cfRule type="cellIs" priority="2" dxfId="13" operator="lessThan" stopIfTrue="1">
      <formula>0</formula>
    </cfRule>
  </conditionalFormatting>
  <conditionalFormatting sqref="T19:T20 Y19:Y20 U20:U21 W21:W23 Z21:Z23 X22:X23">
    <cfRule type="cellIs" priority="1" dxfId="12" operator="lessThan" stopIfTrue="1">
      <formula>0</formula>
    </cfRule>
  </conditionalFormatting>
  <conditionalFormatting sqref="E40">
    <cfRule type="cellIs" priority="68" dxfId="39" operator="notEqual" stopIfTrue="1">
      <formula>$E$30</formula>
    </cfRule>
    <cfRule type="cellIs" priority="69" dxfId="39" operator="notEqual" stopIfTrue="1">
      <formula>$E$49</formula>
    </cfRule>
  </conditionalFormatting>
  <conditionalFormatting sqref="F40">
    <cfRule type="cellIs" priority="70" dxfId="39" operator="notEqual" stopIfTrue="1">
      <formula>$F$30</formula>
    </cfRule>
    <cfRule type="cellIs" priority="71" dxfId="39" operator="notEqual" stopIfTrue="1">
      <formula>$F$49</formula>
    </cfRule>
  </conditionalFormatting>
  <conditionalFormatting sqref="I40">
    <cfRule type="cellIs" priority="72" dxfId="39" operator="notEqual" stopIfTrue="1">
      <formula>$I$30</formula>
    </cfRule>
    <cfRule type="cellIs" priority="73" dxfId="39" operator="notEqual" stopIfTrue="1">
      <formula>$I$49</formula>
    </cfRule>
  </conditionalFormatting>
  <conditionalFormatting sqref="J40">
    <cfRule type="cellIs" priority="74" dxfId="39" operator="notEqual" stopIfTrue="1">
      <formula>$J$30</formula>
    </cfRule>
    <cfRule type="cellIs" priority="75" dxfId="39" operator="notEqual" stopIfTrue="1">
      <formula>$J$49</formula>
    </cfRule>
  </conditionalFormatting>
  <conditionalFormatting sqref="E30">
    <cfRule type="cellIs" priority="76" dxfId="39" operator="notEqual" stopIfTrue="1">
      <formula>$E$40</formula>
    </cfRule>
    <cfRule type="cellIs" priority="77" dxfId="39" operator="notEqual" stopIfTrue="1">
      <formula>$E$49</formula>
    </cfRule>
  </conditionalFormatting>
  <conditionalFormatting sqref="F30">
    <cfRule type="cellIs" priority="78" dxfId="39" operator="notEqual" stopIfTrue="1">
      <formula>$F$40</formula>
    </cfRule>
    <cfRule type="cellIs" priority="79" dxfId="39" operator="notEqual" stopIfTrue="1">
      <formula>$F$49</formula>
    </cfRule>
  </conditionalFormatting>
  <conditionalFormatting sqref="J30">
    <cfRule type="cellIs" priority="80" dxfId="39" operator="notEqual" stopIfTrue="1">
      <formula>$J$40</formula>
    </cfRule>
    <cfRule type="cellIs" priority="81" dxfId="39" operator="notEqual" stopIfTrue="1">
      <formula>$J$49</formula>
    </cfRule>
  </conditionalFormatting>
  <conditionalFormatting sqref="G30">
    <cfRule type="cellIs" priority="82" dxfId="39" operator="notEqual" stopIfTrue="1">
      <formula>$G$40</formula>
    </cfRule>
    <cfRule type="cellIs" priority="83" dxfId="39" operator="notEqual" stopIfTrue="1">
      <formula>$G$49</formula>
    </cfRule>
  </conditionalFormatting>
  <conditionalFormatting sqref="G40">
    <cfRule type="cellIs" priority="84" dxfId="39" operator="notEqual" stopIfTrue="1">
      <formula>$G$30</formula>
    </cfRule>
    <cfRule type="cellIs" priority="85" dxfId="39" operator="notEqual" stopIfTrue="1">
      <formula>$G$49</formula>
    </cfRule>
  </conditionalFormatting>
  <conditionalFormatting sqref="K30">
    <cfRule type="cellIs" priority="88" dxfId="39" operator="notEqual" stopIfTrue="1">
      <formula>$K$40</formula>
    </cfRule>
    <cfRule type="cellIs" priority="89" dxfId="39" operator="notEqual" stopIfTrue="1">
      <formula>$K$49</formula>
    </cfRule>
  </conditionalFormatting>
  <conditionalFormatting sqref="I30">
    <cfRule type="cellIs" priority="90" dxfId="39" operator="notEqual" stopIfTrue="1">
      <formula>$I$40</formula>
    </cfRule>
    <cfRule type="cellIs" priority="91" dxfId="39" operator="notEqual" stopIfTrue="1">
      <formula>$I$49</formula>
    </cfRule>
  </conditionalFormatting>
  <dataValidations count="15">
    <dataValidation type="date" allowBlank="1" showInputMessage="1" showErrorMessage="1" sqref="G9 K9">
      <formula1>34700</formula1>
      <formula2>118706</formula2>
    </dataValidation>
    <dataValidation type="date" allowBlank="1" showInputMessage="1" sqref="G8 K8">
      <formula1>34700</formula1>
      <formula2>127472</formula2>
    </dataValidation>
    <dataValidation type="decimal" allowBlank="1" showInputMessage="1" showErrorMessage="1" sqref="I17:J29">
      <formula1>-10000000000000</formula1>
      <formula2>990000000000000</formula2>
    </dataValidation>
    <dataValidation type="decimal" allowBlank="1" showInputMessage="1" showErrorMessage="1" sqref="E35:F39">
      <formula1>-100000000000</formula1>
      <formula2>99999999999999.9</formula2>
    </dataValidation>
    <dataValidation type="decimal" allowBlank="1" showInputMessage="1" showErrorMessage="1" sqref="E17:F29">
      <formula1>-1000000000000</formula1>
      <formula2>99999999999999.9</formula2>
    </dataValidation>
    <dataValidation type="list" allowBlank="1" showInputMessage="1" showErrorMessage="1" sqref="C6:D6 A7">
      <formula1>"Please Select …,USD,EURO"</formula1>
    </dataValidation>
    <dataValidation type="date" allowBlank="1" showInputMessage="1" showErrorMessage="1" sqref="H8:H9">
      <formula1>34700</formula1>
      <formula2>40179</formula2>
    </dataValidation>
    <dataValidation type="decimal" allowBlank="1" showInputMessage="1" showErrorMessage="1" sqref="I35:J39 I47:J48 D67:D71">
      <formula1>-1000000000000000</formula1>
      <formula2>99999999999999900</formula2>
    </dataValidation>
    <dataValidation type="decimal" allowBlank="1" showInputMessage="1" showErrorMessage="1" sqref="E47:F48">
      <formula1>-1000000000000</formula1>
      <formula2>99000000000000.9</formula2>
    </dataValidation>
    <dataValidation type="list" allowBlank="1" showErrorMessage="1" errorTitle="Invalid Data" error="You must select from the list only." sqref="B47:B48">
      <formula1>"Please Select …,PR,SR"</formula1>
    </dataValidation>
    <dataValidation type="list" allowBlank="1" showInputMessage="1" showErrorMessage="1" sqref="B35:B39">
      <formula1>ListTB</formula1>
    </dataValidation>
    <dataValidation type="list" allowBlank="1" sqref="D36:D39">
      <formula1>TBSDA</formula1>
    </dataValidation>
    <dataValidation type="list" allowBlank="1" showInputMessage="1" showErrorMessage="1" sqref="D47:D48">
      <formula1>List_IE</formula1>
    </dataValidation>
    <dataValidation type="list" allowBlank="1" showErrorMessage="1" errorTitle="Invalid Data" error="You must select an implementing entity type from the list only." sqref="C67:C71">
      <formula1>List_IE</formula1>
    </dataValidation>
    <dataValidation type="list" allowBlank="1" showInputMessage="1" sqref="D35">
      <formula1>TBSDA</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scale="72" r:id="rId3"/>
  <legacyDrawing r:id="rId2"/>
</worksheet>
</file>

<file path=xl/worksheets/sheet7.xml><?xml version="1.0" encoding="utf-8"?>
<worksheet xmlns="http://schemas.openxmlformats.org/spreadsheetml/2006/main" xmlns:r="http://schemas.openxmlformats.org/officeDocument/2006/relationships">
  <sheetPr>
    <tabColor indexed="11"/>
    <pageSetUpPr fitToPage="1"/>
  </sheetPr>
  <dimension ref="A1:L18"/>
  <sheetViews>
    <sheetView showGridLines="0" zoomScale="75" zoomScaleNormal="75" zoomScaleSheetLayoutView="70" zoomScalePageLayoutView="75" workbookViewId="0" topLeftCell="A7">
      <selection activeCell="G11" sqref="G11:J11"/>
    </sheetView>
  </sheetViews>
  <sheetFormatPr defaultColWidth="9.140625" defaultRowHeight="12.75"/>
  <cols>
    <col min="1" max="1" width="15.00390625" style="72" customWidth="1"/>
    <col min="2" max="2" width="45.421875" style="72" customWidth="1"/>
    <col min="3" max="3" width="19.28125" style="72" customWidth="1"/>
    <col min="4" max="4" width="23.28125" style="72" customWidth="1"/>
    <col min="5" max="5" width="19.28125" style="72" customWidth="1"/>
    <col min="6" max="6" width="17.140625" style="72" customWidth="1"/>
    <col min="7" max="7" width="25.8515625" style="72" customWidth="1"/>
    <col min="8" max="8" width="20.00390625" style="539" customWidth="1"/>
    <col min="9" max="9" width="19.28125" style="72" customWidth="1"/>
    <col min="10" max="10" width="30.00390625" style="72" customWidth="1"/>
    <col min="11" max="11" width="5.7109375" style="72" customWidth="1"/>
    <col min="12" max="12" width="3.57421875" style="72" customWidth="1"/>
    <col min="13" max="16384" width="9.140625" style="72" customWidth="1"/>
  </cols>
  <sheetData>
    <row r="1" spans="1:10" ht="25.5" customHeight="1">
      <c r="A1" s="1600" t="s">
        <v>61</v>
      </c>
      <c r="B1" s="1600"/>
      <c r="C1" s="1600"/>
      <c r="D1" s="1600"/>
      <c r="E1" s="1600"/>
      <c r="F1" s="1600"/>
      <c r="G1" s="1600"/>
      <c r="H1" s="1"/>
      <c r="I1" s="3"/>
      <c r="J1" s="3"/>
    </row>
    <row r="2" spans="1:10" s="63" customFormat="1" ht="27" customHeight="1" thickBot="1">
      <c r="A2" s="98" t="s">
        <v>154</v>
      </c>
      <c r="B2" s="10"/>
      <c r="C2" s="10"/>
      <c r="D2" s="36"/>
      <c r="E2" s="10"/>
      <c r="F2" s="10"/>
      <c r="G2" s="3"/>
      <c r="H2" s="11"/>
      <c r="I2" s="12"/>
      <c r="J2" s="12"/>
    </row>
    <row r="3" spans="1:10" s="73" customFormat="1" ht="28.5" customHeight="1" thickBot="1">
      <c r="A3" s="1481" t="s">
        <v>70</v>
      </c>
      <c r="B3" s="1507"/>
      <c r="C3" s="1482"/>
      <c r="D3" s="1509" t="str">
        <f>IF('PR_Programmatic Progress_1A'!C7="","",'PR_Programmatic Progress_1A'!C7)</f>
        <v>GEO-T-NCDC</v>
      </c>
      <c r="E3" s="1510"/>
      <c r="F3" s="1510"/>
      <c r="G3" s="1511"/>
      <c r="H3" s="4"/>
      <c r="I3" s="4"/>
      <c r="J3" s="4"/>
    </row>
    <row r="4" spans="1:10" s="73" customFormat="1" ht="15" customHeight="1">
      <c r="A4" s="493" t="s">
        <v>271</v>
      </c>
      <c r="B4" s="513"/>
      <c r="C4" s="513"/>
      <c r="D4" s="53" t="s">
        <v>277</v>
      </c>
      <c r="E4" s="505" t="str">
        <f>IF('PR_Programmatic Progress_1A'!D12="Select","",'PR_Programmatic Progress_1A'!D12)</f>
        <v>Semester</v>
      </c>
      <c r="F4" s="5" t="s">
        <v>278</v>
      </c>
      <c r="G4" s="47">
        <f>IF('PR_Programmatic Progress_1A'!F12="Select","",'PR_Programmatic Progress_1A'!F12)</f>
        <v>2</v>
      </c>
      <c r="H4" s="4"/>
      <c r="I4" s="4"/>
      <c r="J4" s="4"/>
    </row>
    <row r="5" spans="1:10" s="73" customFormat="1" ht="15" customHeight="1">
      <c r="A5" s="514" t="s">
        <v>272</v>
      </c>
      <c r="B5" s="40"/>
      <c r="C5" s="40"/>
      <c r="D5" s="54" t="s">
        <v>240</v>
      </c>
      <c r="E5" s="520">
        <f>IF('PR_Programmatic Progress_1A'!D13="","",'PR_Programmatic Progress_1A'!D13)</f>
        <v>41821</v>
      </c>
      <c r="F5" s="5" t="s">
        <v>258</v>
      </c>
      <c r="G5" s="521">
        <f>IF('PR_Programmatic Progress_1A'!F13="","",'PR_Programmatic Progress_1A'!F13)</f>
        <v>42004</v>
      </c>
      <c r="H5" s="4"/>
      <c r="I5" s="4"/>
      <c r="J5" s="4"/>
    </row>
    <row r="6" spans="1:10" s="73" customFormat="1" ht="15" customHeight="1" thickBot="1">
      <c r="A6" s="55" t="s">
        <v>273</v>
      </c>
      <c r="B6" s="167"/>
      <c r="C6" s="41"/>
      <c r="D6" s="1522">
        <f>IF('PR_Programmatic Progress_1A'!C14="Select","",'PR_Programmatic Progress_1A'!C14)</f>
        <v>2</v>
      </c>
      <c r="E6" s="1523"/>
      <c r="F6" s="1523"/>
      <c r="G6" s="1524"/>
      <c r="H6" s="4"/>
      <c r="I6" s="4"/>
      <c r="J6" s="4"/>
    </row>
    <row r="7" spans="1:10" s="63" customFormat="1" ht="15.75" customHeight="1">
      <c r="A7" s="10"/>
      <c r="B7" s="10"/>
      <c r="C7" s="10"/>
      <c r="D7" s="36"/>
      <c r="E7" s="10"/>
      <c r="F7" s="12"/>
      <c r="G7" s="11"/>
      <c r="H7" s="10"/>
      <c r="I7" s="12"/>
      <c r="J7" s="13"/>
    </row>
    <row r="8" spans="1:10" s="751" customFormat="1" ht="27" customHeight="1" thickBot="1">
      <c r="A8" s="1721" t="s">
        <v>488</v>
      </c>
      <c r="B8" s="1721"/>
      <c r="C8" s="1721"/>
      <c r="D8" s="1721"/>
      <c r="E8" s="1721"/>
      <c r="F8" s="1721"/>
      <c r="G8" s="1721"/>
      <c r="H8" s="1721"/>
      <c r="I8" s="1721"/>
      <c r="J8" s="1721"/>
    </row>
    <row r="9" spans="1:11" s="63" customFormat="1" ht="34.5" customHeight="1" thickBot="1">
      <c r="A9" s="400"/>
      <c r="B9" s="401"/>
      <c r="C9" s="548"/>
      <c r="D9" s="548"/>
      <c r="E9" s="402"/>
      <c r="F9" s="549"/>
      <c r="G9" s="1718" t="s">
        <v>219</v>
      </c>
      <c r="H9" s="1719"/>
      <c r="I9" s="1719"/>
      <c r="J9" s="1720"/>
      <c r="K9" s="14"/>
    </row>
    <row r="10" spans="1:12" s="63" customFormat="1" ht="161.25" customHeight="1">
      <c r="A10" s="1725" t="s">
        <v>614</v>
      </c>
      <c r="B10" s="1726"/>
      <c r="C10" s="1726"/>
      <c r="D10" s="1726"/>
      <c r="E10" s="1726"/>
      <c r="F10" s="398" t="s">
        <v>17</v>
      </c>
      <c r="G10" s="1727" t="s">
        <v>801</v>
      </c>
      <c r="H10" s="1727"/>
      <c r="I10" s="1727"/>
      <c r="J10" s="1728"/>
      <c r="K10" s="14"/>
      <c r="L10" s="14"/>
    </row>
    <row r="11" spans="1:10" ht="161.25" customHeight="1" thickBot="1">
      <c r="A11" s="1729" t="s">
        <v>615</v>
      </c>
      <c r="B11" s="1730"/>
      <c r="C11" s="1730"/>
      <c r="D11" s="1730"/>
      <c r="E11" s="1730"/>
      <c r="F11" s="403" t="s">
        <v>18</v>
      </c>
      <c r="G11" s="1731" t="s">
        <v>752</v>
      </c>
      <c r="H11" s="1731"/>
      <c r="I11" s="1731"/>
      <c r="J11" s="1732"/>
    </row>
    <row r="12" spans="1:12" s="63" customFormat="1" ht="21.75" customHeight="1">
      <c r="A12" s="168"/>
      <c r="B12" s="550"/>
      <c r="C12" s="550"/>
      <c r="D12" s="550"/>
      <c r="E12" s="551"/>
      <c r="F12" s="552"/>
      <c r="G12" s="174"/>
      <c r="H12" s="186"/>
      <c r="I12" s="185"/>
      <c r="J12" s="528"/>
      <c r="K12" s="14"/>
      <c r="L12" s="14"/>
    </row>
    <row r="13" spans="1:10" ht="15.75" thickBot="1">
      <c r="A13" s="1733" t="s">
        <v>230</v>
      </c>
      <c r="B13" s="1733"/>
      <c r="C13" s="1733"/>
      <c r="D13" s="1733"/>
      <c r="E13" s="1733"/>
      <c r="F13" s="1733"/>
      <c r="G13" s="1733"/>
      <c r="H13" s="1733"/>
      <c r="I13" s="1733"/>
      <c r="J13" s="1733"/>
    </row>
    <row r="14" spans="1:10" ht="175.5" customHeight="1" thickBot="1">
      <c r="A14" s="1722" t="s">
        <v>751</v>
      </c>
      <c r="B14" s="1723"/>
      <c r="C14" s="1723"/>
      <c r="D14" s="1723"/>
      <c r="E14" s="1723"/>
      <c r="F14" s="1723"/>
      <c r="G14" s="1723"/>
      <c r="H14" s="1723"/>
      <c r="I14" s="1723"/>
      <c r="J14" s="1724"/>
    </row>
    <row r="15" spans="1:10" ht="17.25" customHeight="1">
      <c r="A15" s="553"/>
      <c r="B15" s="553"/>
      <c r="C15" s="553"/>
      <c r="D15" s="553"/>
      <c r="E15" s="553"/>
      <c r="F15" s="553"/>
      <c r="G15" s="3"/>
      <c r="H15" s="16"/>
      <c r="I15" s="3"/>
      <c r="J15" s="3"/>
    </row>
    <row r="18" ht="12.75">
      <c r="B18" s="753"/>
    </row>
    <row r="19" ht="18" customHeight="1"/>
  </sheetData>
  <sheetProtection password="92D1" sheet="1" formatCells="0" formatColumns="0" formatRows="0"/>
  <mergeCells count="12">
    <mergeCell ref="A14:J14"/>
    <mergeCell ref="A10:E10"/>
    <mergeCell ref="G10:J10"/>
    <mergeCell ref="A11:E11"/>
    <mergeCell ref="G11:J11"/>
    <mergeCell ref="A13:J13"/>
    <mergeCell ref="G9:J9"/>
    <mergeCell ref="A1:G1"/>
    <mergeCell ref="A3:C3"/>
    <mergeCell ref="D3:G3"/>
    <mergeCell ref="D6:G6"/>
    <mergeCell ref="A8:J8"/>
  </mergeCells>
  <conditionalFormatting sqref="E9">
    <cfRule type="cellIs" priority="1" dxfId="12" operator="lessThan" stopIfTrue="1">
      <formula>0</formula>
    </cfRule>
  </conditionalFormatting>
  <dataValidations count="3">
    <dataValidation type="list" allowBlank="1" showInputMessage="1" showErrorMessage="1" sqref="F15 F10:F12">
      <formula1>"Select,Yes,No,N/A"</formula1>
    </dataValidation>
    <dataValidation type="list" allowBlank="1" showInputMessage="1" showErrorMessage="1" sqref="C2:F2">
      <formula1>"Select,USD,EUR"</formula1>
    </dataValidation>
    <dataValidation allowBlank="1" showInputMessage="1" sqref="F9"/>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54" r:id="rId1"/>
  <headerFooter alignWithMargins="0">
    <oddFooter>&amp;L&amp;9&amp;F&amp;C&amp;A&amp;R&amp;9Page &amp;P of &amp;N</oddFooter>
  </headerFooter>
</worksheet>
</file>

<file path=xl/worksheets/sheet8.xml><?xml version="1.0" encoding="utf-8"?>
<worksheet xmlns="http://schemas.openxmlformats.org/spreadsheetml/2006/main" xmlns:r="http://schemas.openxmlformats.org/officeDocument/2006/relationships">
  <sheetPr>
    <tabColor indexed="11"/>
    <pageSetUpPr fitToPage="1"/>
  </sheetPr>
  <dimension ref="A1:M35"/>
  <sheetViews>
    <sheetView zoomScale="75" zoomScaleNormal="75" zoomScaleSheetLayoutView="70" zoomScalePageLayoutView="0" workbookViewId="0" topLeftCell="A10">
      <selection activeCell="K24" sqref="K24"/>
    </sheetView>
  </sheetViews>
  <sheetFormatPr defaultColWidth="9.140625" defaultRowHeight="12.75"/>
  <cols>
    <col min="1" max="1" width="14.8515625" style="69" customWidth="1"/>
    <col min="2" max="2" width="19.8515625" style="69" customWidth="1"/>
    <col min="3" max="3" width="17.421875" style="69" customWidth="1"/>
    <col min="4" max="4" width="19.421875" style="69" customWidth="1"/>
    <col min="5" max="5" width="14.8515625" style="69" customWidth="1"/>
    <col min="6" max="6" width="19.28125" style="69" customWidth="1"/>
    <col min="7" max="7" width="14.57421875" style="69" customWidth="1"/>
    <col min="8" max="8" width="30.28125" style="69" customWidth="1"/>
    <col min="9" max="9" width="20.7109375" style="69" customWidth="1"/>
    <col min="10" max="10" width="3.421875" style="69" customWidth="1"/>
    <col min="11" max="11" width="20.7109375" style="69" customWidth="1"/>
    <col min="12" max="12" width="4.8515625" style="69" customWidth="1"/>
    <col min="13" max="13" width="16.00390625" style="69" customWidth="1"/>
    <col min="14" max="16384" width="9.140625" style="69" customWidth="1"/>
  </cols>
  <sheetData>
    <row r="1" spans="1:13" ht="25.5" customHeight="1">
      <c r="A1" s="1752" t="s">
        <v>61</v>
      </c>
      <c r="B1" s="1752"/>
      <c r="C1" s="1752"/>
      <c r="D1" s="1752"/>
      <c r="E1" s="1752"/>
      <c r="F1" s="1752"/>
      <c r="G1" s="1752"/>
      <c r="H1" s="1752"/>
      <c r="I1" s="297"/>
      <c r="J1" s="286"/>
      <c r="K1" s="300"/>
      <c r="L1" s="301"/>
      <c r="M1" s="554"/>
    </row>
    <row r="2" spans="1:13" s="14" customFormat="1" ht="27" customHeight="1" thickBot="1">
      <c r="A2" s="98" t="s">
        <v>155</v>
      </c>
      <c r="B2" s="10"/>
      <c r="C2" s="10"/>
      <c r="D2" s="283"/>
      <c r="E2" s="284"/>
      <c r="F2" s="284"/>
      <c r="G2" s="10"/>
      <c r="H2" s="285"/>
      <c r="I2" s="298"/>
      <c r="J2" s="302"/>
      <c r="K2" s="302"/>
      <c r="L2" s="302"/>
      <c r="M2" s="1223"/>
    </row>
    <row r="3" spans="1:13" s="220" customFormat="1" ht="28.5" customHeight="1" thickBot="1">
      <c r="A3" s="1481" t="s">
        <v>70</v>
      </c>
      <c r="B3" s="1507"/>
      <c r="C3" s="1482"/>
      <c r="D3" s="1509" t="str">
        <f>IF('PR_Programmatic Progress_1A'!C7="","",'PR_Programmatic Progress_1A'!C7)</f>
        <v>GEO-T-NCDC</v>
      </c>
      <c r="E3" s="1510"/>
      <c r="F3" s="1510"/>
      <c r="G3" s="1511"/>
      <c r="H3" s="1737" t="s">
        <v>624</v>
      </c>
      <c r="I3" s="1738"/>
      <c r="J3" s="1738"/>
      <c r="K3" s="1738"/>
      <c r="L3" s="1739"/>
      <c r="M3" s="197"/>
    </row>
    <row r="4" spans="1:13" s="220" customFormat="1" ht="15" customHeight="1">
      <c r="A4" s="493" t="s">
        <v>271</v>
      </c>
      <c r="B4" s="513"/>
      <c r="C4" s="513"/>
      <c r="D4" s="53" t="s">
        <v>277</v>
      </c>
      <c r="E4" s="505" t="str">
        <f>IF('PR_Programmatic Progress_1A'!D12="Select","",'PR_Programmatic Progress_1A'!D12)</f>
        <v>Semester</v>
      </c>
      <c r="F4" s="5" t="s">
        <v>278</v>
      </c>
      <c r="G4" s="47">
        <f>IF('PR_Programmatic Progress_1A'!F12="Select","",'PR_Programmatic Progress_1A'!F12)</f>
        <v>2</v>
      </c>
      <c r="H4" s="1740"/>
      <c r="I4" s="1741"/>
      <c r="J4" s="1741"/>
      <c r="K4" s="1741"/>
      <c r="L4" s="1742"/>
      <c r="M4" s="197"/>
    </row>
    <row r="5" spans="1:13" s="220" customFormat="1" ht="15" customHeight="1">
      <c r="A5" s="514" t="s">
        <v>272</v>
      </c>
      <c r="B5" s="40"/>
      <c r="C5" s="40"/>
      <c r="D5" s="54" t="s">
        <v>240</v>
      </c>
      <c r="E5" s="520">
        <f>IF('PR_Programmatic Progress_1A'!D13="","",'PR_Programmatic Progress_1A'!D13)</f>
        <v>41821</v>
      </c>
      <c r="F5" s="5" t="s">
        <v>258</v>
      </c>
      <c r="G5" s="521">
        <f>IF('PR_Programmatic Progress_1A'!F13="","",'PR_Programmatic Progress_1A'!F13)</f>
        <v>42004</v>
      </c>
      <c r="H5" s="1743"/>
      <c r="I5" s="1744"/>
      <c r="J5" s="1744"/>
      <c r="K5" s="1744"/>
      <c r="L5" s="1745"/>
      <c r="M5" s="197"/>
    </row>
    <row r="6" spans="1:13" s="220" customFormat="1" ht="15" customHeight="1" thickBot="1">
      <c r="A6" s="55" t="s">
        <v>273</v>
      </c>
      <c r="B6" s="167"/>
      <c r="C6" s="41"/>
      <c r="D6" s="1522">
        <f>IF('PR_Programmatic Progress_1A'!C14="Select","",'PR_Programmatic Progress_1A'!C14)</f>
        <v>2</v>
      </c>
      <c r="E6" s="1523"/>
      <c r="F6" s="1523"/>
      <c r="G6" s="1524"/>
      <c r="H6" s="1271"/>
      <c r="I6" s="1272"/>
      <c r="J6" s="1273"/>
      <c r="K6" s="1273"/>
      <c r="L6" s="1273"/>
      <c r="M6" s="1272"/>
    </row>
    <row r="7" spans="1:13" s="73" customFormat="1" ht="15" customHeight="1" thickBot="1">
      <c r="A7" s="1256" t="s">
        <v>239</v>
      </c>
      <c r="B7" s="1257"/>
      <c r="C7" s="1259"/>
      <c r="D7" s="1615" t="str">
        <f>IF('PR_Programmatic Progress_1A'!C10="Select","",'PR_Programmatic Progress_1A'!C10)</f>
        <v>EUR</v>
      </c>
      <c r="E7" s="1616"/>
      <c r="F7" s="1616"/>
      <c r="G7" s="1617"/>
      <c r="H7" s="1274"/>
      <c r="I7" s="1274"/>
      <c r="J7" s="1274"/>
      <c r="K7" s="1274"/>
      <c r="L7" s="1274"/>
      <c r="M7" s="1274"/>
    </row>
    <row r="8" spans="1:13" ht="27.75" customHeight="1">
      <c r="A8" s="294"/>
      <c r="B8" s="295"/>
      <c r="C8" s="295"/>
      <c r="D8" s="294"/>
      <c r="E8" s="295"/>
      <c r="F8" s="7"/>
      <c r="G8" s="292"/>
      <c r="H8" s="1275"/>
      <c r="I8" s="1276"/>
      <c r="J8" s="1277"/>
      <c r="K8" s="1275"/>
      <c r="L8" s="1278"/>
      <c r="M8" s="1279"/>
    </row>
    <row r="9" spans="1:13" ht="33.75" customHeight="1" thickBot="1">
      <c r="A9" s="165" t="s">
        <v>489</v>
      </c>
      <c r="B9" s="296"/>
      <c r="C9" s="296"/>
      <c r="D9" s="166"/>
      <c r="E9" s="1359"/>
      <c r="F9" s="1360"/>
      <c r="G9" s="290"/>
      <c r="H9" s="288"/>
      <c r="I9" s="6"/>
      <c r="J9" s="290"/>
      <c r="K9" s="290"/>
      <c r="L9" s="290"/>
      <c r="M9" s="1224"/>
    </row>
    <row r="10" spans="1:13" s="752" customFormat="1" ht="26.25" customHeight="1" thickBot="1">
      <c r="A10" s="1754" t="s">
        <v>250</v>
      </c>
      <c r="B10" s="1755"/>
      <c r="C10" s="1755"/>
      <c r="D10" s="1755"/>
      <c r="E10" s="1755"/>
      <c r="F10" s="1755"/>
      <c r="G10" s="1755"/>
      <c r="H10" s="1755"/>
      <c r="I10" s="1755"/>
      <c r="J10" s="1755"/>
      <c r="K10" s="1755"/>
      <c r="L10" s="1755"/>
      <c r="M10" s="1755"/>
    </row>
    <row r="11" spans="1:13" s="752" customFormat="1" ht="26.25" customHeight="1">
      <c r="A11" s="1756"/>
      <c r="B11" s="1757"/>
      <c r="C11" s="1757"/>
      <c r="D11" s="1757"/>
      <c r="E11" s="1757"/>
      <c r="F11" s="1757"/>
      <c r="G11" s="1757"/>
      <c r="H11" s="1757"/>
      <c r="I11" s="1757"/>
      <c r="J11" s="1757"/>
      <c r="K11" s="1757"/>
      <c r="L11" s="1757"/>
      <c r="M11" s="1757"/>
    </row>
    <row r="12" spans="1:13" s="752" customFormat="1" ht="18" customHeight="1">
      <c r="A12" s="1734" t="s">
        <v>516</v>
      </c>
      <c r="B12" s="1735"/>
      <c r="C12" s="1735"/>
      <c r="D12" s="1735"/>
      <c r="E12" s="1735"/>
      <c r="F12" s="1735"/>
      <c r="G12" s="1735"/>
      <c r="H12" s="1735"/>
      <c r="I12" s="1736"/>
      <c r="J12" s="502"/>
      <c r="K12" s="502"/>
      <c r="L12" s="502"/>
      <c r="M12" s="1225"/>
    </row>
    <row r="13" spans="1:13" s="752" customFormat="1" ht="24" customHeight="1" thickBot="1">
      <c r="A13" s="692"/>
      <c r="B13" s="516"/>
      <c r="C13" s="516"/>
      <c r="D13" s="516"/>
      <c r="E13" s="516"/>
      <c r="F13" s="516"/>
      <c r="G13" s="516"/>
      <c r="H13" s="516"/>
      <c r="I13" s="516"/>
      <c r="J13" s="516"/>
      <c r="K13" s="404"/>
      <c r="L13" s="404"/>
      <c r="M13" s="1226">
        <v>554284.9559462254</v>
      </c>
    </row>
    <row r="14" spans="1:13" s="752" customFormat="1" ht="26.25" customHeight="1" thickTop="1">
      <c r="A14" s="190"/>
      <c r="B14" s="260"/>
      <c r="C14" s="306"/>
      <c r="D14" s="260"/>
      <c r="E14" s="305"/>
      <c r="F14" s="259"/>
      <c r="G14" s="305"/>
      <c r="H14" s="305"/>
      <c r="I14" s="305"/>
      <c r="J14" s="256"/>
      <c r="K14" s="405"/>
      <c r="L14" s="406"/>
      <c r="M14" s="407"/>
    </row>
    <row r="15" spans="1:13" s="752" customFormat="1" ht="26.25" customHeight="1">
      <c r="A15" s="390" t="s">
        <v>251</v>
      </c>
      <c r="B15" s="257" t="s">
        <v>54</v>
      </c>
      <c r="C15" s="257"/>
      <c r="D15" s="257"/>
      <c r="E15" s="256"/>
      <c r="F15" s="1230"/>
      <c r="G15" s="256"/>
      <c r="H15" s="256"/>
      <c r="I15" s="256"/>
      <c r="J15" s="256"/>
      <c r="K15" s="429">
        <v>664842</v>
      </c>
      <c r="L15" s="406"/>
      <c r="M15" s="1227"/>
    </row>
    <row r="16" spans="1:13" s="752" customFormat="1" ht="26.25" customHeight="1">
      <c r="A16" s="366"/>
      <c r="B16" s="1286" t="s">
        <v>384</v>
      </c>
      <c r="C16" s="1286"/>
      <c r="D16" s="1286"/>
      <c r="E16" s="1287"/>
      <c r="F16" s="1288"/>
      <c r="G16" s="1289"/>
      <c r="H16" s="1290"/>
      <c r="I16" s="1290"/>
      <c r="J16" s="1290"/>
      <c r="K16" s="869">
        <f>36528.5+2391463.03</f>
        <v>2427991.53</v>
      </c>
      <c r="L16" s="406"/>
      <c r="M16" s="1228"/>
    </row>
    <row r="17" spans="1:13" s="752" customFormat="1" ht="26.25" customHeight="1">
      <c r="A17" s="503"/>
      <c r="B17" s="257" t="s">
        <v>448</v>
      </c>
      <c r="C17" s="257"/>
      <c r="D17" s="257"/>
      <c r="E17" s="258"/>
      <c r="F17" s="1231"/>
      <c r="G17" s="258"/>
      <c r="H17" s="256"/>
      <c r="I17" s="256"/>
      <c r="J17" s="256"/>
      <c r="K17" s="869">
        <v>0</v>
      </c>
      <c r="L17" s="406"/>
      <c r="M17" s="804"/>
    </row>
    <row r="18" spans="1:13" s="752" customFormat="1" ht="26.25" customHeight="1">
      <c r="A18" s="503"/>
      <c r="B18" s="257" t="s">
        <v>449</v>
      </c>
      <c r="C18" s="257"/>
      <c r="D18" s="257"/>
      <c r="E18" s="258"/>
      <c r="F18" s="258"/>
      <c r="G18" s="258"/>
      <c r="H18" s="256"/>
      <c r="I18" s="256"/>
      <c r="J18" s="256"/>
      <c r="K18" s="869">
        <v>0</v>
      </c>
      <c r="L18" s="406"/>
      <c r="M18" s="805"/>
    </row>
    <row r="19" spans="1:13" s="752" customFormat="1" ht="26.25" customHeight="1">
      <c r="A19" s="503"/>
      <c r="B19" s="339" t="s">
        <v>46</v>
      </c>
      <c r="C19" s="257"/>
      <c r="D19" s="257"/>
      <c r="E19" s="258"/>
      <c r="F19" s="258"/>
      <c r="G19" s="258"/>
      <c r="H19" s="256"/>
      <c r="I19" s="256"/>
      <c r="J19" s="256"/>
      <c r="K19" s="869">
        <v>0</v>
      </c>
      <c r="L19" s="406"/>
      <c r="M19" s="409">
        <f>+K15+K16+K17+K18+K19</f>
        <v>3092833.53</v>
      </c>
    </row>
    <row r="20" spans="1:13" s="752" customFormat="1" ht="26.25" customHeight="1">
      <c r="A20" s="693"/>
      <c r="B20" s="694"/>
      <c r="C20" s="693"/>
      <c r="D20" s="694"/>
      <c r="E20" s="695"/>
      <c r="F20" s="695"/>
      <c r="G20" s="696"/>
      <c r="H20" s="697"/>
      <c r="I20" s="698"/>
      <c r="J20" s="256"/>
      <c r="K20" s="410"/>
      <c r="L20" s="406"/>
      <c r="M20" s="411"/>
    </row>
    <row r="21" spans="1:13" s="752" customFormat="1" ht="26.25" customHeight="1">
      <c r="A21" s="189"/>
      <c r="B21" s="313"/>
      <c r="C21" s="307"/>
      <c r="D21" s="307"/>
      <c r="E21" s="309"/>
      <c r="F21" s="307"/>
      <c r="G21" s="312"/>
      <c r="H21" s="307"/>
      <c r="I21" s="311"/>
      <c r="J21" s="252"/>
      <c r="K21" s="412"/>
      <c r="L21" s="413"/>
      <c r="M21" s="414"/>
    </row>
    <row r="22" spans="1:13" s="752" customFormat="1" ht="26.25" customHeight="1">
      <c r="A22" s="503" t="s">
        <v>252</v>
      </c>
      <c r="B22" s="1753" t="s">
        <v>56</v>
      </c>
      <c r="C22" s="1753"/>
      <c r="D22" s="1753"/>
      <c r="E22" s="1753"/>
      <c r="F22" s="1753"/>
      <c r="G22" s="1753"/>
      <c r="H22" s="1753"/>
      <c r="I22" s="1753"/>
      <c r="J22" s="256"/>
      <c r="K22" s="415">
        <f>IF('PR_Total PR Cash Outflow_3A'!D12="","",'PR_Total PR Cash Outflow_3A'!D12)</f>
        <v>3111623.968964359</v>
      </c>
      <c r="L22" s="406"/>
      <c r="M22" s="736"/>
    </row>
    <row r="23" spans="1:13" s="752" customFormat="1" ht="26.25" customHeight="1">
      <c r="A23" s="341"/>
      <c r="B23" s="339" t="s">
        <v>47</v>
      </c>
      <c r="C23" s="339"/>
      <c r="D23" s="339"/>
      <c r="E23" s="342"/>
      <c r="F23" s="342"/>
      <c r="G23" s="343"/>
      <c r="H23" s="344"/>
      <c r="I23" s="345"/>
      <c r="J23" s="340"/>
      <c r="K23" s="408">
        <v>-34128.06</v>
      </c>
      <c r="L23" s="417"/>
      <c r="M23" s="737"/>
    </row>
    <row r="24" spans="1:13" s="752" customFormat="1" ht="26.25" customHeight="1">
      <c r="A24" s="735"/>
      <c r="B24" s="1291" t="s">
        <v>131</v>
      </c>
      <c r="C24" s="1291"/>
      <c r="D24" s="1291"/>
      <c r="E24" s="1288"/>
      <c r="F24" s="1288"/>
      <c r="G24" s="1288"/>
      <c r="H24" s="1292"/>
      <c r="I24" s="1293"/>
      <c r="J24" s="1290"/>
      <c r="K24" s="878"/>
      <c r="L24" s="417"/>
      <c r="M24" s="409">
        <f>+K22+K23+K24</f>
        <v>3077495.9089643587</v>
      </c>
    </row>
    <row r="25" spans="1:13" s="752" customFormat="1" ht="26.25" customHeight="1">
      <c r="A25" s="699"/>
      <c r="B25" s="175"/>
      <c r="C25" s="700"/>
      <c r="D25" s="175"/>
      <c r="E25" s="700"/>
      <c r="F25" s="701"/>
      <c r="G25" s="175"/>
      <c r="H25" s="702"/>
      <c r="I25" s="703"/>
      <c r="J25" s="252"/>
      <c r="K25" s="418"/>
      <c r="L25" s="413"/>
      <c r="M25" s="419"/>
    </row>
    <row r="26" spans="1:13" s="752" customFormat="1" ht="26.25" customHeight="1" thickBot="1">
      <c r="A26" s="310" t="s">
        <v>132</v>
      </c>
      <c r="B26" s="309"/>
      <c r="C26" s="309"/>
      <c r="D26" s="309"/>
      <c r="E26" s="313"/>
      <c r="F26" s="313"/>
      <c r="G26" s="313"/>
      <c r="H26" s="313"/>
      <c r="I26" s="307"/>
      <c r="J26" s="252"/>
      <c r="K26" s="413"/>
      <c r="L26" s="413"/>
      <c r="M26" s="1407">
        <f>M13+M19-M24</f>
        <v>569622.5769818663</v>
      </c>
    </row>
    <row r="27" spans="1:13" s="752" customFormat="1" ht="19.5" customHeight="1" thickTop="1">
      <c r="A27" s="175"/>
      <c r="B27" s="251"/>
      <c r="C27" s="251"/>
      <c r="D27" s="247"/>
      <c r="E27" s="248"/>
      <c r="F27" s="248"/>
      <c r="G27" s="248"/>
      <c r="H27" s="248"/>
      <c r="I27" s="251"/>
      <c r="J27" s="175"/>
      <c r="K27" s="251"/>
      <c r="L27" s="248"/>
      <c r="M27" s="308"/>
    </row>
    <row r="28" spans="1:13" ht="15.75">
      <c r="A28" s="1294" t="s">
        <v>133</v>
      </c>
      <c r="B28" s="1278"/>
      <c r="C28" s="1278"/>
      <c r="D28" s="1278"/>
      <c r="E28" s="1278"/>
      <c r="F28" s="1278"/>
      <c r="G28" s="1278"/>
      <c r="H28" s="1278"/>
      <c r="I28" s="1295"/>
      <c r="J28" s="1278"/>
      <c r="K28" s="1296"/>
      <c r="L28" s="1296"/>
      <c r="M28" s="1297"/>
    </row>
    <row r="29" spans="1:13" ht="21.75" customHeight="1">
      <c r="A29" s="738" t="s">
        <v>616</v>
      </c>
      <c r="B29" s="556"/>
      <c r="C29" s="556"/>
      <c r="D29" s="556"/>
      <c r="E29" s="556"/>
      <c r="F29" s="556"/>
      <c r="G29" s="556"/>
      <c r="H29" s="556"/>
      <c r="I29" s="559"/>
      <c r="J29" s="556"/>
      <c r="K29" s="806"/>
      <c r="L29" s="806"/>
      <c r="M29" s="1229"/>
    </row>
    <row r="30" spans="1:13" ht="12.75">
      <c r="A30" s="1746"/>
      <c r="B30" s="1747"/>
      <c r="C30" s="1747"/>
      <c r="D30" s="1747"/>
      <c r="E30" s="1747"/>
      <c r="F30" s="1747"/>
      <c r="G30" s="1747"/>
      <c r="H30" s="1747"/>
      <c r="I30" s="1747"/>
      <c r="J30" s="1747"/>
      <c r="K30" s="1747"/>
      <c r="L30" s="1747"/>
      <c r="M30" s="1747"/>
    </row>
    <row r="31" spans="1:13" ht="12.75">
      <c r="A31" s="1748"/>
      <c r="B31" s="1749"/>
      <c r="C31" s="1749"/>
      <c r="D31" s="1749"/>
      <c r="E31" s="1749"/>
      <c r="F31" s="1749"/>
      <c r="G31" s="1749"/>
      <c r="H31" s="1749"/>
      <c r="I31" s="1749"/>
      <c r="J31" s="1749"/>
      <c r="K31" s="1749"/>
      <c r="L31" s="1749"/>
      <c r="M31" s="1749"/>
    </row>
    <row r="32" spans="1:13" ht="45.75" customHeight="1">
      <c r="A32" s="1750"/>
      <c r="B32" s="1751"/>
      <c r="C32" s="1751"/>
      <c r="D32" s="1751"/>
      <c r="E32" s="1751"/>
      <c r="F32" s="1751"/>
      <c r="G32" s="1751"/>
      <c r="H32" s="1751"/>
      <c r="I32" s="1751"/>
      <c r="J32" s="1751"/>
      <c r="K32" s="1751"/>
      <c r="L32" s="1751"/>
      <c r="M32" s="1751"/>
    </row>
    <row r="33" spans="1:13" ht="12.75">
      <c r="A33" s="1232"/>
      <c r="B33" s="1232"/>
      <c r="C33" s="1232"/>
      <c r="D33" s="1232"/>
      <c r="E33" s="1232"/>
      <c r="F33" s="1232"/>
      <c r="G33" s="1232"/>
      <c r="H33" s="1232"/>
      <c r="I33" s="1233"/>
      <c r="J33" s="1232"/>
      <c r="K33" s="1232"/>
      <c r="L33" s="1232"/>
      <c r="M33" s="1234"/>
    </row>
    <row r="34" spans="1:13" ht="12.75">
      <c r="A34" s="2"/>
      <c r="B34" s="2"/>
      <c r="C34" s="2"/>
      <c r="D34" s="2"/>
      <c r="E34" s="2"/>
      <c r="F34" s="2"/>
      <c r="G34" s="2"/>
      <c r="H34" s="2"/>
      <c r="I34" s="2"/>
      <c r="J34" s="2"/>
      <c r="K34" s="2"/>
      <c r="L34" s="2"/>
      <c r="M34" s="2"/>
    </row>
    <row r="35" spans="1:13" ht="12.75">
      <c r="A35" s="2"/>
      <c r="B35" s="2"/>
      <c r="C35" s="2"/>
      <c r="D35" s="2"/>
      <c r="E35" s="2"/>
      <c r="F35" s="2"/>
      <c r="G35" s="2"/>
      <c r="H35" s="2"/>
      <c r="I35" s="2"/>
      <c r="J35" s="2"/>
      <c r="K35" s="2"/>
      <c r="L35" s="2"/>
      <c r="M35" s="2"/>
    </row>
  </sheetData>
  <sheetProtection password="92D1" sheet="1" formatCells="0" formatColumns="0" formatRows="0"/>
  <mergeCells count="11">
    <mergeCell ref="A1:H1"/>
    <mergeCell ref="A3:C3"/>
    <mergeCell ref="B22:I22"/>
    <mergeCell ref="A10:M10"/>
    <mergeCell ref="A11:M11"/>
    <mergeCell ref="D3:G3"/>
    <mergeCell ref="D6:G6"/>
    <mergeCell ref="A12:I12"/>
    <mergeCell ref="D7:G7"/>
    <mergeCell ref="H3:L5"/>
    <mergeCell ref="A30:M32"/>
  </mergeCells>
  <dataValidations count="1">
    <dataValidation type="list" allowBlank="1" showInputMessage="1" showErrorMessage="1" sqref="C2:G2">
      <formula1>"Select,USD,EUR"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61" r:id="rId1"/>
  <headerFooter alignWithMargins="0">
    <oddFooter>&amp;L&amp;9&amp;F&amp;C&amp;A&amp;R&amp;9Page &amp;P of &amp;N</oddFooter>
  </headerFooter>
</worksheet>
</file>

<file path=xl/worksheets/sheet9.xml><?xml version="1.0" encoding="utf-8"?>
<worksheet xmlns="http://schemas.openxmlformats.org/spreadsheetml/2006/main" xmlns:r="http://schemas.openxmlformats.org/officeDocument/2006/relationships">
  <sheetPr>
    <tabColor indexed="11"/>
    <pageSetUpPr fitToPage="1"/>
  </sheetPr>
  <dimension ref="A1:T80"/>
  <sheetViews>
    <sheetView showGridLines="0" zoomScale="60" zoomScaleNormal="60" zoomScaleSheetLayoutView="70" zoomScalePageLayoutView="80" workbookViewId="0" topLeftCell="A7">
      <selection activeCell="AD20" sqref="AD20"/>
    </sheetView>
  </sheetViews>
  <sheetFormatPr defaultColWidth="9.140625" defaultRowHeight="12.75"/>
  <cols>
    <col min="1" max="1" width="14.8515625" style="72" customWidth="1"/>
    <col min="2" max="2" width="29.00390625" style="72" customWidth="1"/>
    <col min="3" max="3" width="6.140625" style="72" customWidth="1"/>
    <col min="4" max="4" width="2.421875" style="72" customWidth="1"/>
    <col min="5" max="5" width="17.421875" style="72" customWidth="1"/>
    <col min="6" max="6" width="21.57421875" style="72" bestFit="1" customWidth="1"/>
    <col min="7" max="7" width="14.8515625" style="72" customWidth="1"/>
    <col min="8" max="8" width="19.28125" style="72" customWidth="1"/>
    <col min="9" max="9" width="18.00390625" style="72" customWidth="1"/>
    <col min="10" max="10" width="32.8515625" style="72" customWidth="1"/>
    <col min="11" max="11" width="15.7109375" style="72" customWidth="1"/>
    <col min="12" max="12" width="22.57421875" style="72" customWidth="1"/>
    <col min="13" max="13" width="3.421875" style="72" customWidth="1"/>
    <col min="14" max="14" width="16.00390625" style="72" customWidth="1"/>
    <col min="15" max="17" width="16.00390625" style="72" hidden="1" customWidth="1"/>
    <col min="18" max="18" width="7.00390625" style="72" customWidth="1"/>
    <col min="19" max="19" width="20.7109375" style="72" customWidth="1"/>
    <col min="20" max="20" width="9.8515625" style="72" customWidth="1"/>
    <col min="21" max="16384" width="9.140625" style="69" customWidth="1"/>
  </cols>
  <sheetData>
    <row r="1" spans="1:20" ht="25.5" customHeight="1">
      <c r="A1" s="1752" t="s">
        <v>61</v>
      </c>
      <c r="B1" s="1752"/>
      <c r="C1" s="1752"/>
      <c r="D1" s="1752"/>
      <c r="E1" s="1752"/>
      <c r="F1" s="1752"/>
      <c r="G1" s="1752"/>
      <c r="H1" s="1752"/>
      <c r="I1" s="1752"/>
      <c r="J1" s="1752"/>
      <c r="K1" s="297"/>
      <c r="L1" s="286"/>
      <c r="M1" s="286"/>
      <c r="N1" s="300"/>
      <c r="O1" s="300"/>
      <c r="P1" s="300"/>
      <c r="Q1" s="300"/>
      <c r="R1" s="301"/>
      <c r="S1" s="301"/>
      <c r="T1" s="754"/>
    </row>
    <row r="2" spans="1:20" s="14" customFormat="1" ht="27" customHeight="1" thickBot="1">
      <c r="A2" s="98" t="s">
        <v>155</v>
      </c>
      <c r="B2" s="10"/>
      <c r="C2" s="10"/>
      <c r="D2" s="10"/>
      <c r="E2" s="10"/>
      <c r="F2" s="283"/>
      <c r="G2" s="284"/>
      <c r="H2" s="284"/>
      <c r="I2" s="10"/>
      <c r="J2" s="285"/>
      <c r="K2" s="298"/>
      <c r="L2" s="302"/>
      <c r="M2" s="302"/>
      <c r="N2" s="302"/>
      <c r="O2" s="302"/>
      <c r="P2" s="302"/>
      <c r="Q2" s="302"/>
      <c r="R2" s="302"/>
      <c r="S2" s="302"/>
      <c r="T2" s="755"/>
    </row>
    <row r="3" spans="1:20" s="220" customFormat="1" ht="28.5" customHeight="1" thickBot="1">
      <c r="A3" s="1481" t="s">
        <v>70</v>
      </c>
      <c r="B3" s="1507"/>
      <c r="C3" s="1507"/>
      <c r="D3" s="1507"/>
      <c r="E3" s="1482"/>
      <c r="F3" s="1509" t="str">
        <f>IF('PR_Programmatic Progress_1A'!C7="","",'PR_Programmatic Progress_1A'!C7)</f>
        <v>GEO-T-NCDC</v>
      </c>
      <c r="G3" s="1510"/>
      <c r="H3" s="1510"/>
      <c r="I3" s="1511"/>
      <c r="J3" s="195"/>
      <c r="K3" s="197"/>
      <c r="L3" s="199"/>
      <c r="M3" s="199"/>
      <c r="N3" s="199"/>
      <c r="O3" s="199"/>
      <c r="P3" s="199"/>
      <c r="Q3" s="199"/>
      <c r="R3" s="199"/>
      <c r="S3" s="199"/>
      <c r="T3" s="756"/>
    </row>
    <row r="4" spans="1:20" s="220" customFormat="1" ht="15" customHeight="1">
      <c r="A4" s="493" t="s">
        <v>271</v>
      </c>
      <c r="B4" s="513"/>
      <c r="C4" s="513"/>
      <c r="D4" s="513"/>
      <c r="E4" s="513"/>
      <c r="F4" s="53" t="s">
        <v>277</v>
      </c>
      <c r="G4" s="505" t="str">
        <f>IF('PR_Programmatic Progress_1A'!D12="Select","",'PR_Programmatic Progress_1A'!D12)</f>
        <v>Semester</v>
      </c>
      <c r="H4" s="5" t="s">
        <v>278</v>
      </c>
      <c r="I4" s="47">
        <f>IF('PR_Programmatic Progress_1A'!F12="Select","",'PR_Programmatic Progress_1A'!F12)</f>
        <v>2</v>
      </c>
      <c r="J4" s="196"/>
      <c r="K4" s="197"/>
      <c r="L4" s="199"/>
      <c r="M4" s="199"/>
      <c r="N4" s="199"/>
      <c r="O4" s="199"/>
      <c r="P4" s="199"/>
      <c r="Q4" s="199"/>
      <c r="R4" s="199"/>
      <c r="S4" s="199"/>
      <c r="T4" s="756"/>
    </row>
    <row r="5" spans="1:20" s="220" customFormat="1" ht="15" customHeight="1">
      <c r="A5" s="514" t="s">
        <v>272</v>
      </c>
      <c r="B5" s="40"/>
      <c r="C5" s="40"/>
      <c r="D5" s="40"/>
      <c r="E5" s="40"/>
      <c r="F5" s="54" t="s">
        <v>240</v>
      </c>
      <c r="G5" s="520">
        <f>IF('PR_Programmatic Progress_1A'!D13="","",'PR_Programmatic Progress_1A'!D13)</f>
        <v>41821</v>
      </c>
      <c r="H5" s="5" t="s">
        <v>258</v>
      </c>
      <c r="I5" s="521">
        <f>IF('PR_Programmatic Progress_1A'!F13="","",'PR_Programmatic Progress_1A'!F13)</f>
        <v>42004</v>
      </c>
      <c r="J5" s="196"/>
      <c r="K5" s="197"/>
      <c r="L5" s="199"/>
      <c r="M5" s="199"/>
      <c r="N5" s="199"/>
      <c r="O5" s="199"/>
      <c r="P5" s="199"/>
      <c r="Q5" s="199"/>
      <c r="R5" s="199"/>
      <c r="S5" s="199"/>
      <c r="T5" s="756"/>
    </row>
    <row r="6" spans="1:20" s="220" customFormat="1" ht="15" customHeight="1" thickBot="1">
      <c r="A6" s="55" t="s">
        <v>273</v>
      </c>
      <c r="B6" s="167"/>
      <c r="C6" s="167"/>
      <c r="D6" s="167"/>
      <c r="E6" s="41"/>
      <c r="F6" s="1522">
        <f>IF('PR_Programmatic Progress_1A'!C14="Select","",'PR_Programmatic Progress_1A'!C14)</f>
        <v>2</v>
      </c>
      <c r="G6" s="1523"/>
      <c r="H6" s="1523"/>
      <c r="I6" s="1524"/>
      <c r="J6" s="196"/>
      <c r="K6" s="197"/>
      <c r="L6" s="199"/>
      <c r="M6" s="199"/>
      <c r="N6" s="199"/>
      <c r="O6" s="199"/>
      <c r="P6" s="199"/>
      <c r="Q6" s="199"/>
      <c r="R6" s="199"/>
      <c r="S6" s="199"/>
      <c r="T6" s="756"/>
    </row>
    <row r="7" spans="1:12" s="73" customFormat="1" ht="15" customHeight="1" thickBot="1">
      <c r="A7" s="1256" t="s">
        <v>239</v>
      </c>
      <c r="B7" s="1257"/>
      <c r="C7" s="1259"/>
      <c r="D7" s="1781" t="str">
        <f>IF('PR_Programmatic Progress_1A'!C10="Select","",'PR_Programmatic Progress_1A'!C10)</f>
        <v>EUR</v>
      </c>
      <c r="E7" s="1782"/>
      <c r="F7" s="1782"/>
      <c r="G7" s="1782"/>
      <c r="H7" s="1782"/>
      <c r="I7" s="1783"/>
      <c r="J7" s="4"/>
      <c r="K7" s="4"/>
      <c r="L7" s="4"/>
    </row>
    <row r="8" spans="1:20" ht="8.25" customHeight="1">
      <c r="A8" s="294"/>
      <c r="B8" s="295"/>
      <c r="C8" s="295"/>
      <c r="D8" s="1262"/>
      <c r="E8" s="1262"/>
      <c r="F8" s="1263"/>
      <c r="G8" s="1262"/>
      <c r="H8" s="7"/>
      <c r="I8" s="1264"/>
      <c r="J8" s="289"/>
      <c r="K8" s="299"/>
      <c r="L8" s="287"/>
      <c r="M8" s="287"/>
      <c r="N8" s="289"/>
      <c r="O8" s="289"/>
      <c r="P8" s="289"/>
      <c r="Q8" s="289"/>
      <c r="R8" s="301"/>
      <c r="S8" s="199"/>
      <c r="T8" s="754"/>
    </row>
    <row r="9" spans="1:20" ht="33.75" customHeight="1">
      <c r="A9" s="66" t="s">
        <v>489</v>
      </c>
      <c r="B9" s="296"/>
      <c r="C9" s="296"/>
      <c r="D9" s="296"/>
      <c r="E9" s="296"/>
      <c r="F9" s="166"/>
      <c r="G9" s="293"/>
      <c r="H9" s="291"/>
      <c r="I9" s="290"/>
      <c r="J9" s="288"/>
      <c r="K9" s="6"/>
      <c r="L9" s="290"/>
      <c r="M9" s="301"/>
      <c r="N9" s="301"/>
      <c r="O9" s="301"/>
      <c r="P9" s="301"/>
      <c r="Q9" s="301"/>
      <c r="R9" s="301"/>
      <c r="S9" s="301"/>
      <c r="T9" s="754"/>
    </row>
    <row r="10" spans="1:20" s="752" customFormat="1" ht="6.75" customHeight="1" thickBot="1">
      <c r="A10" s="175"/>
      <c r="B10" s="251"/>
      <c r="C10" s="251"/>
      <c r="D10" s="251"/>
      <c r="E10" s="251"/>
      <c r="F10" s="247"/>
      <c r="G10" s="248"/>
      <c r="H10" s="248"/>
      <c r="I10" s="248"/>
      <c r="J10" s="248"/>
      <c r="K10" s="251"/>
      <c r="L10" s="251"/>
      <c r="M10" s="830"/>
      <c r="N10" s="830"/>
      <c r="O10" s="830"/>
      <c r="P10" s="830"/>
      <c r="Q10" s="830"/>
      <c r="R10" s="830"/>
      <c r="S10" s="830"/>
      <c r="T10" s="1005"/>
    </row>
    <row r="11" spans="1:20" s="752" customFormat="1" ht="19.5" customHeight="1" thickBot="1">
      <c r="A11" s="1754" t="s">
        <v>253</v>
      </c>
      <c r="B11" s="1755"/>
      <c r="C11" s="1755"/>
      <c r="D11" s="1755"/>
      <c r="E11" s="1755"/>
      <c r="F11" s="1755"/>
      <c r="G11" s="1755"/>
      <c r="H11" s="1755"/>
      <c r="I11" s="1755"/>
      <c r="J11" s="1755"/>
      <c r="K11" s="1755"/>
      <c r="L11" s="1755"/>
      <c r="M11" s="1755"/>
      <c r="N11" s="1755"/>
      <c r="O11" s="1755"/>
      <c r="P11" s="1755"/>
      <c r="Q11" s="1755"/>
      <c r="R11" s="1755"/>
      <c r="S11" s="1778"/>
      <c r="T11" s="1006"/>
    </row>
    <row r="12" spans="1:20" s="752" customFormat="1" ht="4.5" customHeight="1">
      <c r="A12" s="1779"/>
      <c r="B12" s="1779"/>
      <c r="C12" s="1779"/>
      <c r="D12" s="1779"/>
      <c r="E12" s="1779"/>
      <c r="F12" s="1779"/>
      <c r="G12" s="1779"/>
      <c r="H12" s="1779"/>
      <c r="I12" s="1780"/>
      <c r="J12" s="1779"/>
      <c r="K12" s="1779"/>
      <c r="L12" s="1779"/>
      <c r="M12" s="1779"/>
      <c r="N12" s="1779"/>
      <c r="O12" s="1779"/>
      <c r="P12" s="1779"/>
      <c r="Q12" s="1779"/>
      <c r="R12" s="1779"/>
      <c r="S12" s="1779"/>
      <c r="T12" s="1005"/>
    </row>
    <row r="13" spans="1:20" s="752" customFormat="1" ht="4.5" customHeight="1">
      <c r="A13" s="822"/>
      <c r="B13" s="18"/>
      <c r="C13" s="18"/>
      <c r="D13" s="18"/>
      <c r="E13" s="822"/>
      <c r="F13" s="18"/>
      <c r="G13" s="822"/>
      <c r="H13" s="822"/>
      <c r="I13" s="18"/>
      <c r="J13" s="822"/>
      <c r="K13" s="822"/>
      <c r="L13" s="822"/>
      <c r="M13" s="822"/>
      <c r="N13" s="822"/>
      <c r="O13" s="18"/>
      <c r="P13" s="18"/>
      <c r="Q13" s="18"/>
      <c r="R13" s="18"/>
      <c r="S13" s="822"/>
      <c r="T13" s="1005"/>
    </row>
    <row r="14" spans="1:20" s="752" customFormat="1" ht="15" customHeight="1">
      <c r="A14" s="265" t="s">
        <v>259</v>
      </c>
      <c r="B14" s="18"/>
      <c r="C14" s="18"/>
      <c r="D14" s="18"/>
      <c r="E14" s="303"/>
      <c r="F14" s="18"/>
      <c r="G14" s="516"/>
      <c r="H14" s="335"/>
      <c r="I14" s="18"/>
      <c r="J14" s="516"/>
      <c r="K14" s="516"/>
      <c r="L14" s="314"/>
      <c r="M14" s="516"/>
      <c r="N14" s="502"/>
      <c r="O14" s="18"/>
      <c r="P14" s="18"/>
      <c r="Q14" s="18"/>
      <c r="R14" s="18"/>
      <c r="S14" s="516"/>
      <c r="T14" s="1005"/>
    </row>
    <row r="15" spans="1:20" s="752" customFormat="1" ht="17.25" customHeight="1">
      <c r="A15" s="266" t="s">
        <v>9</v>
      </c>
      <c r="B15" s="304"/>
      <c r="C15" s="19"/>
      <c r="D15" s="19"/>
      <c r="E15" s="19"/>
      <c r="F15" s="320"/>
      <c r="G15" s="261"/>
      <c r="H15" s="19"/>
      <c r="I15" s="261"/>
      <c r="J15" s="304"/>
      <c r="K15" s="261"/>
      <c r="L15" s="261"/>
      <c r="M15" s="19"/>
      <c r="N15" s="261"/>
      <c r="O15" s="320"/>
      <c r="P15" s="320"/>
      <c r="Q15" s="320"/>
      <c r="R15" s="320"/>
      <c r="S15" s="321"/>
      <c r="T15" s="1005"/>
    </row>
    <row r="16" spans="1:20" s="797" customFormat="1" ht="19.5" customHeight="1">
      <c r="A16" s="276" t="s">
        <v>490</v>
      </c>
      <c r="B16" s="327"/>
      <c r="C16" s="169"/>
      <c r="D16" s="169"/>
      <c r="E16" s="334">
        <f>IF('PR_Programmatic Progress_1A'!D17="","",'PR_Programmatic Progress_1A'!D17)</f>
        <v>42005</v>
      </c>
      <c r="F16" s="319"/>
      <c r="G16" s="276" t="s">
        <v>254</v>
      </c>
      <c r="H16" s="334">
        <f>IF('PR_Programmatic Progress_1A'!F17="","",'PR_Programmatic Progress_1A'!F17)</f>
        <v>42369</v>
      </c>
      <c r="I16" s="276"/>
      <c r="J16" s="316" t="s">
        <v>42</v>
      </c>
      <c r="K16" s="421">
        <v>4588561.693191556</v>
      </c>
      <c r="L16" s="422" t="s">
        <v>270</v>
      </c>
      <c r="M16" s="423"/>
      <c r="N16" s="408">
        <v>4516998.898363376</v>
      </c>
      <c r="O16" s="878"/>
      <c r="P16" s="878"/>
      <c r="Q16" s="878"/>
      <c r="R16" s="424"/>
      <c r="S16" s="432"/>
      <c r="T16" s="1007"/>
    </row>
    <row r="17" spans="1:20" s="797" customFormat="1" ht="24.75" customHeight="1">
      <c r="A17" s="276" t="s">
        <v>557</v>
      </c>
      <c r="B17" s="327"/>
      <c r="C17" s="169"/>
      <c r="D17" s="169"/>
      <c r="E17" s="192"/>
      <c r="F17" s="319"/>
      <c r="G17" s="323"/>
      <c r="H17" s="192"/>
      <c r="I17" s="276"/>
      <c r="J17" s="317"/>
      <c r="K17" s="426"/>
      <c r="L17" s="422"/>
      <c r="M17" s="427"/>
      <c r="N17" s="428"/>
      <c r="O17" s="1200"/>
      <c r="P17" s="1200"/>
      <c r="Q17" s="1200"/>
      <c r="R17" s="424"/>
      <c r="T17" s="823"/>
    </row>
    <row r="18" spans="1:20" s="797" customFormat="1" ht="22.5" customHeight="1">
      <c r="A18" s="249" t="s">
        <v>548</v>
      </c>
      <c r="B18" s="327"/>
      <c r="C18" s="169"/>
      <c r="D18" s="169"/>
      <c r="E18" s="334">
        <f>IF(H16="","",H16+1)</f>
        <v>42370</v>
      </c>
      <c r="F18" s="319"/>
      <c r="G18" s="276" t="s">
        <v>254</v>
      </c>
      <c r="H18" s="334">
        <f>IF(E18="","",DATE(YEAR(E18),MONTH(E18)+3,DAY(E18)-1))</f>
        <v>42460</v>
      </c>
      <c r="I18" s="276"/>
      <c r="J18" s="316" t="s">
        <v>42</v>
      </c>
      <c r="K18" s="429">
        <v>431499.33263067144</v>
      </c>
      <c r="L18" s="422" t="s">
        <v>270</v>
      </c>
      <c r="M18" s="430"/>
      <c r="N18" s="429">
        <v>431499.33263067144</v>
      </c>
      <c r="O18" s="1201"/>
      <c r="P18" s="1201"/>
      <c r="Q18" s="1201"/>
      <c r="R18" s="431"/>
      <c r="T18" s="796"/>
    </row>
    <row r="19" spans="1:19" s="1171" customFormat="1" ht="16.5" customHeight="1">
      <c r="A19" s="1163"/>
      <c r="B19" s="1164"/>
      <c r="C19" s="1164"/>
      <c r="D19" s="1164"/>
      <c r="E19" s="1165"/>
      <c r="F19" s="1164"/>
      <c r="G19" s="1164"/>
      <c r="H19" s="1165"/>
      <c r="I19" s="1164"/>
      <c r="J19" s="1164"/>
      <c r="K19" s="1166"/>
      <c r="L19" s="1167"/>
      <c r="M19" s="1168"/>
      <c r="N19" s="1166"/>
      <c r="O19" s="1166"/>
      <c r="P19" s="1166"/>
      <c r="Q19" s="1166"/>
      <c r="R19" s="1169"/>
      <c r="S19" s="807" t="s">
        <v>200</v>
      </c>
    </row>
    <row r="20" spans="1:19" s="1171" customFormat="1" ht="25.5" customHeight="1">
      <c r="A20" s="276" t="s">
        <v>567</v>
      </c>
      <c r="B20" s="1164"/>
      <c r="D20" s="1164"/>
      <c r="E20" s="1165"/>
      <c r="F20" s="1164"/>
      <c r="G20" s="1164"/>
      <c r="H20" s="1165"/>
      <c r="I20" s="1164"/>
      <c r="J20" s="1164"/>
      <c r="K20" s="1166"/>
      <c r="L20" s="1167"/>
      <c r="M20" s="1168"/>
      <c r="N20" s="1166"/>
      <c r="O20" s="1166"/>
      <c r="P20" s="1166"/>
      <c r="Q20" s="1166"/>
      <c r="R20" s="1169"/>
      <c r="S20" s="409">
        <f>N16+N18+N22</f>
        <v>6708013.8752162075</v>
      </c>
    </row>
    <row r="21" spans="1:19" s="1171" customFormat="1" ht="25.5" customHeight="1">
      <c r="A21" s="249" t="s">
        <v>551</v>
      </c>
      <c r="B21" s="1164"/>
      <c r="C21" s="1194" t="s">
        <v>647</v>
      </c>
      <c r="D21" s="1164"/>
      <c r="E21" s="1165"/>
      <c r="F21" s="1164"/>
      <c r="G21" s="1164"/>
      <c r="H21" s="1165"/>
      <c r="I21" s="1164"/>
      <c r="J21" s="1164"/>
      <c r="K21" s="1166"/>
      <c r="L21" s="1167"/>
      <c r="M21" s="1168"/>
      <c r="N21" s="1166"/>
      <c r="O21" s="1166"/>
      <c r="P21" s="1166"/>
      <c r="Q21" s="1166"/>
      <c r="R21" s="1169"/>
      <c r="S21" s="1170"/>
    </row>
    <row r="22" spans="1:19" s="1171" customFormat="1" ht="20.25" customHeight="1">
      <c r="A22" s="1163" t="s">
        <v>549</v>
      </c>
      <c r="B22" s="1164"/>
      <c r="D22" s="1164"/>
      <c r="E22" s="334">
        <f>IF(H18="","",H18+1)</f>
        <v>42461</v>
      </c>
      <c r="F22" s="1164"/>
      <c r="G22" s="276" t="s">
        <v>254</v>
      </c>
      <c r="H22" s="334">
        <f>IF(C21="","",IF(C21="1M",DATE(YEAR(E22),MONTH(E22)+1,DAY(E22)-1),IF(C21="2M",DATE(YEAR(E22),MONTH(E22)+2,DAY(E22)-1),IF(C21="3M",DATE(YEAR(E22),MONTH(E22)+3,DAY(E22)-1),""))))</f>
        <v>42551</v>
      </c>
      <c r="I22" s="1164"/>
      <c r="J22" s="1164" t="s">
        <v>42</v>
      </c>
      <c r="K22" s="1174">
        <v>1892885.7042221597</v>
      </c>
      <c r="L22" s="1167" t="s">
        <v>270</v>
      </c>
      <c r="M22" s="1168"/>
      <c r="N22" s="1174">
        <v>1759515.6442221596</v>
      </c>
      <c r="O22" s="1166"/>
      <c r="P22" s="1166"/>
      <c r="Q22" s="1166"/>
      <c r="R22" s="1169"/>
      <c r="S22" s="1170"/>
    </row>
    <row r="23" spans="1:19" s="1171" customFormat="1" ht="14.25" customHeight="1">
      <c r="A23" s="1163"/>
      <c r="B23" s="1164"/>
      <c r="D23" s="1164"/>
      <c r="E23" s="1165"/>
      <c r="F23" s="1164"/>
      <c r="G23" s="1164"/>
      <c r="H23" s="1165"/>
      <c r="I23" s="1164"/>
      <c r="J23" s="1164"/>
      <c r="K23" s="1166"/>
      <c r="L23" s="1167"/>
      <c r="M23" s="1168"/>
      <c r="N23" s="1166"/>
      <c r="O23" s="1166"/>
      <c r="P23" s="1166"/>
      <c r="Q23" s="1166"/>
      <c r="R23" s="1169"/>
      <c r="S23" s="1170"/>
    </row>
    <row r="24" spans="1:20" s="797" customFormat="1" ht="40.5" customHeight="1">
      <c r="A24" s="1776" t="s">
        <v>617</v>
      </c>
      <c r="B24" s="1776"/>
      <c r="C24" s="1776"/>
      <c r="D24" s="1776"/>
      <c r="E24" s="1776"/>
      <c r="F24" s="1776"/>
      <c r="G24" s="1776"/>
      <c r="H24" s="1776"/>
      <c r="I24" s="1776"/>
      <c r="J24" s="1776"/>
      <c r="K24" s="1776"/>
      <c r="L24" s="1776"/>
      <c r="M24" s="1776"/>
      <c r="N24" s="1776"/>
      <c r="O24" s="1776"/>
      <c r="P24" s="1776"/>
      <c r="Q24" s="1776"/>
      <c r="R24" s="1776"/>
      <c r="S24" s="1776"/>
      <c r="T24" s="1777"/>
    </row>
    <row r="25" spans="1:20" s="797" customFormat="1" ht="33" customHeight="1">
      <c r="A25" s="1776" t="s">
        <v>562</v>
      </c>
      <c r="B25" s="1776"/>
      <c r="C25" s="1776"/>
      <c r="D25" s="1776"/>
      <c r="E25" s="1776"/>
      <c r="F25" s="1776"/>
      <c r="G25" s="1776"/>
      <c r="H25" s="1776"/>
      <c r="I25" s="1776"/>
      <c r="J25" s="1776"/>
      <c r="K25" s="1776"/>
      <c r="L25" s="1776"/>
      <c r="M25" s="1776"/>
      <c r="N25" s="1776"/>
      <c r="O25" s="1776"/>
      <c r="P25" s="1776"/>
      <c r="Q25" s="1776"/>
      <c r="R25" s="1776"/>
      <c r="S25" s="1776"/>
      <c r="T25" s="1776"/>
    </row>
    <row r="26" spans="1:19" s="797" customFormat="1" ht="13.5" customHeight="1" thickBot="1">
      <c r="A26" s="169"/>
      <c r="B26" s="169"/>
      <c r="C26" s="169"/>
      <c r="D26" s="169"/>
      <c r="E26" s="169"/>
      <c r="F26" s="169"/>
      <c r="G26" s="193"/>
      <c r="H26" s="193"/>
      <c r="I26" s="193"/>
      <c r="J26" s="169"/>
      <c r="K26" s="169"/>
      <c r="L26" s="169"/>
      <c r="M26" s="169"/>
      <c r="N26" s="704"/>
      <c r="O26" s="704"/>
      <c r="P26" s="704"/>
      <c r="Q26" s="704"/>
      <c r="R26" s="169"/>
      <c r="S26" s="704"/>
    </row>
    <row r="27" spans="1:20" ht="102" customHeight="1">
      <c r="A27" s="1758" t="s">
        <v>602</v>
      </c>
      <c r="B27" s="1758"/>
      <c r="C27" s="1758"/>
      <c r="D27" s="1758"/>
      <c r="E27" s="1758"/>
      <c r="F27" s="1758"/>
      <c r="G27" s="1758"/>
      <c r="H27" s="1758"/>
      <c r="I27" s="1763" t="s">
        <v>805</v>
      </c>
      <c r="J27" s="1764"/>
      <c r="K27" s="1764"/>
      <c r="L27" s="1764"/>
      <c r="M27" s="1764"/>
      <c r="N27" s="1764"/>
      <c r="O27" s="1764"/>
      <c r="P27" s="1764"/>
      <c r="Q27" s="1764"/>
      <c r="R27" s="1764"/>
      <c r="S27" s="1765"/>
      <c r="T27" s="69"/>
    </row>
    <row r="28" spans="1:20" ht="102" customHeight="1" thickBot="1">
      <c r="A28" s="1759"/>
      <c r="B28" s="1759"/>
      <c r="C28" s="1759"/>
      <c r="D28" s="1759"/>
      <c r="E28" s="1759"/>
      <c r="F28" s="1759"/>
      <c r="G28" s="1759"/>
      <c r="H28" s="1759"/>
      <c r="I28" s="1766"/>
      <c r="J28" s="1767"/>
      <c r="K28" s="1767"/>
      <c r="L28" s="1767"/>
      <c r="M28" s="1767"/>
      <c r="N28" s="1767"/>
      <c r="O28" s="1767"/>
      <c r="P28" s="1767"/>
      <c r="Q28" s="1767"/>
      <c r="R28" s="1767"/>
      <c r="S28" s="1768"/>
      <c r="T28" s="69"/>
    </row>
    <row r="29" spans="1:20" s="797" customFormat="1" ht="6.75" customHeight="1">
      <c r="A29" s="394"/>
      <c r="B29" s="395"/>
      <c r="C29" s="395"/>
      <c r="D29" s="395"/>
      <c r="E29" s="396"/>
      <c r="F29" s="396"/>
      <c r="G29" s="397"/>
      <c r="H29" s="397"/>
      <c r="I29" s="661"/>
      <c r="J29" s="662"/>
      <c r="K29" s="169"/>
      <c r="L29" s="662"/>
      <c r="M29" s="336"/>
      <c r="N29" s="663"/>
      <c r="O29" s="663"/>
      <c r="P29" s="663"/>
      <c r="Q29" s="663"/>
      <c r="R29" s="336"/>
      <c r="S29" s="664"/>
      <c r="T29" s="1007"/>
    </row>
    <row r="30" spans="1:20" s="797" customFormat="1" ht="6.75" customHeight="1">
      <c r="A30" s="671"/>
      <c r="B30" s="672"/>
      <c r="C30" s="672"/>
      <c r="D30" s="672"/>
      <c r="E30" s="673"/>
      <c r="F30" s="673"/>
      <c r="G30" s="674"/>
      <c r="H30" s="674"/>
      <c r="I30" s="675"/>
      <c r="J30" s="676"/>
      <c r="K30" s="672"/>
      <c r="L30" s="676"/>
      <c r="M30" s="672"/>
      <c r="N30" s="677"/>
      <c r="O30" s="677"/>
      <c r="P30" s="677"/>
      <c r="Q30" s="677"/>
      <c r="R30" s="676"/>
      <c r="S30" s="678"/>
      <c r="T30" s="1007"/>
    </row>
    <row r="31" spans="1:20" s="797" customFormat="1" ht="26.25" customHeight="1">
      <c r="A31" s="1772" t="s">
        <v>252</v>
      </c>
      <c r="B31" s="336" t="s">
        <v>528</v>
      </c>
      <c r="C31" s="336"/>
      <c r="D31" s="336"/>
      <c r="E31" s="336"/>
      <c r="F31" s="336"/>
      <c r="G31" s="336"/>
      <c r="H31" s="336"/>
      <c r="I31" s="336"/>
      <c r="J31" s="336"/>
      <c r="K31" s="336"/>
      <c r="L31" s="336"/>
      <c r="M31" s="433"/>
      <c r="N31" s="415">
        <f>+'PR_Cash Reconciliation_5A'!M26</f>
        <v>569622.5769818663</v>
      </c>
      <c r="O31" s="1202"/>
      <c r="P31" s="1202"/>
      <c r="Q31" s="1202"/>
      <c r="R31" s="434"/>
      <c r="S31" s="435"/>
      <c r="T31" s="1007"/>
    </row>
    <row r="32" spans="1:20" s="797" customFormat="1" ht="26.25" customHeight="1">
      <c r="A32" s="1773"/>
      <c r="B32" s="658"/>
      <c r="C32" s="658"/>
      <c r="D32" s="658"/>
      <c r="E32" s="276"/>
      <c r="F32" s="276"/>
      <c r="G32" s="276"/>
      <c r="H32" s="276"/>
      <c r="I32" s="276"/>
      <c r="J32" s="276"/>
      <c r="K32" s="276"/>
      <c r="L32" s="276"/>
      <c r="M32" s="169"/>
      <c r="N32" s="808"/>
      <c r="O32" s="816"/>
      <c r="P32" s="816"/>
      <c r="Q32" s="816"/>
      <c r="R32" s="425"/>
      <c r="S32" s="432"/>
      <c r="T32" s="1007"/>
    </row>
    <row r="33" spans="1:20" s="797" customFormat="1" ht="26.25" customHeight="1">
      <c r="A33" s="1773"/>
      <c r="B33" s="276" t="s">
        <v>491</v>
      </c>
      <c r="C33" s="326"/>
      <c r="D33" s="326"/>
      <c r="E33" s="365"/>
      <c r="F33" s="276"/>
      <c r="G33" s="276"/>
      <c r="H33" s="276"/>
      <c r="I33" s="354"/>
      <c r="J33" s="354"/>
      <c r="K33" s="354"/>
      <c r="L33" s="276"/>
      <c r="M33" s="318"/>
      <c r="N33" s="416">
        <v>0</v>
      </c>
      <c r="O33" s="1166"/>
      <c r="P33" s="1166"/>
      <c r="Q33" s="1166"/>
      <c r="R33" s="425"/>
      <c r="S33" s="432"/>
      <c r="T33" s="1007"/>
    </row>
    <row r="34" spans="1:20" s="797" customFormat="1" ht="26.25" customHeight="1">
      <c r="A34" s="364"/>
      <c r="B34" s="1298" t="s">
        <v>492</v>
      </c>
      <c r="C34" s="1164"/>
      <c r="D34" s="1164"/>
      <c r="E34" s="1164"/>
      <c r="F34" s="1299"/>
      <c r="G34" s="1298"/>
      <c r="H34" s="1774"/>
      <c r="I34" s="1775"/>
      <c r="J34" s="1775"/>
      <c r="K34" s="1775"/>
      <c r="L34" s="1775"/>
      <c r="M34" s="1775"/>
      <c r="N34" s="416">
        <v>0</v>
      </c>
      <c r="O34" s="1166"/>
      <c r="P34" s="1166"/>
      <c r="Q34" s="1166"/>
      <c r="R34" s="436"/>
      <c r="S34" s="409">
        <f>+N31+N33+N34</f>
        <v>569622.5769818663</v>
      </c>
      <c r="T34" s="1010"/>
    </row>
    <row r="35" spans="1:19" s="797" customFormat="1" ht="21" customHeight="1">
      <c r="A35" s="679"/>
      <c r="B35" s="315"/>
      <c r="C35" s="672"/>
      <c r="D35" s="672"/>
      <c r="E35" s="672"/>
      <c r="F35" s="680"/>
      <c r="G35" s="680"/>
      <c r="H35" s="315"/>
      <c r="I35" s="672"/>
      <c r="J35" s="315"/>
      <c r="K35" s="672"/>
      <c r="L35" s="1394"/>
      <c r="M35" s="315"/>
      <c r="N35" s="1395"/>
      <c r="O35" s="1396"/>
      <c r="P35" s="1396"/>
      <c r="Q35" s="1396"/>
      <c r="R35" s="1396"/>
      <c r="S35" s="1397"/>
    </row>
    <row r="36" spans="1:20" s="797" customFormat="1" ht="26.25" customHeight="1" thickBot="1">
      <c r="A36" s="169" t="s">
        <v>493</v>
      </c>
      <c r="B36" s="169"/>
      <c r="C36" s="169"/>
      <c r="D36" s="169"/>
      <c r="E36" s="169"/>
      <c r="F36" s="169"/>
      <c r="G36" s="169"/>
      <c r="H36" s="169"/>
      <c r="I36" s="169"/>
      <c r="J36" s="169"/>
      <c r="K36" s="169"/>
      <c r="L36" s="336"/>
      <c r="M36" s="336"/>
      <c r="N36" s="434"/>
      <c r="O36" s="437"/>
      <c r="P36" s="437"/>
      <c r="Q36" s="437"/>
      <c r="R36" s="437"/>
      <c r="S36" s="420">
        <f>IF(S20=0,0,IF(S20-S34&lt;0,0,S20-S34))</f>
        <v>6138391.298234342</v>
      </c>
      <c r="T36" s="1393"/>
    </row>
    <row r="37" spans="1:20" s="797" customFormat="1" ht="9.75" customHeight="1" thickTop="1">
      <c r="A37" s="322"/>
      <c r="B37" s="322"/>
      <c r="C37" s="322"/>
      <c r="D37" s="322"/>
      <c r="E37" s="322"/>
      <c r="F37" s="322"/>
      <c r="G37" s="322"/>
      <c r="H37" s="322"/>
      <c r="I37" s="333"/>
      <c r="J37" s="322"/>
      <c r="K37" s="322"/>
      <c r="L37" s="322"/>
      <c r="M37" s="322"/>
      <c r="N37" s="322"/>
      <c r="O37" s="317"/>
      <c r="P37" s="317"/>
      <c r="Q37" s="317"/>
      <c r="R37" s="317"/>
      <c r="S37" s="191"/>
      <c r="T37" s="1007"/>
    </row>
    <row r="38" spans="1:20" s="797" customFormat="1" ht="26.25" customHeight="1">
      <c r="A38" s="329" t="s">
        <v>494</v>
      </c>
      <c r="B38" s="322"/>
      <c r="C38" s="322"/>
      <c r="D38" s="322"/>
      <c r="E38" s="322"/>
      <c r="F38" s="322"/>
      <c r="G38" s="322"/>
      <c r="H38" s="332"/>
      <c r="I38" s="279" t="s">
        <v>17</v>
      </c>
      <c r="J38" s="328"/>
      <c r="K38" s="322"/>
      <c r="L38" s="322"/>
      <c r="M38" s="322"/>
      <c r="N38" s="322"/>
      <c r="O38" s="317"/>
      <c r="P38" s="317"/>
      <c r="Q38" s="317"/>
      <c r="R38" s="317"/>
      <c r="S38" s="317"/>
      <c r="T38" s="1007"/>
    </row>
    <row r="39" spans="1:20" s="797" customFormat="1" ht="11.25" customHeight="1">
      <c r="A39" s="329"/>
      <c r="B39" s="322"/>
      <c r="C39" s="322"/>
      <c r="D39" s="322"/>
      <c r="E39" s="322"/>
      <c r="F39" s="322"/>
      <c r="G39" s="322"/>
      <c r="H39" s="322"/>
      <c r="I39" s="48"/>
      <c r="J39" s="323"/>
      <c r="K39" s="322"/>
      <c r="L39" s="322"/>
      <c r="M39" s="322"/>
      <c r="N39" s="323"/>
      <c r="O39" s="324"/>
      <c r="P39" s="324"/>
      <c r="Q39" s="324"/>
      <c r="R39" s="317"/>
      <c r="S39" s="317"/>
      <c r="T39" s="1007"/>
    </row>
    <row r="40" spans="1:20" s="797" customFormat="1" ht="26.25" customHeight="1" thickBot="1">
      <c r="A40" s="659" t="s">
        <v>495</v>
      </c>
      <c r="B40" s="322"/>
      <c r="C40" s="322"/>
      <c r="D40" s="322"/>
      <c r="E40" s="322"/>
      <c r="F40" s="330"/>
      <c r="G40" s="558"/>
      <c r="H40" s="331"/>
      <c r="I40" s="1301" t="s">
        <v>594</v>
      </c>
      <c r="J40" s="1302"/>
      <c r="K40" s="1302"/>
      <c r="L40" s="1184"/>
      <c r="M40" s="1303"/>
      <c r="N40" s="1304"/>
      <c r="O40" s="1304"/>
      <c r="P40" s="1304"/>
      <c r="Q40" s="1304"/>
      <c r="R40" s="1304"/>
      <c r="S40" s="1303"/>
      <c r="T40" s="1007"/>
    </row>
    <row r="41" spans="1:20" s="797" customFormat="1" ht="36" customHeight="1" thickBot="1">
      <c r="A41" s="658"/>
      <c r="B41" s="1300" t="s">
        <v>220</v>
      </c>
      <c r="C41" s="1300"/>
      <c r="D41" s="1300"/>
      <c r="E41" s="1184"/>
      <c r="F41" s="809"/>
      <c r="G41" s="810">
        <v>2.415</v>
      </c>
      <c r="H41" s="811"/>
      <c r="I41" s="1760" t="s">
        <v>648</v>
      </c>
      <c r="J41" s="1761"/>
      <c r="K41" s="1761"/>
      <c r="L41" s="1762"/>
      <c r="M41" s="324"/>
      <c r="N41" s="323"/>
      <c r="O41" s="324"/>
      <c r="P41" s="324"/>
      <c r="Q41" s="324"/>
      <c r="R41" s="324"/>
      <c r="S41" s="324"/>
      <c r="T41" s="1007"/>
    </row>
    <row r="42" spans="1:20" s="797" customFormat="1" ht="9.75" customHeight="1" thickBot="1">
      <c r="A42" s="658"/>
      <c r="B42" s="813"/>
      <c r="C42" s="813"/>
      <c r="D42" s="813"/>
      <c r="E42" s="276"/>
      <c r="F42" s="319"/>
      <c r="G42" s="812"/>
      <c r="H42" s="191"/>
      <c r="I42" s="709"/>
      <c r="J42" s="709"/>
      <c r="K42" s="709"/>
      <c r="L42" s="709"/>
      <c r="M42" s="323"/>
      <c r="N42" s="323"/>
      <c r="O42" s="324"/>
      <c r="P42" s="324"/>
      <c r="Q42" s="324"/>
      <c r="R42" s="324"/>
      <c r="S42" s="324"/>
      <c r="T42" s="1007"/>
    </row>
    <row r="43" spans="1:20" s="797" customFormat="1" ht="36" customHeight="1" thickBot="1">
      <c r="A43" s="257"/>
      <c r="B43" s="1300" t="s">
        <v>221</v>
      </c>
      <c r="C43" s="1300"/>
      <c r="D43" s="1300"/>
      <c r="E43" s="1184"/>
      <c r="F43" s="809"/>
      <c r="G43" s="810">
        <v>2.2656</v>
      </c>
      <c r="H43" s="811"/>
      <c r="I43" s="1760" t="s">
        <v>649</v>
      </c>
      <c r="J43" s="1761"/>
      <c r="K43" s="1761"/>
      <c r="L43" s="1762"/>
      <c r="M43" s="324"/>
      <c r="N43" s="323"/>
      <c r="O43" s="324"/>
      <c r="P43" s="324"/>
      <c r="Q43" s="324"/>
      <c r="R43" s="324"/>
      <c r="S43" s="324"/>
      <c r="T43" s="1007"/>
    </row>
    <row r="44" spans="1:20" s="797" customFormat="1" ht="9.75" customHeight="1" thickBot="1">
      <c r="A44" s="257"/>
      <c r="B44" s="813"/>
      <c r="C44" s="813"/>
      <c r="D44" s="813"/>
      <c r="E44" s="276"/>
      <c r="F44" s="276"/>
      <c r="G44" s="169"/>
      <c r="H44" s="319"/>
      <c r="I44" s="709"/>
      <c r="J44" s="709"/>
      <c r="K44" s="709"/>
      <c r="L44" s="709"/>
      <c r="M44" s="323"/>
      <c r="N44" s="323"/>
      <c r="O44" s="324"/>
      <c r="P44" s="324"/>
      <c r="Q44" s="324"/>
      <c r="R44" s="324"/>
      <c r="S44" s="324"/>
      <c r="T44" s="1007"/>
    </row>
    <row r="45" spans="1:20" s="797" customFormat="1" ht="35.25" customHeight="1" thickBot="1">
      <c r="A45" s="257"/>
      <c r="B45" s="1769" t="s">
        <v>55</v>
      </c>
      <c r="C45" s="1770"/>
      <c r="D45" s="1770"/>
      <c r="E45" s="1771"/>
      <c r="F45" s="1335"/>
      <c r="G45" s="1408" t="s">
        <v>121</v>
      </c>
      <c r="H45" s="1336"/>
      <c r="I45" s="1760" t="s">
        <v>650</v>
      </c>
      <c r="J45" s="1761"/>
      <c r="K45" s="1761"/>
      <c r="L45" s="1762"/>
      <c r="M45" s="1009"/>
      <c r="N45" s="1008"/>
      <c r="O45" s="1009"/>
      <c r="P45" s="1009"/>
      <c r="Q45" s="1009"/>
      <c r="R45" s="1009"/>
      <c r="S45" s="1009"/>
      <c r="T45" s="1010"/>
    </row>
    <row r="46" spans="1:19" s="797" customFormat="1" ht="6" customHeight="1">
      <c r="A46" s="1334"/>
      <c r="B46" s="1337"/>
      <c r="C46" s="1337"/>
      <c r="D46" s="1337"/>
      <c r="E46" s="169"/>
      <c r="F46" s="660"/>
      <c r="G46" s="660"/>
      <c r="H46" s="660"/>
      <c r="I46" s="1338"/>
      <c r="J46" s="1338"/>
      <c r="K46" s="1338"/>
      <c r="L46" s="1338"/>
      <c r="M46" s="1338"/>
      <c r="N46" s="1338"/>
      <c r="O46" s="1338"/>
      <c r="P46" s="1338"/>
      <c r="Q46" s="1338"/>
      <c r="R46" s="1338"/>
      <c r="S46" s="1338"/>
    </row>
    <row r="47" spans="1:20" ht="14.25">
      <c r="A47" s="1011"/>
      <c r="B47" s="553"/>
      <c r="C47" s="553"/>
      <c r="D47" s="553"/>
      <c r="E47" s="553"/>
      <c r="F47" s="1011"/>
      <c r="G47" s="1011"/>
      <c r="H47" s="1011"/>
      <c r="I47" s="2"/>
      <c r="J47" s="2"/>
      <c r="K47" s="2"/>
      <c r="L47" s="2"/>
      <c r="M47" s="2"/>
      <c r="N47" s="2"/>
      <c r="O47" s="2"/>
      <c r="P47" s="2"/>
      <c r="Q47" s="2"/>
      <c r="R47" s="2"/>
      <c r="S47" s="2"/>
      <c r="T47" s="69"/>
    </row>
    <row r="48" spans="1:20" ht="14.25">
      <c r="A48" s="1012"/>
      <c r="B48" s="88"/>
      <c r="C48" s="88"/>
      <c r="D48" s="88"/>
      <c r="E48" s="88"/>
      <c r="F48" s="1012"/>
      <c r="G48" s="1012"/>
      <c r="H48" s="1012"/>
      <c r="I48" s="69"/>
      <c r="J48" s="69"/>
      <c r="K48" s="69"/>
      <c r="L48" s="69"/>
      <c r="M48" s="69"/>
      <c r="N48" s="69"/>
      <c r="O48" s="69"/>
      <c r="P48" s="69"/>
      <c r="Q48" s="69"/>
      <c r="R48" s="69"/>
      <c r="S48" s="69"/>
      <c r="T48" s="69"/>
    </row>
    <row r="49" spans="1:20" ht="14.25">
      <c r="A49" s="1012"/>
      <c r="B49" s="88"/>
      <c r="C49" s="88"/>
      <c r="D49" s="88"/>
      <c r="E49" s="88"/>
      <c r="F49" s="1012"/>
      <c r="G49" s="1012"/>
      <c r="H49" s="1012"/>
      <c r="I49" s="69"/>
      <c r="J49" s="69"/>
      <c r="K49" s="69"/>
      <c r="L49" s="69"/>
      <c r="M49" s="69"/>
      <c r="N49" s="69"/>
      <c r="O49" s="69"/>
      <c r="P49" s="69"/>
      <c r="Q49" s="69"/>
      <c r="R49" s="69"/>
      <c r="S49" s="69"/>
      <c r="T49" s="69"/>
    </row>
    <row r="50" spans="1:20" ht="14.25">
      <c r="A50" s="1012"/>
      <c r="B50" s="88"/>
      <c r="C50" s="88"/>
      <c r="D50" s="88"/>
      <c r="E50" s="88"/>
      <c r="F50" s="1012"/>
      <c r="G50" s="1012"/>
      <c r="H50" s="1012"/>
      <c r="I50" s="69"/>
      <c r="J50" s="69"/>
      <c r="K50" s="69"/>
      <c r="L50" s="69"/>
      <c r="M50" s="69"/>
      <c r="N50" s="69"/>
      <c r="O50" s="69"/>
      <c r="P50" s="69"/>
      <c r="Q50" s="69"/>
      <c r="R50" s="69"/>
      <c r="S50" s="69"/>
      <c r="T50" s="69"/>
    </row>
    <row r="51" spans="1:20" ht="14.25">
      <c r="A51" s="1012"/>
      <c r="B51" s="88"/>
      <c r="C51" s="88"/>
      <c r="D51" s="88"/>
      <c r="E51" s="88"/>
      <c r="F51" s="1012"/>
      <c r="G51" s="1012"/>
      <c r="H51" s="1012"/>
      <c r="I51" s="69"/>
      <c r="J51" s="69"/>
      <c r="K51" s="69"/>
      <c r="L51" s="69"/>
      <c r="M51" s="69"/>
      <c r="N51" s="69"/>
      <c r="O51" s="69"/>
      <c r="P51" s="69"/>
      <c r="Q51" s="69"/>
      <c r="R51" s="69"/>
      <c r="S51" s="69"/>
      <c r="T51" s="69"/>
    </row>
    <row r="52" spans="1:20" ht="12.75">
      <c r="A52" s="1012"/>
      <c r="B52" s="1012"/>
      <c r="C52" s="1012"/>
      <c r="D52" s="1012"/>
      <c r="E52" s="1012"/>
      <c r="F52" s="1012"/>
      <c r="G52" s="1012"/>
      <c r="H52" s="1012"/>
      <c r="I52" s="69"/>
      <c r="J52" s="69"/>
      <c r="K52" s="69"/>
      <c r="L52" s="69"/>
      <c r="M52" s="69"/>
      <c r="N52" s="69"/>
      <c r="O52" s="69"/>
      <c r="P52" s="69"/>
      <c r="Q52" s="69"/>
      <c r="R52" s="69"/>
      <c r="S52" s="69"/>
      <c r="T52" s="69"/>
    </row>
    <row r="53" spans="1:20" ht="12.75">
      <c r="A53" s="1012"/>
      <c r="B53" s="1012"/>
      <c r="C53" s="1012"/>
      <c r="D53" s="1012"/>
      <c r="E53" s="1012"/>
      <c r="F53" s="1012"/>
      <c r="G53" s="1012"/>
      <c r="H53" s="1012"/>
      <c r="I53" s="69"/>
      <c r="J53" s="69"/>
      <c r="K53" s="69"/>
      <c r="L53" s="69"/>
      <c r="M53" s="69"/>
      <c r="N53" s="69"/>
      <c r="O53" s="69"/>
      <c r="P53" s="69"/>
      <c r="Q53" s="69"/>
      <c r="R53" s="69"/>
      <c r="S53" s="69"/>
      <c r="T53" s="69"/>
    </row>
    <row r="54" spans="1:20" ht="12.75">
      <c r="A54" s="1012"/>
      <c r="B54" s="1012"/>
      <c r="C54" s="1012"/>
      <c r="D54" s="1012"/>
      <c r="E54" s="1012"/>
      <c r="F54" s="1012"/>
      <c r="G54" s="1012"/>
      <c r="H54" s="1012"/>
      <c r="I54" s="69"/>
      <c r="J54" s="69"/>
      <c r="K54" s="69"/>
      <c r="L54" s="69"/>
      <c r="M54" s="69"/>
      <c r="N54" s="69"/>
      <c r="O54" s="69"/>
      <c r="P54" s="69"/>
      <c r="Q54" s="69"/>
      <c r="R54" s="69"/>
      <c r="S54" s="69"/>
      <c r="T54" s="69"/>
    </row>
    <row r="55" spans="1:20" ht="12.75">
      <c r="A55" s="69"/>
      <c r="B55" s="69"/>
      <c r="C55" s="69"/>
      <c r="D55" s="69"/>
      <c r="E55" s="69"/>
      <c r="F55" s="69"/>
      <c r="G55" s="69"/>
      <c r="H55" s="69"/>
      <c r="I55" s="69"/>
      <c r="J55" s="69"/>
      <c r="K55" s="69"/>
      <c r="L55" s="69"/>
      <c r="M55" s="69"/>
      <c r="N55" s="69"/>
      <c r="O55" s="69"/>
      <c r="P55" s="69"/>
      <c r="Q55" s="69"/>
      <c r="R55" s="69"/>
      <c r="S55" s="69"/>
      <c r="T55" s="69"/>
    </row>
    <row r="56" spans="1:20" ht="12.75">
      <c r="A56" s="69"/>
      <c r="B56" s="69"/>
      <c r="C56" s="69"/>
      <c r="D56" s="69"/>
      <c r="E56" s="69"/>
      <c r="F56" s="69"/>
      <c r="G56" s="69"/>
      <c r="H56" s="69"/>
      <c r="I56" s="69"/>
      <c r="J56" s="69"/>
      <c r="K56" s="69"/>
      <c r="L56" s="69"/>
      <c r="M56" s="69"/>
      <c r="N56" s="69"/>
      <c r="O56" s="69"/>
      <c r="P56" s="69"/>
      <c r="Q56" s="69"/>
      <c r="R56" s="69"/>
      <c r="S56" s="69"/>
      <c r="T56" s="69"/>
    </row>
    <row r="57" spans="1:20" ht="12.75">
      <c r="A57" s="69"/>
      <c r="B57" s="69"/>
      <c r="C57" s="69"/>
      <c r="D57" s="69"/>
      <c r="E57" s="69"/>
      <c r="F57" s="69"/>
      <c r="G57" s="69"/>
      <c r="H57" s="69"/>
      <c r="I57" s="69"/>
      <c r="J57" s="69"/>
      <c r="K57" s="69"/>
      <c r="L57" s="69"/>
      <c r="M57" s="69"/>
      <c r="N57" s="69"/>
      <c r="O57" s="69"/>
      <c r="P57" s="69"/>
      <c r="Q57" s="69"/>
      <c r="R57" s="69"/>
      <c r="S57" s="69"/>
      <c r="T57" s="69"/>
    </row>
    <row r="58" spans="1:20" ht="12.75">
      <c r="A58" s="69"/>
      <c r="B58" s="69"/>
      <c r="C58" s="69"/>
      <c r="D58" s="69"/>
      <c r="E58" s="69"/>
      <c r="F58" s="69"/>
      <c r="G58" s="69"/>
      <c r="H58" s="69"/>
      <c r="I58" s="69"/>
      <c r="J58" s="69"/>
      <c r="K58" s="69"/>
      <c r="L58" s="69"/>
      <c r="M58" s="69"/>
      <c r="N58" s="69"/>
      <c r="O58" s="69"/>
      <c r="P58" s="69"/>
      <c r="Q58" s="69"/>
      <c r="R58" s="69"/>
      <c r="S58" s="69"/>
      <c r="T58" s="69"/>
    </row>
    <row r="59" spans="1:20" ht="12.75">
      <c r="A59" s="69"/>
      <c r="B59" s="69"/>
      <c r="C59" s="69"/>
      <c r="D59" s="69"/>
      <c r="E59" s="69"/>
      <c r="F59" s="69"/>
      <c r="G59" s="69"/>
      <c r="H59" s="69"/>
      <c r="I59" s="69"/>
      <c r="J59" s="69"/>
      <c r="K59" s="69"/>
      <c r="L59" s="69"/>
      <c r="M59" s="69"/>
      <c r="N59" s="69"/>
      <c r="O59" s="69"/>
      <c r="P59" s="69"/>
      <c r="Q59" s="69"/>
      <c r="R59" s="69"/>
      <c r="S59" s="69"/>
      <c r="T59" s="69"/>
    </row>
    <row r="60" spans="1:20" ht="12.75">
      <c r="A60" s="69"/>
      <c r="B60" s="69"/>
      <c r="C60" s="69"/>
      <c r="D60" s="69"/>
      <c r="E60" s="69"/>
      <c r="F60" s="69"/>
      <c r="G60" s="69"/>
      <c r="H60" s="69"/>
      <c r="I60" s="69"/>
      <c r="J60" s="69"/>
      <c r="K60" s="69"/>
      <c r="L60" s="69"/>
      <c r="M60" s="69"/>
      <c r="N60" s="69"/>
      <c r="O60" s="69"/>
      <c r="P60" s="69"/>
      <c r="Q60" s="69"/>
      <c r="R60" s="69"/>
      <c r="S60" s="69"/>
      <c r="T60" s="69"/>
    </row>
    <row r="61" spans="1:20" ht="12.75">
      <c r="A61" s="69"/>
      <c r="B61" s="69"/>
      <c r="C61" s="69"/>
      <c r="D61" s="69"/>
      <c r="E61" s="69"/>
      <c r="F61" s="69"/>
      <c r="G61" s="69"/>
      <c r="H61" s="69"/>
      <c r="I61" s="69"/>
      <c r="J61" s="69"/>
      <c r="K61" s="69"/>
      <c r="L61" s="69"/>
      <c r="M61" s="69"/>
      <c r="N61" s="69"/>
      <c r="O61" s="69"/>
      <c r="P61" s="69"/>
      <c r="Q61" s="69"/>
      <c r="R61" s="69"/>
      <c r="S61" s="69"/>
      <c r="T61" s="69"/>
    </row>
    <row r="62" spans="1:20" ht="12.75">
      <c r="A62" s="69"/>
      <c r="B62" s="69"/>
      <c r="C62" s="69"/>
      <c r="D62" s="69"/>
      <c r="E62" s="69"/>
      <c r="F62" s="69"/>
      <c r="G62" s="69"/>
      <c r="H62" s="69"/>
      <c r="I62" s="69"/>
      <c r="J62" s="69"/>
      <c r="K62" s="69"/>
      <c r="L62" s="69"/>
      <c r="M62" s="69"/>
      <c r="N62" s="69"/>
      <c r="O62" s="69"/>
      <c r="P62" s="69"/>
      <c r="Q62" s="69"/>
      <c r="R62" s="69"/>
      <c r="S62" s="69"/>
      <c r="T62" s="69"/>
    </row>
    <row r="63" spans="1:20" ht="12.75">
      <c r="A63" s="69"/>
      <c r="B63" s="69"/>
      <c r="C63" s="69"/>
      <c r="D63" s="69"/>
      <c r="E63" s="69"/>
      <c r="F63" s="69"/>
      <c r="G63" s="69"/>
      <c r="H63" s="69"/>
      <c r="I63" s="69"/>
      <c r="J63" s="69"/>
      <c r="K63" s="69"/>
      <c r="L63" s="69"/>
      <c r="M63" s="69"/>
      <c r="N63" s="69"/>
      <c r="O63" s="69"/>
      <c r="P63" s="69"/>
      <c r="Q63" s="69"/>
      <c r="R63" s="69"/>
      <c r="S63" s="69"/>
      <c r="T63" s="69"/>
    </row>
    <row r="64" spans="1:20" ht="12.75">
      <c r="A64" s="69"/>
      <c r="B64" s="69"/>
      <c r="C64" s="69"/>
      <c r="D64" s="69"/>
      <c r="E64" s="69"/>
      <c r="F64" s="69"/>
      <c r="G64" s="69"/>
      <c r="H64" s="69"/>
      <c r="I64" s="69"/>
      <c r="J64" s="69"/>
      <c r="K64" s="69"/>
      <c r="L64" s="69"/>
      <c r="M64" s="69"/>
      <c r="N64" s="69"/>
      <c r="O64" s="69"/>
      <c r="P64" s="69"/>
      <c r="Q64" s="69"/>
      <c r="R64" s="69"/>
      <c r="S64" s="69"/>
      <c r="T64" s="69"/>
    </row>
    <row r="65" spans="1:20" ht="12.75">
      <c r="A65" s="69"/>
      <c r="B65" s="69"/>
      <c r="C65" s="69"/>
      <c r="D65" s="69"/>
      <c r="E65" s="69"/>
      <c r="F65" s="69"/>
      <c r="G65" s="69"/>
      <c r="H65" s="69"/>
      <c r="I65" s="69"/>
      <c r="J65" s="69"/>
      <c r="K65" s="69"/>
      <c r="L65" s="69"/>
      <c r="M65" s="69"/>
      <c r="N65" s="69"/>
      <c r="O65" s="69"/>
      <c r="P65" s="69"/>
      <c r="Q65" s="69"/>
      <c r="R65" s="69"/>
      <c r="S65" s="69"/>
      <c r="T65" s="69"/>
    </row>
    <row r="66" spans="1:20" ht="12.75">
      <c r="A66" s="69"/>
      <c r="B66" s="69"/>
      <c r="C66" s="69"/>
      <c r="D66" s="69"/>
      <c r="E66" s="69"/>
      <c r="F66" s="69"/>
      <c r="G66" s="69"/>
      <c r="H66" s="69"/>
      <c r="I66" s="69"/>
      <c r="J66" s="69"/>
      <c r="K66" s="69"/>
      <c r="L66" s="69"/>
      <c r="M66" s="69"/>
      <c r="N66" s="69"/>
      <c r="O66" s="69"/>
      <c r="P66" s="69"/>
      <c r="Q66" s="69"/>
      <c r="R66" s="69"/>
      <c r="S66" s="69"/>
      <c r="T66" s="69"/>
    </row>
    <row r="67" spans="1:20" ht="12.75">
      <c r="A67" s="69"/>
      <c r="B67" s="69"/>
      <c r="C67" s="69"/>
      <c r="D67" s="69"/>
      <c r="E67" s="69"/>
      <c r="F67" s="69"/>
      <c r="G67" s="69"/>
      <c r="H67" s="69"/>
      <c r="I67" s="69"/>
      <c r="J67" s="69"/>
      <c r="K67" s="69"/>
      <c r="L67" s="69"/>
      <c r="M67" s="69"/>
      <c r="N67" s="69"/>
      <c r="O67" s="69"/>
      <c r="P67" s="69"/>
      <c r="Q67" s="69"/>
      <c r="R67" s="69"/>
      <c r="S67" s="69"/>
      <c r="T67" s="69"/>
    </row>
    <row r="68" spans="1:20" ht="12.75">
      <c r="A68" s="69"/>
      <c r="B68" s="69"/>
      <c r="C68" s="69"/>
      <c r="D68" s="69"/>
      <c r="E68" s="69"/>
      <c r="F68" s="69"/>
      <c r="G68" s="69"/>
      <c r="H68" s="69"/>
      <c r="I68" s="69"/>
      <c r="J68" s="69"/>
      <c r="K68" s="69"/>
      <c r="L68" s="69"/>
      <c r="M68" s="69"/>
      <c r="N68" s="69"/>
      <c r="O68" s="69"/>
      <c r="P68" s="69"/>
      <c r="Q68" s="69"/>
      <c r="R68" s="69"/>
      <c r="S68" s="69"/>
      <c r="T68" s="69"/>
    </row>
    <row r="69" spans="1:20" ht="12.75">
      <c r="A69" s="69"/>
      <c r="B69" s="69"/>
      <c r="C69" s="69"/>
      <c r="D69" s="69"/>
      <c r="E69" s="69"/>
      <c r="F69" s="69"/>
      <c r="G69" s="69"/>
      <c r="H69" s="69"/>
      <c r="I69" s="69"/>
      <c r="J69" s="69"/>
      <c r="K69" s="69"/>
      <c r="L69" s="69"/>
      <c r="M69" s="69"/>
      <c r="N69" s="69"/>
      <c r="O69" s="69"/>
      <c r="P69" s="69"/>
      <c r="Q69" s="69"/>
      <c r="R69" s="69"/>
      <c r="S69" s="69"/>
      <c r="T69" s="69"/>
    </row>
    <row r="70" spans="1:20" ht="12.75">
      <c r="A70" s="69"/>
      <c r="B70" s="69"/>
      <c r="C70" s="69"/>
      <c r="D70" s="69"/>
      <c r="E70" s="69"/>
      <c r="F70" s="69"/>
      <c r="G70" s="69"/>
      <c r="H70" s="69"/>
      <c r="I70" s="69"/>
      <c r="J70" s="69"/>
      <c r="K70" s="69"/>
      <c r="L70" s="69"/>
      <c r="M70" s="69"/>
      <c r="N70" s="69"/>
      <c r="O70" s="69"/>
      <c r="P70" s="69"/>
      <c r="Q70" s="69"/>
      <c r="R70" s="69"/>
      <c r="S70" s="69"/>
      <c r="T70" s="69"/>
    </row>
    <row r="71" spans="1:20" ht="12.75">
      <c r="A71" s="69"/>
      <c r="B71" s="69"/>
      <c r="C71" s="69"/>
      <c r="D71" s="69"/>
      <c r="E71" s="69"/>
      <c r="F71" s="69"/>
      <c r="G71" s="69"/>
      <c r="H71" s="69"/>
      <c r="I71" s="69"/>
      <c r="J71" s="69"/>
      <c r="K71" s="69"/>
      <c r="L71" s="69"/>
      <c r="M71" s="69"/>
      <c r="N71" s="69"/>
      <c r="O71" s="69"/>
      <c r="P71" s="69"/>
      <c r="Q71" s="69"/>
      <c r="R71" s="69"/>
      <c r="S71" s="69"/>
      <c r="T71" s="69"/>
    </row>
    <row r="72" spans="1:20" ht="12.75">
      <c r="A72" s="69"/>
      <c r="B72" s="69"/>
      <c r="C72" s="69"/>
      <c r="D72" s="69"/>
      <c r="E72" s="69"/>
      <c r="F72" s="69"/>
      <c r="G72" s="69"/>
      <c r="H72" s="69"/>
      <c r="I72" s="69"/>
      <c r="J72" s="69"/>
      <c r="K72" s="69"/>
      <c r="L72" s="69"/>
      <c r="M72" s="69"/>
      <c r="N72" s="69"/>
      <c r="O72" s="69"/>
      <c r="P72" s="69"/>
      <c r="Q72" s="69"/>
      <c r="R72" s="69"/>
      <c r="S72" s="69"/>
      <c r="T72" s="69"/>
    </row>
    <row r="73" spans="1:20" ht="12.75">
      <c r="A73" s="69"/>
      <c r="B73" s="69"/>
      <c r="C73" s="69"/>
      <c r="D73" s="69"/>
      <c r="E73" s="69"/>
      <c r="F73" s="69"/>
      <c r="G73" s="69"/>
      <c r="H73" s="69"/>
      <c r="I73" s="69"/>
      <c r="J73" s="69"/>
      <c r="K73" s="69"/>
      <c r="L73" s="69"/>
      <c r="M73" s="69"/>
      <c r="N73" s="69"/>
      <c r="O73" s="69"/>
      <c r="P73" s="69"/>
      <c r="Q73" s="69"/>
      <c r="R73" s="69"/>
      <c r="S73" s="69"/>
      <c r="T73" s="69"/>
    </row>
    <row r="74" spans="1:20" ht="12.75">
      <c r="A74" s="69"/>
      <c r="B74" s="69"/>
      <c r="C74" s="69"/>
      <c r="D74" s="69"/>
      <c r="E74" s="69"/>
      <c r="F74" s="69"/>
      <c r="G74" s="69"/>
      <c r="H74" s="69"/>
      <c r="I74" s="69"/>
      <c r="J74" s="69"/>
      <c r="K74" s="69"/>
      <c r="L74" s="69"/>
      <c r="M74" s="69"/>
      <c r="N74" s="69"/>
      <c r="O74" s="69"/>
      <c r="P74" s="69"/>
      <c r="Q74" s="69"/>
      <c r="R74" s="69"/>
      <c r="S74" s="69"/>
      <c r="T74" s="69"/>
    </row>
    <row r="75" spans="1:20" ht="12.75">
      <c r="A75" s="69"/>
      <c r="B75" s="69"/>
      <c r="C75" s="69"/>
      <c r="D75" s="69"/>
      <c r="E75" s="69"/>
      <c r="F75" s="69"/>
      <c r="G75" s="69"/>
      <c r="H75" s="69"/>
      <c r="I75" s="69"/>
      <c r="J75" s="69"/>
      <c r="K75" s="69"/>
      <c r="L75" s="69"/>
      <c r="M75" s="69"/>
      <c r="N75" s="69"/>
      <c r="O75" s="69"/>
      <c r="P75" s="69"/>
      <c r="Q75" s="69"/>
      <c r="R75" s="69"/>
      <c r="S75" s="69"/>
      <c r="T75" s="69"/>
    </row>
    <row r="76" spans="1:20" ht="12.75">
      <c r="A76" s="69"/>
      <c r="B76" s="69"/>
      <c r="C76" s="69"/>
      <c r="D76" s="69"/>
      <c r="E76" s="69"/>
      <c r="F76" s="69"/>
      <c r="G76" s="69"/>
      <c r="H76" s="69"/>
      <c r="I76" s="69"/>
      <c r="J76" s="69"/>
      <c r="K76" s="69"/>
      <c r="L76" s="69"/>
      <c r="M76" s="69"/>
      <c r="N76" s="69"/>
      <c r="O76" s="69"/>
      <c r="P76" s="69"/>
      <c r="Q76" s="69"/>
      <c r="R76" s="69"/>
      <c r="S76" s="69"/>
      <c r="T76" s="69"/>
    </row>
    <row r="77" spans="1:20" ht="12.75">
      <c r="A77" s="69"/>
      <c r="B77" s="69"/>
      <c r="C77" s="69"/>
      <c r="D77" s="69"/>
      <c r="E77" s="69"/>
      <c r="F77" s="69"/>
      <c r="G77" s="69"/>
      <c r="H77" s="69"/>
      <c r="I77" s="69"/>
      <c r="J77" s="69"/>
      <c r="K77" s="69"/>
      <c r="L77" s="69"/>
      <c r="M77" s="69"/>
      <c r="N77" s="69"/>
      <c r="O77" s="69"/>
      <c r="P77" s="69"/>
      <c r="Q77" s="69"/>
      <c r="R77" s="69"/>
      <c r="S77" s="69"/>
      <c r="T77" s="69"/>
    </row>
    <row r="78" spans="1:20" ht="12.75">
      <c r="A78" s="69"/>
      <c r="B78" s="69"/>
      <c r="C78" s="69"/>
      <c r="D78" s="69"/>
      <c r="E78" s="69"/>
      <c r="F78" s="69"/>
      <c r="G78" s="69"/>
      <c r="H78" s="69"/>
      <c r="I78" s="69"/>
      <c r="J78" s="69"/>
      <c r="K78" s="69"/>
      <c r="L78" s="69"/>
      <c r="M78" s="69"/>
      <c r="N78" s="69"/>
      <c r="O78" s="69"/>
      <c r="P78" s="69"/>
      <c r="Q78" s="69"/>
      <c r="R78" s="69"/>
      <c r="S78" s="69"/>
      <c r="T78" s="69"/>
    </row>
    <row r="79" spans="1:20" ht="12.75">
      <c r="A79" s="69"/>
      <c r="B79" s="69"/>
      <c r="C79" s="69"/>
      <c r="D79" s="69"/>
      <c r="E79" s="69"/>
      <c r="F79" s="69"/>
      <c r="G79" s="69"/>
      <c r="H79" s="69"/>
      <c r="I79" s="69"/>
      <c r="J79" s="69"/>
      <c r="K79" s="69"/>
      <c r="L79" s="69"/>
      <c r="M79" s="69"/>
      <c r="N79" s="69"/>
      <c r="O79" s="69"/>
      <c r="P79" s="69"/>
      <c r="Q79" s="69"/>
      <c r="R79" s="69"/>
      <c r="S79" s="69"/>
      <c r="T79" s="69"/>
    </row>
    <row r="80" spans="1:20" ht="12.75">
      <c r="A80" s="69"/>
      <c r="B80" s="69"/>
      <c r="C80" s="69"/>
      <c r="D80" s="69"/>
      <c r="E80" s="69"/>
      <c r="F80" s="69"/>
      <c r="G80" s="69"/>
      <c r="H80" s="69"/>
      <c r="I80" s="69"/>
      <c r="J80" s="69"/>
      <c r="K80" s="69"/>
      <c r="L80" s="69"/>
      <c r="M80" s="69"/>
      <c r="N80" s="69"/>
      <c r="O80" s="69"/>
      <c r="P80" s="69"/>
      <c r="Q80" s="69"/>
      <c r="R80" s="69"/>
      <c r="S80" s="69"/>
      <c r="T80" s="69"/>
    </row>
  </sheetData>
  <sheetProtection password="92D1" sheet="1" formatCells="0" formatColumns="0" formatRows="0"/>
  <mergeCells count="17">
    <mergeCell ref="A1:J1"/>
    <mergeCell ref="A3:E3"/>
    <mergeCell ref="F3:I3"/>
    <mergeCell ref="F6:I6"/>
    <mergeCell ref="A25:T25"/>
    <mergeCell ref="A24:T24"/>
    <mergeCell ref="A11:S11"/>
    <mergeCell ref="A12:S12"/>
    <mergeCell ref="D7:I7"/>
    <mergeCell ref="A27:H28"/>
    <mergeCell ref="I41:L41"/>
    <mergeCell ref="I43:L43"/>
    <mergeCell ref="I45:L45"/>
    <mergeCell ref="I27:S28"/>
    <mergeCell ref="B45:E45"/>
    <mergeCell ref="A31:A33"/>
    <mergeCell ref="H34:M34"/>
  </mergeCells>
  <conditionalFormatting sqref="E16">
    <cfRule type="cellIs" priority="6" dxfId="9" operator="equal" stopIfTrue="1">
      <formula>$S$5</formula>
    </cfRule>
  </conditionalFormatting>
  <conditionalFormatting sqref="H16">
    <cfRule type="cellIs" priority="5" dxfId="9" operator="equal" stopIfTrue="1">
      <formula>$S$5</formula>
    </cfRule>
  </conditionalFormatting>
  <conditionalFormatting sqref="E18">
    <cfRule type="cellIs" priority="4" dxfId="9" operator="equal" stopIfTrue="1">
      <formula>$S$5</formula>
    </cfRule>
  </conditionalFormatting>
  <conditionalFormatting sqref="H18">
    <cfRule type="cellIs" priority="3" dxfId="9" operator="equal" stopIfTrue="1">
      <formula>$S$5</formula>
    </cfRule>
  </conditionalFormatting>
  <conditionalFormatting sqref="E22">
    <cfRule type="cellIs" priority="2" dxfId="9" operator="equal" stopIfTrue="1">
      <formula>$S$5</formula>
    </cfRule>
  </conditionalFormatting>
  <conditionalFormatting sqref="H22">
    <cfRule type="cellIs" priority="1" dxfId="9" operator="equal" stopIfTrue="1">
      <formula>$S$5</formula>
    </cfRule>
  </conditionalFormatting>
  <dataValidations count="3">
    <dataValidation type="list" allowBlank="1" showInputMessage="1" showErrorMessage="1" sqref="I38:I39">
      <formula1>"Select,Yes,No"</formula1>
    </dataValidation>
    <dataValidation type="list" allowBlank="1" showInputMessage="1" showErrorMessage="1" sqref="E2:I2">
      <formula1>"Select,USD,EUR"</formula1>
    </dataValidation>
    <dataValidation type="list" allowBlank="1" showInputMessage="1" showErrorMessage="1" sqref="C21">
      <formula1>"Select ,1M, 2M, 3M"</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8" r:id="rId1"/>
  <headerFooter alignWithMargins="0">
    <oddFooter>&amp;L&amp;9&amp;F&amp;C&amp;A&amp;R&amp;9Page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Core_PUDR_Form_en</dc:title>
  <dc:subject>&amp;lt;p&amp;gt;Sheet2  Definitions-lists-EFR  Memo Malaria  Memo TB  Memo HIV  Annex for additional info  LFA_Annex-SR Financials  LFA_Bank Details_7C  LFA_DisbursementRecommendation7  LFA_Overall Performance_6  Sheet1  LFA_Disbursement Recommend_5B  LFA_Cash Reconciliation_5A  LFA_Findings&amp;amp;amp;Recommendations  LFA_Procurement Info_4  LF&amp;lt;/p&amp;gt;</dc:subject>
  <dc:creator>Genc Kastrati</dc:creator>
  <cp:keywords/>
  <dc:description>&amp;lt;p&amp;gt;Sheet2  Definitions-lists-EFR  Memo Malaria  Memo TB  Memo HIV  Annex for additional info  LFA_Annex-SR Financials  LFA_Bank Details_7C  LFA_DisbursementRecommendation7  LFA_Overall Performance_6  Sheet1  LFA_Disbursement Recommend_5B  LFA_Cash Reconciliation_5A  LFA_Findings&amp;amp;amp;Recommendations  LFA_Procurement Info_4  LF&amp;lt;/p&amp;gt;</dc:description>
  <cp:lastModifiedBy>User</cp:lastModifiedBy>
  <cp:lastPrinted>2015-03-02T12:04:49Z</cp:lastPrinted>
  <dcterms:created xsi:type="dcterms:W3CDTF">2005-11-03T14:33:15Z</dcterms:created>
  <dcterms:modified xsi:type="dcterms:W3CDTF">2015-03-02T12:47:23Z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0x0101005FBB0C72A9D87144A7B972E58A0B54D1</vt:lpwstr>
  </property>
  <property fmtid="{D5CDD505-2E9C-101B-9397-08002B2CF9AE}" pid="4" name="EktContentLanguage">
    <vt:i4>1033</vt:i4>
  </property>
  <property fmtid="{D5CDD505-2E9C-101B-9397-08002B2CF9AE}" pid="5" name="EktQuickLink">
    <vt:lpwstr>DownloadAsset.aspx?id=7132</vt:lpwstr>
  </property>
  <property fmtid="{D5CDD505-2E9C-101B-9397-08002B2CF9AE}" pid="6" name="EktContentType">
    <vt:i4>101</vt:i4>
  </property>
  <property fmtid="{D5CDD505-2E9C-101B-9397-08002B2CF9AE}" pid="7" name="EktContentSubType">
    <vt:i4>0</vt:i4>
  </property>
  <property fmtid="{D5CDD505-2E9C-101B-9397-08002B2CF9AE}" pid="8" name="EktFolderName">
    <vt:lpwstr/>
  </property>
  <property fmtid="{D5CDD505-2E9C-101B-9397-08002B2CF9AE}" pid="9" name="EktCmsPath">
    <vt:lpwstr>&amp;lt;p&amp;gt;Sheet2  Definitions-lists-EFR  Memo Malaria  Memo TB  Memo HIV  Annex for additional info  LFA_Annex-SR Financials  LFA_Bank Details_7C  LFA_DisbursementRecommendation7  LFA_Overall Performance_6  Sheet1  LFA_Disbursement Recommend_5B  LFA_Cash R</vt:lpwstr>
  </property>
  <property fmtid="{D5CDD505-2E9C-101B-9397-08002B2CF9AE}" pid="10" name="EktExpiryType">
    <vt:i4>1</vt:i4>
  </property>
  <property fmtid="{D5CDD505-2E9C-101B-9397-08002B2CF9AE}" pid="11" name="EktDateCreated">
    <vt:filetime>2011-04-20T17:17:55Z</vt:filetime>
  </property>
  <property fmtid="{D5CDD505-2E9C-101B-9397-08002B2CF9AE}" pid="12" name="EktDateModified">
    <vt:filetime>2011-04-20T17:18:09Z</vt:filetime>
  </property>
  <property fmtid="{D5CDD505-2E9C-101B-9397-08002B2CF9AE}" pid="13" name="EktTaxCategory">
    <vt:lpwstr> #eksep# \Navigation\documents\core\forms #eksep# </vt:lpwstr>
  </property>
  <property fmtid="{D5CDD505-2E9C-101B-9397-08002B2CF9AE}" pid="14" name="EktDisabledTaxCategory">
    <vt:lpwstr/>
  </property>
  <property fmtid="{D5CDD505-2E9C-101B-9397-08002B2CF9AE}" pid="15" name="EktCmsSize">
    <vt:i4>743424</vt:i4>
  </property>
  <property fmtid="{D5CDD505-2E9C-101B-9397-08002B2CF9AE}" pid="16" name="EktSearchable">
    <vt:i4>1</vt:i4>
  </property>
  <property fmtid="{D5CDD505-2E9C-101B-9397-08002B2CF9AE}" pid="17" name="EktEDescription">
    <vt:lpwstr>Summary &amp;lt;p&amp;gt;Sheet2  Definitions-lists-EFR  Memo Malaria  Memo TB  Memo HIV  Annex for additional info  LFA_Annex-SR Financials  LFA_Bank Details_7C  LFA_DisbursementRecommendation7  LFA_Overall Performance_6  Sheet1  LFA_Disbursement Recommend_5B  LF</vt:lpwstr>
  </property>
  <property fmtid="{D5CDD505-2E9C-101B-9397-08002B2CF9AE}" pid="18" name="EktFile_Size">
    <vt:lpwstr>720 KB</vt:lpwstr>
  </property>
  <property fmtid="{D5CDD505-2E9C-101B-9397-08002B2CF9AE}" pid="19" name="EktFile_Type">
    <vt:lpwstr>XLS</vt:lpwstr>
  </property>
  <property fmtid="{D5CDD505-2E9C-101B-9397-08002B2CF9AE}" pid="20" name="ekttaxonomyenabled">
    <vt:i4>1</vt:i4>
  </property>
  <property fmtid="{D5CDD505-2E9C-101B-9397-08002B2CF9AE}" pid="21" name="Nr">
    <vt:lpwstr/>
  </property>
  <property fmtid="{D5CDD505-2E9C-101B-9397-08002B2CF9AE}" pid="22" name="PublishingExpirationDate">
    <vt:lpwstr/>
  </property>
  <property fmtid="{D5CDD505-2E9C-101B-9397-08002B2CF9AE}" pid="23" name="PublishingStartDate">
    <vt:lpwstr/>
  </property>
</Properties>
</file>