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40" tabRatio="823" firstSheet="3" activeTab="5"/>
  </bookViews>
  <sheets>
    <sheet name="Cover Sheet" sheetId="1" r:id="rId1"/>
    <sheet name="PR_Programmatic Progress_1A" sheetId="2" r:id="rId2"/>
    <sheet name="PR_Programmatic Progress_1B" sheetId="3" r:id="rId3"/>
    <sheet name="PR_Grant Management_2" sheetId="4" r:id="rId4"/>
    <sheet name="PR_Total PR Cash Outflow_3A" sheetId="5" r:id="rId5"/>
    <sheet name="EFR HIV AIDS Financial Data_3B" sheetId="6" r:id="rId6"/>
    <sheet name="PR_Procurement Info_4" sheetId="7" r:id="rId7"/>
    <sheet name="PR_Cash Reconciliation_5A" sheetId="8" r:id="rId8"/>
    <sheet name="PR_Disbursement Request_5B" sheetId="9" r:id="rId9"/>
    <sheet name="PR_Overall Performance_6" sheetId="10" r:id="rId10"/>
    <sheet name="PR_Cash Request_7A&amp;B" sheetId="11" r:id="rId11"/>
    <sheet name="PR_Bank Details_7C" sheetId="12" r:id="rId12"/>
    <sheet name="Checklist" sheetId="13" r:id="rId13"/>
    <sheet name="LFA_Programmatic Progress_1A" sheetId="14" r:id="rId14"/>
    <sheet name="LFA_Programmatic Progress_1B" sheetId="15" r:id="rId15"/>
    <sheet name="LFA_Grant Management_2" sheetId="16" r:id="rId16"/>
    <sheet name="LFA_Total PR Cash Outflow_3A" sheetId="17" r:id="rId17"/>
    <sheet name="LFA_EFR Review_3B" sheetId="18" r:id="rId18"/>
    <sheet name="LFA_Procurement Info_4" sheetId="19" r:id="rId19"/>
    <sheet name="LFA_Findings&amp;Recommendations" sheetId="20" r:id="rId20"/>
    <sheet name="LFA_Cash Reconciliation_5A" sheetId="21" r:id="rId21"/>
    <sheet name="LFA_Disbursement Recommend_5B" sheetId="22" r:id="rId22"/>
    <sheet name="Sheet1" sheetId="23" state="hidden" r:id="rId23"/>
    <sheet name="LFA_Overall Performance_6" sheetId="24" r:id="rId24"/>
    <sheet name="LFA_DisbursementRecommendation7" sheetId="25" r:id="rId25"/>
    <sheet name="LFA_Bank Details_7C" sheetId="26" r:id="rId26"/>
    <sheet name="LFA_Annex-SR Financials" sheetId="27" r:id="rId27"/>
    <sheet name="Annex for additional info" sheetId="28" r:id="rId28"/>
    <sheet name="Memo HIV" sheetId="29" state="hidden" r:id="rId29"/>
    <sheet name="Memo TB" sheetId="30" state="hidden" r:id="rId30"/>
    <sheet name="Memo Malaria" sheetId="31" state="hidden" r:id="rId31"/>
    <sheet name="Definitions-lists-EFR" sheetId="32" state="hidden" r:id="rId32"/>
    <sheet name="Sheet2" sheetId="33" state="hidden" r:id="rId33"/>
  </sheets>
  <externalReferences>
    <externalReference r:id="rId36"/>
    <externalReference r:id="rId37"/>
    <externalReference r:id="rId38"/>
    <externalReference r:id="rId39"/>
    <externalReference r:id="rId40"/>
  </externalReferences>
  <definedNames>
    <definedName name="_xlfn.SUMIFS" hidden="1">#NAME?</definedName>
    <definedName name="E">'Memo HIV'!$F$3</definedName>
    <definedName name="ES">'Memo HIV'!$F$4</definedName>
    <definedName name="HIVII">'Memo HIV'!$B$2:$B$8</definedName>
    <definedName name="HIVOI">'Memo HIV'!$D$2:$D$15</definedName>
    <definedName name="HIVSDA" localSheetId="11">'[4]Memo HIV'!$A$2:$A$26</definedName>
    <definedName name="HIVSDA">'Memo HIV'!$A$2:$A$26</definedName>
    <definedName name="HIVSource">'Memo HIV'!$E$2:$E$22</definedName>
    <definedName name="IndicatorTypesList">'[1]SDAs_impact_datasources'!$D$2:$D$3</definedName>
    <definedName name="LFA_SDA" localSheetId="17">#REF!</definedName>
    <definedName name="LFA_SDA" localSheetId="11">'[5]LFA_Programmatic Progress_1B'!#REF!</definedName>
    <definedName name="LFA_SDA" localSheetId="4">#REF!</definedName>
    <definedName name="LFA_SDA">'LFA_Programmatic Progress_1B'!#REF!</definedName>
    <definedName name="LFASig" localSheetId="17">#REF!</definedName>
    <definedName name="LFASig" localSheetId="11">'[5]LFA_Signature (image)'!$B$2</definedName>
    <definedName name="LFASig" localSheetId="4">#REF!</definedName>
    <definedName name="LFASig">#REF!</definedName>
    <definedName name="list">#REF!</definedName>
    <definedName name="List_IE" localSheetId="11">'[4]Definitions-lists-EFR'!$A$58:$A$65</definedName>
    <definedName name="List_IE">'Definitions-lists-EFR'!$A$58:$A$65</definedName>
    <definedName name="list1">#REF!</definedName>
    <definedName name="list2">#REF!</definedName>
    <definedName name="listH" localSheetId="27">#REF!</definedName>
    <definedName name="listH">#REF!</definedName>
    <definedName name="ListHIV" localSheetId="11">'[4]Definitions-lists-EFR'!$A$1:$A$7</definedName>
    <definedName name="ListHIV">'Definitions-lists-EFR'!$A$1:$A$7</definedName>
    <definedName name="listie">#REF!</definedName>
    <definedName name="listmac">#REF!</definedName>
    <definedName name="ListMal">'Definitions-lists-EFR'!$A$21:$A$25</definedName>
    <definedName name="listnew">#REF!</definedName>
    <definedName name="listS">#REF!</definedName>
    <definedName name="listsda">#REF!</definedName>
    <definedName name="listsdah">#REF!</definedName>
    <definedName name="listsdahiv">#REF!</definedName>
    <definedName name="listsdahiv1">#REF!</definedName>
    <definedName name="listsdam">'[2]Definitions'!$C$28:$C$50</definedName>
    <definedName name="listsdat">#REF!</definedName>
    <definedName name="listsdat1">'[3]Definitions'!$C$39:$C$54</definedName>
    <definedName name="listserv">#REF!</definedName>
    <definedName name="ListTB">'Definitions-lists-EFR'!$A$39:$A$44</definedName>
    <definedName name="MalariaII">'Memo Malaria'!$B$2:$B$10</definedName>
    <definedName name="MalariaOI">'Memo Malaria'!$D$2:$D$10</definedName>
    <definedName name="MalariaSDA">'Memo Malaria'!$A$2:$A$24</definedName>
    <definedName name="MalariaSource">'Memo Malaria'!$E$2:$E$25</definedName>
    <definedName name="Please_Select">'Memo Malaria'!$A$3:$A$14</definedName>
    <definedName name="PR_SDA" localSheetId="17">#REF!</definedName>
    <definedName name="PR_SDA" localSheetId="11">'[5]LFA_Programmatic Progress_1A'!#REF!</definedName>
    <definedName name="PR_SDA" localSheetId="2">'PR_Programmatic Progress_1B'!$C$12:$C$38</definedName>
    <definedName name="PR_SDA" localSheetId="4">#REF!</definedName>
    <definedName name="PR_SDA">'LFA_Programmatic Progress_1A'!#REF!</definedName>
    <definedName name="_xlnm.Print_Area" localSheetId="27">'Annex for additional info'!$A$1:$D$25</definedName>
    <definedName name="_xlnm.Print_Area" localSheetId="12">'Checklist'!$A$1:$E$33</definedName>
    <definedName name="_xlnm.Print_Area" localSheetId="0">'Cover Sheet'!$A$1:$D$19</definedName>
    <definedName name="_xlnm.Print_Area" localSheetId="5">'EFR HIV AIDS Financial Data_3B'!$A$1:$M$79</definedName>
    <definedName name="_xlnm.Print_Area" localSheetId="26">'LFA_Annex-SR Financials'!$A$1:$R$40</definedName>
    <definedName name="_xlnm.Print_Area" localSheetId="25">'LFA_Bank Details_7C'!$A$1:$F$81</definedName>
    <definedName name="_xlnm.Print_Area" localSheetId="20">'LFA_Cash Reconciliation_5A'!$A$1:$K$25</definedName>
    <definedName name="_xlnm.Print_Area" localSheetId="21">'LFA_Disbursement Recommend_5B'!$A$1:$S$56</definedName>
    <definedName name="_xlnm.Print_Area" localSheetId="24">'LFA_DisbursementRecommendation7'!$A$1:$P$65</definedName>
    <definedName name="_xlnm.Print_Area" localSheetId="17">'LFA_EFR Review_3B'!$A$1:$K$52</definedName>
    <definedName name="_xlnm.Print_Area" localSheetId="19">'LFA_Findings&amp;Recommendations'!$A$1:$K$41</definedName>
    <definedName name="_xlnm.Print_Area" localSheetId="15">'LFA_Grant Management_2'!$A$1:$L$59</definedName>
    <definedName name="_xlnm.Print_Area" localSheetId="23">'LFA_Overall Performance_6'!$A$1:$K$26</definedName>
    <definedName name="_xlnm.Print_Area" localSheetId="18">'LFA_Procurement Info_4'!$A$1:$K$33</definedName>
    <definedName name="_xlnm.Print_Area" localSheetId="13">'LFA_Programmatic Progress_1A'!$A$1:$S$37</definedName>
    <definedName name="_xlnm.Print_Area" localSheetId="14">'LFA_Programmatic Progress_1B'!$A$1:$U$47</definedName>
    <definedName name="_xlnm.Print_Area" localSheetId="16">'LFA_Total PR Cash Outflow_3A'!$A$1:$K$26</definedName>
    <definedName name="_xlnm.Print_Area" localSheetId="28">'Memo HIV'!$A$1:$J$32</definedName>
    <definedName name="_xlnm.Print_Area" localSheetId="30">'Memo Malaria'!$A$1:$F$25</definedName>
    <definedName name="_xlnm.Print_Area" localSheetId="29">'Memo TB'!$A$1:$F$17</definedName>
    <definedName name="_xlnm.Print_Area" localSheetId="11">'PR_Bank Details_7C'!$A$1:$G$82</definedName>
    <definedName name="_xlnm.Print_Area" localSheetId="7">'PR_Cash Reconciliation_5A'!$A$1:$M$33</definedName>
    <definedName name="_xlnm.Print_Area" localSheetId="10">'PR_Cash Request_7A&amp;B'!$A$1:$M$40</definedName>
    <definedName name="_xlnm.Print_Area" localSheetId="8">'PR_Disbursement Request_5B'!$A$1:$T$46</definedName>
    <definedName name="_xlnm.Print_Area" localSheetId="3">'PR_Grant Management_2'!$A$1:$L$56</definedName>
    <definedName name="_xlnm.Print_Area" localSheetId="9">'PR_Overall Performance_6'!$A$1:$P$31</definedName>
    <definedName name="_xlnm.Print_Area" localSheetId="6">'PR_Procurement Info_4'!$A$1:$L$16</definedName>
    <definedName name="_xlnm.Print_Area" localSheetId="1">'PR_Programmatic Progress_1A'!$A$1:$P$36</definedName>
    <definedName name="_xlnm.Print_Area" localSheetId="2">'PR_Programmatic Progress_1B'!$A$1:$P$43</definedName>
    <definedName name="_xlnm.Print_Area" localSheetId="4">'PR_Total PR Cash Outflow_3A'!$A$1:$K$19</definedName>
    <definedName name="_xlnm.Print_Titles" localSheetId="26">'LFA_Annex-SR Financials'!$14:$14</definedName>
    <definedName name="_xlnm.Print_Titles" localSheetId="20">'LFA_Cash Reconciliation_5A'!$8:$13</definedName>
    <definedName name="_xlnm.Print_Titles" localSheetId="21">'LFA_Disbursement Recommend_5B'!$9:$9</definedName>
    <definedName name="_xlnm.Print_Titles" localSheetId="24">'LFA_DisbursementRecommendation7'!$16:$16</definedName>
    <definedName name="_xlnm.Print_Titles" localSheetId="19">'LFA_Findings&amp;Recommendations'!$9:$13</definedName>
    <definedName name="_xlnm.Print_Titles" localSheetId="15">'LFA_Grant Management_2'!$8:$8</definedName>
    <definedName name="_xlnm.Print_Titles" localSheetId="23">'LFA_Overall Performance_6'!$8:$8</definedName>
    <definedName name="_xlnm.Print_Titles" localSheetId="18">'LFA_Procurement Info_4'!$8:$8</definedName>
    <definedName name="_xlnm.Print_Titles" localSheetId="13">'LFA_Programmatic Progress_1A'!$22:$26</definedName>
    <definedName name="_xlnm.Print_Titles" localSheetId="3">'PR_Grant Management_2'!$8:$8</definedName>
    <definedName name="_xlnm.Print_Titles" localSheetId="1">'PR_Programmatic Progress_1A'!$22:$26</definedName>
    <definedName name="_xlnm.Print_Titles" localSheetId="4">'PR_Total PR Cash Outflow_3A'!$9:$10</definedName>
    <definedName name="PS">'Memo HIV'!$F$5</definedName>
    <definedName name="SD" localSheetId="27">#REF!</definedName>
    <definedName name="SD">#REF!</definedName>
    <definedName name="SDA" localSheetId="27">#REF!</definedName>
    <definedName name="SDA">#REF!</definedName>
    <definedName name="SDAList">'Memo Malaria'!$A$3:$A$21</definedName>
    <definedName name="Select">'Memo HIV'!$J$2:$J$3</definedName>
    <definedName name="Sources" localSheetId="11">#REF!</definedName>
    <definedName name="Sources">#REF!</definedName>
    <definedName name="TBII">'Memo TB'!$B$2:$B$5</definedName>
    <definedName name="TBOI">'Memo TB'!$D$2:$D$5</definedName>
    <definedName name="TBSDA">'Memo TB'!$A$2:$A$17</definedName>
    <definedName name="TBSource">'Memo TB'!$E$2:$E$27</definedName>
    <definedName name="TEST" localSheetId="17">#REF!</definedName>
    <definedName name="TEST" localSheetId="11">'[5]LFA_Programmatic Progress_1A'!#REF!</definedName>
    <definedName name="TEST" localSheetId="2">'PR_Programmatic Progress_1B'!$C$12:$C$38</definedName>
    <definedName name="TEST" localSheetId="4">#REF!</definedName>
    <definedName name="TEST">'LFA_Programmatic Progress_1A'!#REF!</definedName>
    <definedName name="Timeframe" localSheetId="11">#REF!</definedName>
    <definedName name="Timeframe">#REF!</definedName>
    <definedName name="Z_E26F941C_F347_432D_B4B3_73B25F002075_.wvu.Cols" localSheetId="24" hidden="1">'LFA_DisbursementRecommendation7'!#REF!</definedName>
    <definedName name="Z_E26F941C_F347_432D_B4B3_73B25F002075_.wvu.Cols" localSheetId="15" hidden="1">'LFA_Grant Management_2'!$G:$H,'LFA_Grant Management_2'!#REF!</definedName>
    <definedName name="Z_E26F941C_F347_432D_B4B3_73B25F002075_.wvu.Cols" localSheetId="13" hidden="1">'LFA_Programmatic Progress_1A'!#REF!</definedName>
    <definedName name="Z_E26F941C_F347_432D_B4B3_73B25F002075_.wvu.Cols" localSheetId="14" hidden="1">'LFA_Programmatic Progress_1B'!#REF!</definedName>
    <definedName name="Z_E26F941C_F347_432D_B4B3_73B25F002075_.wvu.Cols" localSheetId="16" hidden="1">'LFA_Total PR Cash Outflow_3A'!#REF!</definedName>
    <definedName name="Z_E26F941C_F347_432D_B4B3_73B25F002075_.wvu.Cols" localSheetId="28" hidden="1">'Memo HIV'!$C:$C,'Memo HIV'!$F:$F</definedName>
    <definedName name="Z_E26F941C_F347_432D_B4B3_73B25F002075_.wvu.Cols" localSheetId="30" hidden="1">'Memo Malaria'!$C:$C</definedName>
    <definedName name="Z_E26F941C_F347_432D_B4B3_73B25F002075_.wvu.Cols" localSheetId="29" hidden="1">'Memo TB'!$C:$C</definedName>
    <definedName name="Z_E26F941C_F347_432D_B4B3_73B25F002075_.wvu.PrintArea" localSheetId="0" hidden="1">'Cover Sheet'!$A$1:$A$17</definedName>
    <definedName name="Z_E26F941C_F347_432D_B4B3_73B25F002075_.wvu.PrintArea" localSheetId="24" hidden="1">'LFA_DisbursementRecommendation7'!$A$1:$J$61</definedName>
    <definedName name="Z_E26F941C_F347_432D_B4B3_73B25F002075_.wvu.PrintArea" localSheetId="15" hidden="1">'LFA_Grant Management_2'!$A$1:$L$50</definedName>
    <definedName name="Z_E26F941C_F347_432D_B4B3_73B25F002075_.wvu.PrintArea" localSheetId="23" hidden="1">'LFA_Overall Performance_6'!$A$1:$K$22</definedName>
    <definedName name="Z_E26F941C_F347_432D_B4B3_73B25F002075_.wvu.PrintArea" localSheetId="13" hidden="1">'LFA_Programmatic Progress_1A'!$A$1:$R$36</definedName>
    <definedName name="Z_E26F941C_F347_432D_B4B3_73B25F002075_.wvu.PrintArea" localSheetId="14" hidden="1">'LFA_Programmatic Progress_1B'!$A$1:$O$37</definedName>
    <definedName name="Z_E26F941C_F347_432D_B4B3_73B25F002075_.wvu.PrintArea" localSheetId="16" hidden="1">'LFA_Total PR Cash Outflow_3A'!$A$1:$L$23</definedName>
    <definedName name="Z_E26F941C_F347_432D_B4B3_73B25F002075_.wvu.PrintArea" localSheetId="28" hidden="1">'Memo HIV'!$A$1:$J$32</definedName>
    <definedName name="Z_E26F941C_F347_432D_B4B3_73B25F002075_.wvu.PrintArea" localSheetId="30" hidden="1">'Memo Malaria'!$A$1:$F$25</definedName>
    <definedName name="Z_E26F941C_F347_432D_B4B3_73B25F002075_.wvu.PrintArea" localSheetId="29" hidden="1">'Memo TB'!$A$1:$F$17</definedName>
    <definedName name="Z_E26F941C_F347_432D_B4B3_73B25F002075_.wvu.PrintArea" localSheetId="10" hidden="1">'PR_Cash Request_7A&amp;B'!$A$1:$M$36</definedName>
    <definedName name="Z_E26F941C_F347_432D_B4B3_73B25F002075_.wvu.PrintArea" localSheetId="1" hidden="1">'PR_Programmatic Progress_1A'!$A$1:$P$36</definedName>
    <definedName name="Z_E26F941C_F347_432D_B4B3_73B25F002075_.wvu.PrintArea" localSheetId="2" hidden="1">'PR_Programmatic Progress_1B'!$A$1:$Q$37</definedName>
    <definedName name="Z_E26F941C_F347_432D_B4B3_73B25F002075_.wvu.PrintArea" localSheetId="4" hidden="1">'PR_Total PR Cash Outflow_3A'!$A$1:$J$20</definedName>
    <definedName name="Z_E26F941C_F347_432D_B4B3_73B25F002075_.wvu.Rows" localSheetId="30" hidden="1">'Memo Malaria'!$2:$2</definedName>
    <definedName name="Z_E26F941C_F347_432D_B4B3_73B25F002075_.wvu.Rows" localSheetId="29" hidden="1">'Memo TB'!$2:$2</definedName>
    <definedName name="Z_E26F941C_F347_432D_B4B3_73B25F002075_.wvu.Rows" localSheetId="1" hidden="1">'PR_Programmatic Progress_1A'!$2:$3</definedName>
  </definedNames>
  <calcPr fullCalcOnLoad="1"/>
</workbook>
</file>

<file path=xl/comments12.xml><?xml version="1.0" encoding="utf-8"?>
<comments xmlns="http://schemas.openxmlformats.org/spreadsheetml/2006/main">
  <authors>
    <author>User</author>
  </authors>
  <commentList>
    <comment ref="C61" authorId="0">
      <text>
        <r>
          <rPr>
            <b/>
            <sz val="9"/>
            <rFont val="Tahoma"/>
            <family val="2"/>
          </rPr>
          <t>User:</t>
        </r>
        <r>
          <rPr>
            <sz val="9"/>
            <rFont val="Tahoma"/>
            <family val="2"/>
          </rPr>
          <t xml:space="preserve">
Assumed FX rate of 31.12.2014 from OANDA.com</t>
        </r>
      </text>
    </comment>
  </commentList>
</comments>
</file>

<file path=xl/comments6.xml><?xml version="1.0" encoding="utf-8"?>
<comments xmlns="http://schemas.openxmlformats.org/spreadsheetml/2006/main">
  <authors>
    <author>ppower</author>
    <author>Noemi Cambray</author>
  </authors>
  <commentList>
    <comment ref="G8" authorId="0">
      <text>
        <r>
          <rPr>
            <b/>
            <sz val="8"/>
            <rFont val="Tahoma"/>
            <family val="2"/>
          </rPr>
          <t>Start date for current period cannot be earlier than cumulative period</t>
        </r>
        <r>
          <rPr>
            <sz val="8"/>
            <rFont val="Tahoma"/>
            <family val="2"/>
          </rPr>
          <t xml:space="preserve">
</t>
        </r>
      </text>
    </comment>
    <comment ref="K8" authorId="0">
      <text>
        <r>
          <rPr>
            <b/>
            <sz val="8"/>
            <rFont val="Tahoma"/>
            <family val="2"/>
          </rPr>
          <t>Start date for current period cannot be earlier than cumulative period</t>
        </r>
        <r>
          <rPr>
            <sz val="8"/>
            <rFont val="Tahoma"/>
            <family val="2"/>
          </rPr>
          <t xml:space="preserve">
</t>
        </r>
      </text>
    </comment>
    <comment ref="I15" authorId="0">
      <text>
        <r>
          <rPr>
            <b/>
            <sz val="8"/>
            <rFont val="Tahoma"/>
            <family val="2"/>
          </rPr>
          <t>The Cumulative Period should be from the beginning of the grant up to the end of the current reporting period.</t>
        </r>
        <r>
          <rPr>
            <sz val="8"/>
            <rFont val="Tahoma"/>
            <family val="2"/>
          </rPr>
          <t xml:space="preserve">
</t>
        </r>
      </text>
    </comment>
    <comment ref="H16" authorId="0">
      <text>
        <r>
          <rPr>
            <b/>
            <sz val="8"/>
            <rFont val="Tahoma"/>
            <family val="2"/>
          </rPr>
          <t>Please be as specific as possible when describing the Reason for the Variances. Refer to the Guidance Document for additional information.</t>
        </r>
        <r>
          <rPr>
            <sz val="8"/>
            <rFont val="Tahoma"/>
            <family val="2"/>
          </rPr>
          <t xml:space="preserve">
</t>
        </r>
      </text>
    </comment>
    <comment ref="L16" authorId="0">
      <text>
        <r>
          <rPr>
            <b/>
            <sz val="8"/>
            <rFont val="Tahoma"/>
            <family val="2"/>
          </rPr>
          <t>Please be as specific as possible when describing the Reason for the Variances. Refer to the Guidance Document for additional information.</t>
        </r>
        <r>
          <rPr>
            <sz val="8"/>
            <rFont val="Tahoma"/>
            <family val="2"/>
          </rPr>
          <t xml:space="preserve">
</t>
        </r>
      </text>
    </comment>
    <comment ref="B29" authorId="0">
      <text>
        <r>
          <rPr>
            <b/>
            <sz val="8"/>
            <rFont val="Tahoma"/>
            <family val="2"/>
          </rPr>
          <t>This category should only be used as a last resort if there is a type of cost that absolutely cannot be allocated to another cost category</t>
        </r>
        <r>
          <rPr>
            <sz val="8"/>
            <rFont val="Tahoma"/>
            <family val="2"/>
          </rPr>
          <t xml:space="preserve">
</t>
        </r>
      </text>
    </comment>
    <comment ref="E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F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G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I30" authorId="0">
      <text>
        <r>
          <rPr>
            <b/>
            <sz val="8"/>
            <rFont val="Tahoma"/>
            <family val="2"/>
          </rPr>
          <t xml:space="preserve">Please ensure that:
-the figure here agrees with the figure in the corresponding cells in Tables B and C (in this tab). If they do not the background color will be RED; and
-the figure also agrees with the cumulative budget figure in the corresponding cell (H11) in section "PR_Total PR Cash Outflow_3A). If they do not the background color will be ORANGE. </t>
        </r>
        <r>
          <rPr>
            <sz val="8"/>
            <rFont val="Tahoma"/>
            <family val="2"/>
          </rPr>
          <t xml:space="preserve">
</t>
        </r>
      </text>
    </comment>
    <comment ref="J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K30" authorId="0">
      <text>
        <r>
          <rPr>
            <b/>
            <sz val="8"/>
            <rFont val="Tahoma"/>
            <family val="2"/>
          </rPr>
          <t>Please ensure that the figure here agrees with the figure in the corresponding cells in Tables B and C. If they do not the background color will be RED</t>
        </r>
        <r>
          <rPr>
            <sz val="8"/>
            <rFont val="Tahoma"/>
            <family val="2"/>
          </rPr>
          <t xml:space="preserve">
</t>
        </r>
      </text>
    </comment>
    <comment ref="I33"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A34" authorId="0">
      <text>
        <r>
          <rPr>
            <b/>
            <sz val="8"/>
            <rFont val="Tahoma"/>
            <family val="2"/>
          </rPr>
          <t>Insert Number</t>
        </r>
        <r>
          <rPr>
            <sz val="8"/>
            <rFont val="Tahoma"/>
            <family val="2"/>
          </rPr>
          <t xml:space="preserve">
</t>
        </r>
      </text>
    </comment>
    <comment ref="C34" authorId="0">
      <text>
        <r>
          <rPr>
            <sz val="8"/>
            <rFont val="Tahoma"/>
            <family val="2"/>
          </rPr>
          <t>Please remember to include the full name of the objective. If an objective has more than 1 SDA, repeat the objective name on each row for the relevant SDA</t>
        </r>
      </text>
    </comment>
    <comment ref="H34"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L34"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E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F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G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I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J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K40" authorId="0">
      <text>
        <r>
          <rPr>
            <b/>
            <sz val="8"/>
            <rFont val="Tahoma"/>
            <family val="2"/>
          </rPr>
          <t>Please ensure that the figure here agrees with the figure in the corresponding cells in Tables A and C. If they do not the background color will be RED</t>
        </r>
        <r>
          <rPr>
            <sz val="8"/>
            <rFont val="Tahoma"/>
            <family val="2"/>
          </rPr>
          <t xml:space="preserve">
</t>
        </r>
      </text>
    </comment>
    <comment ref="I45"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A46" authorId="0">
      <text>
        <r>
          <rPr>
            <b/>
            <sz val="8"/>
            <rFont val="Tahoma"/>
            <family val="2"/>
          </rPr>
          <t>Insert Number</t>
        </r>
        <r>
          <rPr>
            <sz val="8"/>
            <rFont val="Tahoma"/>
            <family val="2"/>
          </rPr>
          <t xml:space="preserve">
</t>
        </r>
      </text>
    </comment>
    <comment ref="D46" authorId="0">
      <text>
        <r>
          <rPr>
            <sz val="10"/>
            <color indexed="10"/>
            <rFont val="Tahoma"/>
            <family val="2"/>
          </rPr>
          <t>If a Faith Based Organization is also a NGO or CBO. It should be selected as an FBO!</t>
        </r>
        <r>
          <rPr>
            <sz val="8"/>
            <rFont val="Tahoma"/>
            <family val="2"/>
          </rPr>
          <t xml:space="preserve">
</t>
        </r>
      </text>
    </comment>
    <comment ref="H46"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L46"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E55"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F55"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G55"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I55"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J55"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K55"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E71" authorId="0">
      <text>
        <r>
          <rPr>
            <b/>
            <sz val="8"/>
            <rFont val="Tahoma"/>
            <family val="2"/>
          </rPr>
          <t xml:space="preserve">The Cumulative Period should be from the beginning of the grant up to the end of the current reporting period.
</t>
        </r>
        <r>
          <rPr>
            <sz val="8"/>
            <rFont val="Tahoma"/>
            <family val="2"/>
          </rPr>
          <t xml:space="preserve">
</t>
        </r>
      </text>
    </comment>
    <comment ref="A72" authorId="0">
      <text>
        <r>
          <rPr>
            <b/>
            <sz val="8"/>
            <rFont val="Tahoma"/>
            <family val="2"/>
          </rPr>
          <t>Insert Number</t>
        </r>
        <r>
          <rPr>
            <sz val="8"/>
            <rFont val="Tahoma"/>
            <family val="2"/>
          </rPr>
          <t xml:space="preserve">
</t>
        </r>
      </text>
    </comment>
    <comment ref="C72" authorId="0">
      <text>
        <r>
          <rPr>
            <sz val="10"/>
            <color indexed="10"/>
            <rFont val="Tahoma"/>
            <family val="2"/>
          </rPr>
          <t>If a Faith Based Organization is also a NGO or CBO. It should be selected as an FBO!</t>
        </r>
        <r>
          <rPr>
            <sz val="8"/>
            <rFont val="Tahoma"/>
            <family val="2"/>
          </rPr>
          <t xml:space="preserve">
</t>
        </r>
      </text>
    </comment>
    <comment ref="E72" authorId="0">
      <text>
        <r>
          <rPr>
            <b/>
            <sz val="8"/>
            <rFont val="Tahoma"/>
            <family val="2"/>
          </rPr>
          <t xml:space="preserve">Please be as specific as possible when describing the Reason for the Variances. Refer to the Guidance Document for additional information.
</t>
        </r>
        <r>
          <rPr>
            <sz val="8"/>
            <rFont val="Tahoma"/>
            <family val="2"/>
          </rPr>
          <t xml:space="preserve">
</t>
        </r>
      </text>
    </comment>
    <comment ref="D79" authorId="0">
      <text>
        <r>
          <rPr>
            <b/>
            <sz val="8"/>
            <rFont val="Tahoma"/>
            <family val="2"/>
          </rPr>
          <t>Please ensure that the figure here agrees with the figure in the corresponding cells in Tables A and B. If they do not the background color will be RED</t>
        </r>
        <r>
          <rPr>
            <sz val="8"/>
            <rFont val="Tahoma"/>
            <family val="2"/>
          </rPr>
          <t xml:space="preserve">
</t>
        </r>
      </text>
    </comment>
    <comment ref="I20" authorId="1">
      <text>
        <r>
          <rPr>
            <b/>
            <sz val="9"/>
            <rFont val="Tahoma"/>
            <family val="2"/>
          </rPr>
          <t>Please ensure that the figure here agrees with the cumulative budget figure in the corresponding cell (H18) in section "PR_Total PR Cash Outflow_3A). If they do not the background color will be ORANGE.</t>
        </r>
        <r>
          <rPr>
            <sz val="9"/>
            <rFont val="Tahoma"/>
            <family val="2"/>
          </rPr>
          <t xml:space="preserve">
</t>
        </r>
      </text>
    </comment>
    <comment ref="I21" authorId="1">
      <text>
        <r>
          <rPr>
            <b/>
            <sz val="9"/>
            <rFont val="Tahoma"/>
            <family val="2"/>
          </rPr>
          <t>Please ensure that the figure here agrees with the cumulative budget figure in the corresponding cell (H17) in section "PR_Total PR Cash Outflow_3A). If they do not the background color will be ORANGE.</t>
        </r>
        <r>
          <rPr>
            <sz val="9"/>
            <rFont val="Tahoma"/>
            <family val="2"/>
          </rPr>
          <t xml:space="preserve">
</t>
        </r>
      </text>
    </comment>
    <comment ref="J20" authorId="1">
      <text>
        <r>
          <rPr>
            <b/>
            <sz val="9"/>
            <rFont val="Tahoma"/>
            <family val="2"/>
          </rPr>
          <t>Please ensure that the figure here agrees with the cumulative cash outflow figure in the corresponding cell (I18) in section "PR_Total PR Cash Outflow_3A). If they do not the background color will be ORANGE.</t>
        </r>
        <r>
          <rPr>
            <sz val="9"/>
            <rFont val="Tahoma"/>
            <family val="2"/>
          </rPr>
          <t xml:space="preserve">
</t>
        </r>
      </text>
    </comment>
    <comment ref="J21" authorId="1">
      <text>
        <r>
          <rPr>
            <b/>
            <sz val="9"/>
            <rFont val="Tahoma"/>
            <family val="2"/>
          </rPr>
          <t>Please ensure that the figure here agrees with the cumulative cash outflow figure in the corresponding cell (I17) in section "PR_Total PR Cash Outflow_3A). If they do not the background color will be ORANGE.</t>
        </r>
        <r>
          <rPr>
            <sz val="9"/>
            <rFont val="Tahoma"/>
            <family val="2"/>
          </rPr>
          <t xml:space="preserve">
</t>
        </r>
      </text>
    </comment>
  </commentList>
</comments>
</file>

<file path=xl/sharedStrings.xml><?xml version="1.0" encoding="utf-8"?>
<sst xmlns="http://schemas.openxmlformats.org/spreadsheetml/2006/main" count="1834" uniqueCount="804">
  <si>
    <t xml:space="preserve">Variance between Latest Cumulative Expenditure Reported and Cumulative Budget </t>
  </si>
  <si>
    <t>Currency</t>
  </si>
  <si>
    <t>Top 10 indicator?</t>
  </si>
  <si>
    <t>LFA has debriefed the Principal Recipient on the key findings (comment on the format of this debriefing)</t>
  </si>
  <si>
    <t>Description of Identified Issues 
(in order of importance)</t>
  </si>
  <si>
    <t>LFA Recommendations 
(in order of importance)</t>
  </si>
  <si>
    <t>Status</t>
  </si>
  <si>
    <t>1. Total cash outflow vs. budget</t>
  </si>
  <si>
    <r>
      <t xml:space="preserve">2.  Cash received by the PR from the Global Fund during the period covered by this progress update: </t>
    </r>
    <r>
      <rPr>
        <vertAlign val="superscript"/>
        <sz val="11"/>
        <rFont val="Arial"/>
        <family val="2"/>
      </rPr>
      <t>(1)</t>
    </r>
  </si>
  <si>
    <r>
      <t xml:space="preserve"> by the Progress Update</t>
    </r>
    <r>
      <rPr>
        <sz val="11"/>
        <rFont val="Arial"/>
        <family val="2"/>
      </rPr>
      <t>:</t>
    </r>
  </si>
  <si>
    <t>Section 3A:  Total PR Cash Outflow</t>
  </si>
  <si>
    <t xml:space="preserve">LFA Comments/Analysis </t>
  </si>
  <si>
    <t>1. Anti-malaria medicines</t>
  </si>
  <si>
    <t>3. Rapid Diagnostic Tests</t>
  </si>
  <si>
    <t>4. Condoms</t>
  </si>
  <si>
    <t>5. Anti-retrovirals</t>
  </si>
  <si>
    <t>6. Anti-TB Medicines</t>
  </si>
  <si>
    <t>Yes</t>
  </si>
  <si>
    <t>No</t>
  </si>
  <si>
    <t>Program management (including SR management)</t>
  </si>
  <si>
    <t>Financial management and systems</t>
  </si>
  <si>
    <t>Monitoring and evaluation</t>
  </si>
  <si>
    <t>Pharmaceutical &amp; health product management</t>
  </si>
  <si>
    <t>Other management issues, including: PR capacity to develop quality programmatic and financial reports</t>
  </si>
  <si>
    <t>2. Bed nets</t>
  </si>
  <si>
    <t>Reasons for programmatic deviation from intended target and deviations from the related workplan activities</t>
  </si>
  <si>
    <t>Verified Result</t>
  </si>
  <si>
    <t>A.  Impact / Outcome Indicators</t>
  </si>
  <si>
    <t>A. Impact / Outcome Indicators</t>
  </si>
  <si>
    <t>Name of Entity</t>
  </si>
  <si>
    <t>Type of Implementing Entity</t>
  </si>
  <si>
    <t>Date of Most Recent Disbursement to SR</t>
  </si>
  <si>
    <t>Disbursed during Reporting Period*</t>
  </si>
  <si>
    <t>Cumulative Disbursed through period of Progress Update*</t>
  </si>
  <si>
    <t>Latest Cumulative Actual Expenditure (as per most recent SR reports available at PR level)</t>
  </si>
  <si>
    <t>End date of period covered in most recent SR report</t>
  </si>
  <si>
    <t>Expenditure Verified by PR (YES/NO)</t>
  </si>
  <si>
    <t>TOTAL</t>
  </si>
  <si>
    <t>Approved budget amount (reported by PR):</t>
  </si>
  <si>
    <r>
      <t xml:space="preserve">Due date 
</t>
    </r>
    <r>
      <rPr>
        <b/>
        <sz val="9"/>
        <rFont val="Arial"/>
        <family val="2"/>
      </rPr>
      <t>(dd-mmm-yy)</t>
    </r>
  </si>
  <si>
    <t xml:space="preserve">    2a.  Medicines and pharmaceutical products</t>
  </si>
  <si>
    <t xml:space="preserve">    2b.  Health products and health equipment</t>
  </si>
  <si>
    <t>approved budget amount:</t>
  </si>
  <si>
    <t>LFA-verified approved budget amount:</t>
  </si>
  <si>
    <r>
      <t xml:space="preserve">3.  Cash disbursed to third parties by the Global Fund on behalf of the PR during the period covered by this progress update: </t>
    </r>
    <r>
      <rPr>
        <vertAlign val="superscript"/>
        <sz val="11"/>
        <rFont val="Arial"/>
        <family val="2"/>
      </rPr>
      <t>(1)</t>
    </r>
  </si>
  <si>
    <t>- used to convert Total PR Cash Outflow for the Progress Update Period</t>
  </si>
  <si>
    <t>6.  Other income, if applicable (e.g. income from disposal of fixed assets, tax refunds)</t>
  </si>
  <si>
    <r>
      <t xml:space="preserve">8.  Net exchange rate gains/losses </t>
    </r>
    <r>
      <rPr>
        <i/>
        <sz val="11"/>
        <rFont val="Arial"/>
        <family val="2"/>
      </rPr>
      <t>(gains should be shown with a minus sign; losses should be shown with a plus sign)</t>
    </r>
  </si>
  <si>
    <t>8.  Net exchange rate gains/losses (gains should be shown with a minus sign; losses should be shown with a plus sign)</t>
  </si>
  <si>
    <t>Rates used by the PR</t>
  </si>
  <si>
    <t>LFA-verified rates</t>
  </si>
  <si>
    <t>Due date</t>
  </si>
  <si>
    <t>Cumulative Budget through period of Progress Update</t>
  </si>
  <si>
    <t>2. Total pharmaceutical &amp; health product expenditures vs. budget</t>
  </si>
  <si>
    <t>2.  Cash received by the PR from the Global Fund during the period covered by this progress update:</t>
  </si>
  <si>
    <t>- used to convert Total Cash Outflow for the Progress Update Period</t>
  </si>
  <si>
    <t>7.  Total cash outflow during period covered by Progress Update (value entered in Section 3A "Total cash outflow"):</t>
  </si>
  <si>
    <t>LFA-VERIFIED TABLES ON TOTAL PR CASH OUTFLOW</t>
  </si>
  <si>
    <t>Tied to</t>
  </si>
  <si>
    <t>State the amount in words</t>
  </si>
  <si>
    <t xml:space="preserve">* If LFA-entered data differs from PR's figures, the respective cells will change colour automatically </t>
  </si>
  <si>
    <t>On-going Progress Update and Disbursement Request</t>
  </si>
  <si>
    <t>Note: The table below should contain those Impact/Outcome indicators that are (1) due for reporting during the current year of a grant and (2) those reporting on which is overdue from the previous periods.</t>
  </si>
  <si>
    <r>
      <t xml:space="preserve">Intended Target
to date
 </t>
    </r>
    <r>
      <rPr>
        <sz val="11"/>
        <rFont val="Arial"/>
        <family val="2"/>
      </rPr>
      <t>(from PF)</t>
    </r>
  </si>
  <si>
    <t>Actual Cash Outflow for Reporting Period</t>
  </si>
  <si>
    <t>Cumulative Actual Cash Outflow through period of Progress Update</t>
  </si>
  <si>
    <t>PR's explanation of variance (mandatory for amounts above $50,000 and with more than 10% variance)</t>
  </si>
  <si>
    <t>B.  LFA-RECOMMENDED DISBURSEMENT AMOUNT AND EXPLANATIONS</t>
  </si>
  <si>
    <t>Country:</t>
  </si>
  <si>
    <t>Disease:</t>
  </si>
  <si>
    <t>Grant number:</t>
  </si>
  <si>
    <t xml:space="preserve">LFA comments on (a) verified result, (b) source of information used by the PR to report results, including the status of completion of surveys and other methods to measure Impact/Outcome, as applicable,  </t>
  </si>
  <si>
    <r>
      <t xml:space="preserve">LFA analysis on progress to date and any variance between targets and results, and any other comments
</t>
    </r>
    <r>
      <rPr>
        <sz val="11"/>
        <rFont val="Arial"/>
        <family val="2"/>
      </rPr>
      <t>(</t>
    </r>
    <r>
      <rPr>
        <u val="single"/>
        <sz val="11"/>
        <rFont val="Arial"/>
        <family val="2"/>
      </rPr>
      <t>this should not be a “Copy and Paste” of the reasons provided by the PR</t>
    </r>
    <r>
      <rPr>
        <sz val="11"/>
        <rFont val="Arial"/>
        <family val="2"/>
      </rPr>
      <t>)</t>
    </r>
  </si>
  <si>
    <r>
      <t xml:space="preserve">% achievement
</t>
    </r>
    <r>
      <rPr>
        <u val="single"/>
        <sz val="11"/>
        <rFont val="Arial"/>
        <family val="2"/>
      </rPr>
      <t>(Please calculate as appropriate</t>
    </r>
    <r>
      <rPr>
        <sz val="11"/>
        <rFont val="Arial"/>
        <family val="2"/>
      </rPr>
      <t>)</t>
    </r>
  </si>
  <si>
    <r>
      <t xml:space="preserve">C LFA comments on data quality and reporting issues
</t>
    </r>
    <r>
      <rPr>
        <b/>
        <sz val="11"/>
        <color indexed="12"/>
        <rFont val="Arial"/>
        <family val="2"/>
      </rPr>
      <t>(!)</t>
    </r>
    <r>
      <rPr>
        <b/>
        <sz val="11"/>
        <rFont val="Arial"/>
        <family val="2"/>
      </rPr>
      <t xml:space="preserve"> </t>
    </r>
    <r>
      <rPr>
        <sz val="11"/>
        <rFont val="Arial"/>
        <family val="2"/>
      </rPr>
      <t xml:space="preserve">This section should contain any common issues and/or additional information related to data quality and reporting on the programmatic indicators which are not covered in 'LFA analysis on progress to date and any variance between targets and results' </t>
    </r>
  </si>
  <si>
    <t>Country</t>
  </si>
  <si>
    <t>PLEASE REFER TO THE "GUIDANCE FOR COMPLETION OF THE ENHANCED FINANCIAL REPORTING TEMPLATE" DOCUMENT TO ASSIST YOU IN COMPLETING THE TEMPLATE</t>
  </si>
  <si>
    <t>Grant No.</t>
  </si>
  <si>
    <t>PR</t>
  </si>
  <si>
    <t>dd-mm-yyyy</t>
  </si>
  <si>
    <t>Current Reporting Period</t>
  </si>
  <si>
    <t>Start Date:</t>
  </si>
  <si>
    <t>Cumulative Reporting Period</t>
  </si>
  <si>
    <t>The end date for the current reporting period and cumulative reporting period must be the same</t>
  </si>
  <si>
    <t xml:space="preserve">The "TOTAL" rows in Table A, B and C will have a RED background if the amounts in each table do not agree. If the Totals for each Table agrees, these rows will have a YELLOW background. </t>
  </si>
  <si>
    <t>A- BREAKDOWN* BY  EXPENDITURE CATEGORY</t>
  </si>
  <si>
    <t>#</t>
  </si>
  <si>
    <t>Category</t>
  </si>
  <si>
    <t xml:space="preserve"> 
Budget</t>
  </si>
  <si>
    <t xml:space="preserve">
Expenditures</t>
  </si>
  <si>
    <t>Cumulative Budget</t>
  </si>
  <si>
    <t>Cumulative Expenditure</t>
  </si>
  <si>
    <t>Human Resources</t>
  </si>
  <si>
    <t>Technical Assistance</t>
  </si>
  <si>
    <t>Training</t>
  </si>
  <si>
    <t>Health Products and Health Equipment</t>
  </si>
  <si>
    <t>Medicines and Pharmaceutical Products</t>
  </si>
  <si>
    <t>Procurement and Supply Management Costs</t>
  </si>
  <si>
    <t>Infrastructure and Other Equipment</t>
  </si>
  <si>
    <t>Communication Materials</t>
  </si>
  <si>
    <t>Planning and Administration</t>
  </si>
  <si>
    <t>Overheads</t>
  </si>
  <si>
    <t>Other</t>
  </si>
  <si>
    <t>B- BREAKDOWN* BY PROGRAM ACTIVITY</t>
  </si>
  <si>
    <t>Macro-category</t>
  </si>
  <si>
    <t>Objectives</t>
  </si>
  <si>
    <t>Service Delivery Area</t>
  </si>
  <si>
    <t>Please Select…</t>
  </si>
  <si>
    <t>C- BREAKDOWN* BY IMPLEMENTING ENTITY</t>
  </si>
  <si>
    <t>PR/SR</t>
  </si>
  <si>
    <t>Name</t>
  </si>
  <si>
    <t>Type of
Implementing Entity</t>
  </si>
  <si>
    <t>** For the purposes of this report, the SDA Program management and administration should be included in the Supportive Environment Macro Category.</t>
  </si>
  <si>
    <t>D- ADDITIONAL INFORMATION</t>
  </si>
  <si>
    <r>
      <t>Please disclose any relevant information concerning the information in the above tables.</t>
    </r>
    <r>
      <rPr>
        <b/>
        <i/>
        <sz val="11"/>
        <rFont val="Arial"/>
        <family val="2"/>
      </rPr>
      <t xml:space="preserve"> Refer to the Guidelines for Completing the Template if required.</t>
    </r>
  </si>
  <si>
    <t>3.  Indicate any expenditures (incurred or forecasted) that should not be financed by the Global Fund</t>
  </si>
  <si>
    <t>Prevention</t>
  </si>
  <si>
    <t>Treatment</t>
  </si>
  <si>
    <t>Care and Support</t>
  </si>
  <si>
    <t>TB/HIV Collaborative Activities</t>
  </si>
  <si>
    <t>Supportive Environment</t>
  </si>
  <si>
    <t>-</t>
  </si>
  <si>
    <t>FBO</t>
  </si>
  <si>
    <t>NGO/CBO/Academic</t>
  </si>
  <si>
    <t>Private Sector</t>
  </si>
  <si>
    <t>Other Government</t>
  </si>
  <si>
    <t>UNDP</t>
  </si>
  <si>
    <t>Annex 1</t>
  </si>
  <si>
    <t>Use these worksheets to provide more detailed information on EFR variances if necessary</t>
  </si>
  <si>
    <r>
      <t>!</t>
    </r>
    <r>
      <rPr>
        <sz val="14"/>
        <rFont val="Arial"/>
        <family val="2"/>
      </rPr>
      <t xml:space="preserve"> For RCC grants the cumulative section of the table below should contain cumulative amount from the start of the RCC and not from the start of Phase 1 of the program.</t>
    </r>
  </si>
  <si>
    <t>9. Reconciliation adjustments (gains should be shown with a minus sign; losses should be shown with a plus sign)</t>
  </si>
  <si>
    <r>
      <t xml:space="preserve">9. Reconciliation adjustments </t>
    </r>
    <r>
      <rPr>
        <i/>
        <sz val="11"/>
        <rFont val="Arial"/>
        <family val="2"/>
      </rPr>
      <t>(gains should be shown with a minus sign; losses should be shown with a plus sign</t>
    </r>
    <r>
      <rPr>
        <sz val="11"/>
        <rFont val="Arial"/>
        <family val="2"/>
      </rPr>
      <t>)</t>
    </r>
  </si>
  <si>
    <t>10.  Cash Balance: End of period covered by Progress Update:</t>
  </si>
  <si>
    <t>Explanation of reconciliation adjustments (line 9)</t>
  </si>
  <si>
    <t>LFA Comments on verified amounts (if they are different from those reported by the PR) and PR's explanation of reconciliation adjustments (line 9)</t>
  </si>
  <si>
    <t>Objective No.</t>
  </si>
  <si>
    <t>TERMS AND ACRONYMS USED IN THIS PROGRESS REVIEW AND DISBURSEMENT RECOMMENDATION HAVE THE MEANING GIVEN TO THEM IN THE GRANT AGREEMENT RELATING TO THE ABOVE GRANT</t>
  </si>
  <si>
    <t>Verification Method</t>
  </si>
  <si>
    <t>LFA Organization / Responsible office:</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</si>
  <si>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</si>
  <si>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</si>
  <si>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</si>
  <si>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</si>
  <si>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 xml:space="preserve">Signed on behalf of the LFA: </t>
  </si>
  <si>
    <t xml:space="preserve">Name: </t>
  </si>
  <si>
    <t xml:space="preserve">Title: </t>
  </si>
  <si>
    <t xml:space="preserve">Date and Place: </t>
  </si>
  <si>
    <t>On behalf of the PR, the undersigned hereby requests the Global Fund to disburse funds under the above-referenced Grant Agreement as follows:</t>
  </si>
  <si>
    <t>List of supporting documents for PU/DR review</t>
  </si>
  <si>
    <t>PR's explanation of any significant variance between forecasted amounts and amounts as originally budgeted.</t>
  </si>
  <si>
    <r>
      <t xml:space="preserve">The following information provided by the Principal Recipient in its </t>
    </r>
    <r>
      <rPr>
        <i/>
        <sz val="11"/>
        <rFont val="Arial"/>
        <family val="2"/>
      </rPr>
      <t>On-going Progress Review and Disbursement Request</t>
    </r>
    <r>
      <rPr>
        <sz val="11"/>
        <rFont val="Arial"/>
        <family val="2"/>
      </rPr>
      <t xml:space="preserve"> has been verified:</t>
    </r>
  </si>
  <si>
    <t>Program Expenditures and cash reconciliation have been verified and correspond with the PR's Statement of Sources and Uses of Funds (Cash Flow Statement).</t>
  </si>
  <si>
    <t>Comments regarding verifications, if any:</t>
  </si>
  <si>
    <t>GENERAL GRANT INFORMATION</t>
  </si>
  <si>
    <t>PROGRESS UPDATE PERIOD</t>
  </si>
  <si>
    <t>DISBURSEMENT REQUEST PERIOD</t>
  </si>
  <si>
    <t>Upon completion, this form should be submitted (with supporting documentation) to the Local Fund Agent and copied to the Global Fund.</t>
  </si>
  <si>
    <t>Service Delivery Areas</t>
  </si>
  <si>
    <t>Impact Indicators</t>
  </si>
  <si>
    <t>IndicatorTypes</t>
  </si>
  <si>
    <t>Outcome Indicators</t>
  </si>
  <si>
    <t>DataSources</t>
  </si>
  <si>
    <t>Please select…</t>
  </si>
  <si>
    <t xml:space="preserve">% of young women and men aged 15-24 who are HIV infected </t>
  </si>
  <si>
    <t>impact</t>
  </si>
  <si>
    <t xml:space="preserve">% of young people aged 15-24 who had sex with more than one partner in the last year </t>
  </si>
  <si>
    <t>National Health Accounts</t>
  </si>
  <si>
    <t>Please enter a corresponding indicator here…</t>
  </si>
  <si>
    <t xml:space="preserve">% of adults aged 15-49 who are HIV infected </t>
  </si>
  <si>
    <t>outcome</t>
  </si>
  <si>
    <t xml:space="preserve">% of young people aged 15-19 who have never had sex </t>
  </si>
  <si>
    <t>DHS/DHS+ (Demographic and Health Survey)</t>
  </si>
  <si>
    <t>Please enter a data source here…</t>
  </si>
  <si>
    <t>Prevention: Condom distribution</t>
  </si>
  <si>
    <t xml:space="preserve">% of adults and children with HIV still alive 12 months after initiation of antiretroviral therapy (extend to 2, 3, 5 years as program matures) </t>
  </si>
  <si>
    <t>% of young people aged 15-24 who never had sex in the last year of those who ever had sex</t>
  </si>
  <si>
    <t>MICS (Multiple Indicator Cluster Survey)</t>
  </si>
  <si>
    <t>Please enter a SDA here…</t>
  </si>
  <si>
    <t xml:space="preserve">% of infants born to HIV infected mothers who are infected </t>
  </si>
  <si>
    <t xml:space="preserve">% of young people aged 15-24 reporting the consistent use of a condom with non-regular sexual partners in the last year </t>
  </si>
  <si>
    <t>AIS (AIDS Indicator Survey)</t>
  </si>
  <si>
    <t>Prevention: PMTCT</t>
  </si>
  <si>
    <t xml:space="preserve">% of most-at-risk population(s) (sex workers, clients of sex workers, men who have sex with men, injecting drug users) who are HIV infected </t>
  </si>
  <si>
    <t xml:space="preserve">% of young women and men who had sex before the age of 15 </t>
  </si>
  <si>
    <t>SAMS (Service Availibility Mapping Survey)</t>
  </si>
  <si>
    <t xml:space="preserve">Conditions Precedent and/or other special conditions
</t>
  </si>
  <si>
    <r>
      <t xml:space="preserve">! </t>
    </r>
    <r>
      <rPr>
        <sz val="13"/>
        <rFont val="Arial"/>
        <family val="2"/>
      </rPr>
      <t>Please indicate a date for the report due for submission.  If a report is overdue, indicate the original due date and explain the reason for delay.</t>
    </r>
  </si>
  <si>
    <t>This table should contain the due date for the report due for submission.  If a report is overdue, indicate the original due date and explain the reason for delay.</t>
  </si>
  <si>
    <t>FPM Comments
(to be completed upon receipt of the LFA-verified form)</t>
  </si>
  <si>
    <t>% of children U5 sleeping under an ITN the previous night</t>
  </si>
  <si>
    <t>MIS (Malaria Indicator Survey)</t>
  </si>
  <si>
    <t>Prevention: Vector control (other than ITNs)</t>
  </si>
  <si>
    <t>Laboratory-confirmed malaria cases seen in heath facilities</t>
  </si>
  <si>
    <t>% of households with at least one ITN</t>
  </si>
  <si>
    <t>Prevention: other - specify</t>
  </si>
  <si>
    <t>Laboratory-confirmed malaria deaths seen in health facilities</t>
  </si>
  <si>
    <t>% of pregnant women (and other target groups) sleeping under an ITN the previous night</t>
  </si>
  <si>
    <t>Treatment: Prompt, effective anti-malarial treatment</t>
  </si>
  <si>
    <t>Malaria-attributed deaths in sentinel demographic surveillance sites</t>
  </si>
  <si>
    <t>% of pregnant women on Intermittent preventive treatment (IPT) according to national policy (specific to Sub-Saharian Africa)</t>
  </si>
  <si>
    <t>PR Total Forecast</t>
  </si>
  <si>
    <t>LFA Total Forecast</t>
  </si>
  <si>
    <t>Treatment: Home based management of malaria</t>
  </si>
  <si>
    <t>API (Annual Parasite Index) (specific to Latin America and Asia)</t>
  </si>
  <si>
    <t>% of households in malaria areas protected by IRS</t>
  </si>
  <si>
    <t>MOH (routine HIS or HMIS)</t>
  </si>
  <si>
    <t>Treatment: Diagnosis</t>
  </si>
  <si>
    <t>RBM (Roll Back Malaria)</t>
  </si>
  <si>
    <t>Treatment: other - specify</t>
  </si>
  <si>
    <t>Supportive environment: Monitoring drug resistance</t>
  </si>
  <si>
    <t>Supportive environment: Monitoring insecticide resistance</t>
  </si>
  <si>
    <t>Supportive environment: Coordination and partnership development (national, community, public-private)</t>
  </si>
  <si>
    <t>Supportive environment: other - specify</t>
  </si>
  <si>
    <t>HSS: other - specify</t>
  </si>
  <si>
    <t>Questionnaire</t>
  </si>
  <si>
    <t>Please select disease and Impact/Outcome first</t>
  </si>
  <si>
    <t>Indicator No.</t>
  </si>
  <si>
    <t>Enhanced Financial Reporting (EFR)</t>
  </si>
  <si>
    <t>Required Documentation</t>
  </si>
  <si>
    <t>Comments</t>
  </si>
  <si>
    <t>- used to convert Opening Cash Balance</t>
  </si>
  <si>
    <t>- used to convert Closing Cash Balance</t>
  </si>
  <si>
    <t>LFA Comments</t>
  </si>
  <si>
    <t>Section 2:  Grant Management</t>
  </si>
  <si>
    <t>LFA Analysis of Variance</t>
  </si>
  <si>
    <t>Report Due Date</t>
  </si>
  <si>
    <t>Comments on results on Impact/Outcome indicators and data sources, and any other comments</t>
  </si>
  <si>
    <r>
      <t xml:space="preserve">C. Analysis of data quality and reporting issues
</t>
    </r>
    <r>
      <rPr>
        <b/>
        <sz val="11"/>
        <color indexed="12"/>
        <rFont val="Arial"/>
        <family val="2"/>
      </rPr>
      <t>(!)</t>
    </r>
    <r>
      <rPr>
        <sz val="11"/>
        <color indexed="12"/>
        <rFont val="Arial"/>
        <family val="2"/>
      </rPr>
      <t xml:space="preserve"> </t>
    </r>
    <r>
      <rPr>
        <sz val="11"/>
        <rFont val="Arial"/>
        <family val="2"/>
      </rPr>
      <t>This section should contain (1) a summary of issues related to data quality and reporting on programmatic indicators, and any relevant issues which are not covered in 'Reasons for programmatic deviation', and (2) remedial actions that are underway or planned to address these issues.</t>
    </r>
  </si>
  <si>
    <t>Section 5:  LFA-verified Cash Reconciliation &amp; Disbursement Recommendation</t>
  </si>
  <si>
    <t>Disbursement Request - Disbursement Period:</t>
  </si>
  <si>
    <t>3.  Comment on additional issues related to the procurement and supply management of pharmaceuticals and health products</t>
  </si>
  <si>
    <t>PR's response</t>
  </si>
  <si>
    <t>LFA's response</t>
  </si>
  <si>
    <t>Reporting Currency</t>
  </si>
  <si>
    <t>PQR Product Categories</t>
  </si>
  <si>
    <t xml:space="preserve">DISBURSEMENT REQUEST </t>
  </si>
  <si>
    <t xml:space="preserve">PROGRESS UPDATE </t>
  </si>
  <si>
    <t>Care and support: Care and support for the chronically ill</t>
  </si>
  <si>
    <t>Principal Recipient:</t>
  </si>
  <si>
    <t>Currency:</t>
  </si>
  <si>
    <t>Beginning Date:</t>
  </si>
  <si>
    <t>Value</t>
  </si>
  <si>
    <t>Year</t>
  </si>
  <si>
    <t>Indicator Description</t>
  </si>
  <si>
    <t>Conditions Precedent and/or other special conditions</t>
  </si>
  <si>
    <t>Budget for Reporting Period</t>
  </si>
  <si>
    <t>Variance</t>
  </si>
  <si>
    <t>Reason for Variance</t>
  </si>
  <si>
    <t xml:space="preserve">    1a. PR's total expenditures</t>
  </si>
  <si>
    <t xml:space="preserve">    1b. Disbursements to sub-recipients</t>
  </si>
  <si>
    <t>A: CASH RECONCILIATION FOR PERIOD COVERED BY PROGRESS UPDATE</t>
  </si>
  <si>
    <t>Add:</t>
  </si>
  <si>
    <t>Less:</t>
  </si>
  <si>
    <t>B: DISBURSEMENT REQUEST</t>
  </si>
  <si>
    <t>end date:</t>
  </si>
  <si>
    <t>A: CASH REQUEST</t>
  </si>
  <si>
    <t>Signed on behalf of the Principal Recipient:
(signature of Authorized Designated Representative)</t>
  </si>
  <si>
    <t>Select</t>
  </si>
  <si>
    <t>End Date:</t>
  </si>
  <si>
    <t>Total forecasted net cash expenditures by the Principal Recipient for the period immediately following the period covered</t>
  </si>
  <si>
    <t>Name:</t>
  </si>
  <si>
    <t>Title:</t>
  </si>
  <si>
    <t>Date and Place:</t>
  </si>
  <si>
    <t>Program Start Date:</t>
  </si>
  <si>
    <t>B: AUTHORIZATION</t>
  </si>
  <si>
    <t>Grant Number:</t>
  </si>
  <si>
    <r>
      <t xml:space="preserve">Baseline 
</t>
    </r>
    <r>
      <rPr>
        <sz val="11"/>
        <rFont val="Arial"/>
        <family val="2"/>
      </rPr>
      <t>(if applicable)</t>
    </r>
  </si>
  <si>
    <t>The undersigned acknowledges that: (i) all the information (programmatic, financial, or otherwise) provided in this Progress Update and Disbursement Request is complete and accurate; (ii) funds disbursed in accordance with this request shall be deposited in the bank account specified in block 9 of the face sheet of the Grant Agreement unless otherwise specified herein; and (iii) funds disbursed under the Grant Agreement shall be used in accordance with the Grant Agreement.</t>
  </si>
  <si>
    <t>Owner of Bank Account:</t>
  </si>
  <si>
    <t>Bank SWIFT Code:</t>
  </si>
  <si>
    <t>forecasted amount:</t>
  </si>
  <si>
    <t>Progress Update - Reporting Period:</t>
  </si>
  <si>
    <t>Progress Update - Period Covered:</t>
  </si>
  <si>
    <t>Progress Update - Number:</t>
  </si>
  <si>
    <t>Disbursement Request  - Period Covered:</t>
  </si>
  <si>
    <t>Disbursement Request  - Number:</t>
  </si>
  <si>
    <t>Disbursement Request  - Disbursement Period:</t>
  </si>
  <si>
    <t>Cycle:</t>
  </si>
  <si>
    <t>Number:</t>
  </si>
  <si>
    <t>LFA On-going Progress Review and Disbursement Recommendation</t>
  </si>
  <si>
    <t xml:space="preserve">Impact / Outcome </t>
  </si>
  <si>
    <t>In this section the LFA should indicate, as applicable, what percentage of expenditures was verified at PR level, if any expenditures were verified at SR level, how many site visits were made, what tender documentation was verified, and any other material parts of verification procedures in line with the verification approach agreed upfront between the LFA and GF Secretariat based on country/grant risks.  As a good practice, the verification approach needs to be reviewed jointly by the LFA and the Secretariat annually.</t>
  </si>
  <si>
    <t>B.  Planned Changes in the Program, if any</t>
  </si>
  <si>
    <t>C.  External factors beyond the control of the Principal Recipient that have impacted or may impact the Program</t>
  </si>
  <si>
    <r>
      <t>B.  LFA comments on PR planned changes in the program, if any</t>
    </r>
  </si>
  <si>
    <t>C.  LFA Comments on External Factors Beyond Control of the Principal Recipients that have impacted or may impact program</t>
  </si>
  <si>
    <t>A.  PR's Overall Self-Evaluation of Grant Performance (including a summary of how financial performance is linked to programmatic achievements)</t>
  </si>
  <si>
    <t>Prevention: Post-exposure prophylaxis (PEP)</t>
  </si>
  <si>
    <t>% of HIV seroprevalence among all newly registered TB patients</t>
  </si>
  <si>
    <t xml:space="preserve">% of adults and children who are still on treatment after 6 months, 1, 2, 3, 5 years from the initiation of treatment </t>
  </si>
  <si>
    <t>BSS (Behavioral and Surveillance Survey)</t>
  </si>
  <si>
    <t>Prevention: STI diagnosis and treatment</t>
  </si>
  <si>
    <t xml:space="preserve">% of injecting drug users who have adopted behaviors that reduce transmission of HIV. </t>
  </si>
  <si>
    <t>Sentinel surveillance</t>
  </si>
  <si>
    <t>Prevention: Blood safety and universal precaution</t>
  </si>
  <si>
    <t xml:space="preserve">% of orphaned children compared to non-orphaned children aged 10-14 who are currently attending school </t>
  </si>
  <si>
    <t>Serological surveys</t>
  </si>
  <si>
    <t>Treatment: Antiretroviral treatment (ARV) and monitoring</t>
  </si>
  <si>
    <t xml:space="preserve">% of young people aged 15-24 reporting the use of a condom the last time they had sex with a non-regular sexual partner </t>
  </si>
  <si>
    <t>Prevalence surveys</t>
  </si>
  <si>
    <t>Treatment: Prophylaxis and treatment for opportunistic infections</t>
  </si>
  <si>
    <t xml:space="preserve">% of people expressing accepting attitudes towards PLWHA, of all people surveyed aged 15-49 </t>
  </si>
  <si>
    <t xml:space="preserve">Facility-based survey </t>
  </si>
  <si>
    <t>Section 3A: Total PR Cash Outflow</t>
  </si>
  <si>
    <t>Disbursement Request - Period Covered:</t>
  </si>
  <si>
    <t>Disbursement Request - Number:</t>
  </si>
  <si>
    <t xml:space="preserve">% of female sex workers reporting the use of a condom with every client in the last month </t>
  </si>
  <si>
    <t>Key informant survey</t>
  </si>
  <si>
    <t>Care and support: Support for orphans and vulnerable children</t>
  </si>
  <si>
    <t xml:space="preserve">% of men who have had sex with a female sex worker in the last year </t>
  </si>
  <si>
    <t>Specific surveys (to be defined)</t>
  </si>
  <si>
    <t>TB/HIV collaborative activities: Intensified case-finding among PLWHA</t>
  </si>
  <si>
    <t xml:space="preserve">% of men reporting the use of condom the last time they had anal sex with a male partner in the last 6 months </t>
  </si>
  <si>
    <t xml:space="preserve">Civil registration systems (vital/disease specific registration) </t>
  </si>
  <si>
    <t>TB/HIV collaborative activities: Prevention of TB disease in PLWHA</t>
  </si>
  <si>
    <t>Census</t>
  </si>
  <si>
    <t>TB/HIV collaborative activities: Prevention of HIV in TB patients</t>
  </si>
  <si>
    <t>Health service statistics</t>
  </si>
  <si>
    <t>TB/HIV collaborative activities: Prevention of opportunistic infections in PLWHA with TB</t>
  </si>
  <si>
    <t>Patient register</t>
  </si>
  <si>
    <t xml:space="preserve">TB/HIV collaborative activities: HIV care and support for HIV-positive TB patients </t>
  </si>
  <si>
    <t xml:space="preserve">Clinical cohort follow-up studies </t>
  </si>
  <si>
    <t>TB/HIV collaborative activities: Provision of antiretroviral treatment for TB patients during TB treatment</t>
  </si>
  <si>
    <t>Community services assessment</t>
  </si>
  <si>
    <t>Supportive environment: Policy development including workplace policy</t>
  </si>
  <si>
    <t>Records: laboratory, patient (e.g. treatment cards), training, certification, other (to be specified)</t>
  </si>
  <si>
    <t xml:space="preserve">Supportive environment: Strengthening of civil society and institutional capacity building </t>
  </si>
  <si>
    <t>Operational research</t>
  </si>
  <si>
    <t>Supportive environment: Stigma reduction in all settings</t>
  </si>
  <si>
    <t>HSS: Service delivery</t>
  </si>
  <si>
    <t>HSS: PAL (Practical Approach to Lung Health)</t>
  </si>
  <si>
    <t>HSS: Human resources</t>
  </si>
  <si>
    <t>HSS: Community Systems Strengthening</t>
  </si>
  <si>
    <t>HSS: Information system &amp; Operational research</t>
  </si>
  <si>
    <t>HSS: Infrastructure</t>
  </si>
  <si>
    <t>HSS: Procurement and Supply management</t>
  </si>
  <si>
    <t>please select…</t>
  </si>
  <si>
    <t>Improving diagnosis</t>
  </si>
  <si>
    <t>TB prevalence rate</t>
  </si>
  <si>
    <t>Case detection</t>
  </si>
  <si>
    <t>Standardized treatment, patient support and patient charter</t>
  </si>
  <si>
    <t>TB incidence rate</t>
  </si>
  <si>
    <t>Treatment success rate</t>
  </si>
  <si>
    <r>
      <t xml:space="preserve">List of </t>
    </r>
    <r>
      <rPr>
        <b/>
        <u val="single"/>
        <sz val="10"/>
        <color indexed="8"/>
        <rFont val="Calibri"/>
        <family val="2"/>
      </rPr>
      <t>Latest Approved</t>
    </r>
    <r>
      <rPr>
        <b/>
        <sz val="10"/>
        <color indexed="8"/>
        <rFont val="Calibri"/>
        <family val="2"/>
      </rPr>
      <t xml:space="preserve"> Documents by functional area</t>
    </r>
  </si>
  <si>
    <t xml:space="preserve">To be made available to the LFA by the PR  </t>
  </si>
  <si>
    <t>To be submitted by the LFA to the Secretariat</t>
  </si>
  <si>
    <t>Performance Framework</t>
  </si>
  <si>
    <t>x</t>
  </si>
  <si>
    <t>M&amp;E Plan</t>
  </si>
  <si>
    <t>Survey results</t>
  </si>
  <si>
    <t>For Impact/Outcome indicators</t>
  </si>
  <si>
    <t>If newly available during the reporting period.</t>
  </si>
  <si>
    <t>Other M&amp;E assessments done by partners to assess data quality and M&amp;E system issues.</t>
  </si>
  <si>
    <t>Procurement</t>
  </si>
  <si>
    <t>Consumption reports for pharmaceuticals and health products</t>
  </si>
  <si>
    <t>Supplier invoices</t>
  </si>
  <si>
    <t>PSM Plan</t>
  </si>
  <si>
    <t>Stock level reports</t>
  </si>
  <si>
    <t>Finance</t>
  </si>
  <si>
    <t>Approved budgets</t>
  </si>
  <si>
    <t>For the periods covered by Progress Update and Disbursement Request, including the buffer period.</t>
  </si>
  <si>
    <t>Statement of sources and uses of funds (Cash flow statement)</t>
  </si>
  <si>
    <t>Cash books</t>
  </si>
  <si>
    <t xml:space="preserve">General Ledger </t>
  </si>
  <si>
    <t xml:space="preserve">Cash forecasts </t>
  </si>
  <si>
    <t>Bank statements</t>
  </si>
  <si>
    <t>Bank Reconciliations</t>
  </si>
  <si>
    <t>Annual PR Audit Report, Financial Statements, Management Letters and Responses (if Due)</t>
  </si>
  <si>
    <t>Annual SR Audit Report, Financial Statements, Management Letters and Responses (if Due)</t>
  </si>
  <si>
    <t>General Management</t>
  </si>
  <si>
    <t>Grant Agreement (including Annex A and subsequent implementation letters)</t>
  </si>
  <si>
    <t>Workplan</t>
  </si>
  <si>
    <t>This checklist is included for information and not for completion.</t>
  </si>
  <si>
    <t>Procurement and supply management</t>
  </si>
  <si>
    <t>TB mortality rate</t>
  </si>
  <si>
    <t>Smear conversion rate</t>
  </si>
  <si>
    <t>M&amp;E</t>
  </si>
  <si>
    <t>TB/HIV</t>
  </si>
  <si>
    <t>MDR-TB</t>
  </si>
  <si>
    <t xml:space="preserve">High-risk groups </t>
  </si>
  <si>
    <t>HSS (beyond TB)</t>
  </si>
  <si>
    <t>PAL (Practical Approach to Lung Health)</t>
  </si>
  <si>
    <t>PR-reported amounts</t>
  </si>
  <si>
    <t>LFA-verified amounts</t>
  </si>
  <si>
    <t>3.  Cash disbursed to third parties by the Global Fund on behalf of the PR during the period covered by this progress update:</t>
  </si>
  <si>
    <t>Forecasted amount  (reported by PR):</t>
  </si>
  <si>
    <t>LFA-adjusted forecasted amount:</t>
  </si>
  <si>
    <t>PR-requested amount</t>
  </si>
  <si>
    <t>LFA-recommended amount</t>
  </si>
  <si>
    <t>PPM / ISTC (Public-Public, Public-Private Mix (PPM) approaches and International standards for TB care)</t>
  </si>
  <si>
    <t xml:space="preserve">ACSM (Advocacy, communication and social mobilization) </t>
  </si>
  <si>
    <t>Community TB care</t>
  </si>
  <si>
    <t>Programme-based operational research</t>
  </si>
  <si>
    <t>R&amp;R TB system, quarterly report</t>
  </si>
  <si>
    <t xml:space="preserve">R&amp;R TB system, yearly management report </t>
  </si>
  <si>
    <t>Other Surveillance reports, specify</t>
  </si>
  <si>
    <t xml:space="preserve">Death rates associated with Malaria: all-cause under-5 mortality rate in highly endemic areas </t>
  </si>
  <si>
    <t>% of U5 children (and other target groups) with malaria/fever receiving appropriate treatment within 24 hours (community/health facility)</t>
  </si>
  <si>
    <t xml:space="preserve">Incidence of clinical malaria cases (estimated and/or reported) </t>
  </si>
  <si>
    <t>% of U5 children (and other target group) with uncomplicated malaria correctly managed at health facilities</t>
  </si>
  <si>
    <t>Prevention: Insecticide-treated nets (ITNs)</t>
  </si>
  <si>
    <t>Anaemia prevalence in children under 5 years of age</t>
  </si>
  <si>
    <t>% of U5 children (and other target groups) admitted with severe malaria and correctly managed at health facilities</t>
  </si>
  <si>
    <t>Prevention: Malaria prevention during pregnancy</t>
  </si>
  <si>
    <t xml:space="preserve">Prevalence of malaria parasite infection </t>
  </si>
  <si>
    <t>LFA-Verified Budget for Reporting Period</t>
  </si>
  <si>
    <t>LFA-Verified Actual for Reporting Period</t>
  </si>
  <si>
    <t>LFA-Verified Actual through period of Progress Update</t>
  </si>
  <si>
    <t>PR Audit Report</t>
  </si>
  <si>
    <t>Global Fund Management Actions</t>
  </si>
  <si>
    <t>PR Comments on Progress of Implementation</t>
  </si>
  <si>
    <t>2. Pharmaceuticals &amp; health product expenditures vs. budget</t>
  </si>
  <si>
    <t>Budget for Reporting Period*</t>
  </si>
  <si>
    <t>LFA-Verified Cumulative Budget through period of Progress Update</t>
  </si>
  <si>
    <t>Analysis
(this should not be a "Copy and Paste" of the comments provided by the PR)</t>
  </si>
  <si>
    <t>Baseline 
(if applicable)</t>
  </si>
  <si>
    <t>Data Source of Results</t>
  </si>
  <si>
    <t>Disbursement Request Period</t>
  </si>
  <si>
    <t>Summary</t>
  </si>
  <si>
    <t>Beneficiary Name</t>
  </si>
  <si>
    <t>Payee 1:</t>
  </si>
  <si>
    <t>Payee 2:</t>
  </si>
  <si>
    <t>Payee 3:</t>
  </si>
  <si>
    <t>Payee 4:</t>
  </si>
  <si>
    <t>Beneficiary Name:</t>
  </si>
  <si>
    <t>Amount in Words:</t>
  </si>
  <si>
    <t>Bank Account Number:</t>
  </si>
  <si>
    <t>Bank Code (Other):</t>
  </si>
  <si>
    <t>Routing Instructions:</t>
  </si>
  <si>
    <t>PR SECTION</t>
  </si>
  <si>
    <t>LFA SECTION</t>
  </si>
  <si>
    <t>LFA Review of PR Progress on Global Fund Management Actions</t>
  </si>
  <si>
    <t>Functional Areas</t>
  </si>
  <si>
    <t>Section 6:  LFA EVALUATION AND COMMENTS ON OVERALL PERFORMANCE</t>
  </si>
  <si>
    <t>Section 7:  Disbursement Recommendation</t>
  </si>
  <si>
    <t>Objective
No.</t>
  </si>
  <si>
    <t>Year of Target</t>
  </si>
  <si>
    <t>Intended Target</t>
  </si>
  <si>
    <t>Actual Result</t>
  </si>
  <si>
    <t>Intended Target
to date</t>
  </si>
  <si>
    <t>Actual Result
to date</t>
  </si>
  <si>
    <r>
      <t xml:space="preserve">Intended Target
 </t>
    </r>
    <r>
      <rPr>
        <sz val="11"/>
        <rFont val="Arial"/>
        <family val="2"/>
      </rPr>
      <t>(from Attachment)</t>
    </r>
  </si>
  <si>
    <r>
      <t xml:space="preserve">Actual Result
</t>
    </r>
    <r>
      <rPr>
        <sz val="11"/>
        <rFont val="Arial"/>
        <family val="2"/>
      </rPr>
      <t>(as reported by PR)</t>
    </r>
  </si>
  <si>
    <r>
      <t xml:space="preserve">Actual Result
to date
</t>
    </r>
    <r>
      <rPr>
        <sz val="11"/>
        <rFont val="Arial"/>
        <family val="2"/>
      </rPr>
      <t>(as reported by PR)</t>
    </r>
  </si>
  <si>
    <t>Section 1:  Programmatic Progress</t>
  </si>
  <si>
    <t>Section 1:   LFA Review and Verification of the Principal Recipient's Programmatic Progress</t>
  </si>
  <si>
    <t>Tied To</t>
  </si>
  <si>
    <t>LFA analysis on issues related to the procurement and supply management of pharmaceuticals and health products</t>
  </si>
  <si>
    <t>4.  Interest received on bank account</t>
  </si>
  <si>
    <t>5.  Revenue from income-generating activities (if applicable)</t>
  </si>
  <si>
    <t>1. Total PR cash outflow vs. budget</t>
  </si>
  <si>
    <t>A.  LFA-VERIFIED CASH RECONCILIATION FOR PERIOD COVERED BY PROGRESS UPDATE</t>
  </si>
  <si>
    <t>1.  Cash amount requested from the Global Fund (from line 14 – “PR's Disbursement Request” in the tab “PR_Disbursement Request_4B”), in grant currency</t>
  </si>
  <si>
    <t>Cumulative Budget through period of Progress Update*</t>
  </si>
  <si>
    <t>*TOTAL amount for these columns should reconcile with relevant amounts under "1b Disbursed to Sub Recipients" in Section 3A"</t>
  </si>
  <si>
    <t>Comments on the explanations for variances provided by the PR (LFA can also provide comment directly on the EFR template completed by the PR)</t>
  </si>
  <si>
    <r>
      <t xml:space="preserve">Comments on the process, assumptions and supporting documentation used by the PR to complete the template. </t>
    </r>
    <r>
      <rPr>
        <i/>
        <sz val="11"/>
        <rFont val="Arial"/>
        <family val="2"/>
      </rPr>
      <t>(If space is insufficient, please provide comments in an addendum)</t>
    </r>
  </si>
  <si>
    <t>The total budget figure is accurate based on existing approved budgets.</t>
  </si>
  <si>
    <t>The reporting dates are correct for both current period and cumulative period.</t>
  </si>
  <si>
    <t>The total figures in Tables A, B and C are equal.</t>
  </si>
  <si>
    <t>The template has been fully completed.</t>
  </si>
  <si>
    <t>Comments if any:</t>
  </si>
  <si>
    <t>The following information provided by the Principal Recipient in its EFR has been checked.</t>
  </si>
  <si>
    <t>LFA review of Enhanced Financial Reporting template</t>
  </si>
  <si>
    <t>Clinical cohort follow-up studies</t>
  </si>
  <si>
    <t>Total</t>
  </si>
  <si>
    <t>Amount in grant currency</t>
  </si>
  <si>
    <t>Payee 1 - Principal Recipient:</t>
  </si>
  <si>
    <t>Amount in currency in which beneficiary
should receive the funds:</t>
  </si>
  <si>
    <r>
      <t xml:space="preserve">Exchange rate, date and source
</t>
    </r>
    <r>
      <rPr>
        <sz val="10"/>
        <rFont val="Arial"/>
        <family val="2"/>
      </rPr>
      <t>(Complete only if currency in which beneficiary should receive the funds is different from the grant currency)</t>
    </r>
  </si>
  <si>
    <r>
      <t xml:space="preserve">Equivalent in grant currency 
</t>
    </r>
    <r>
      <rPr>
        <sz val="10"/>
        <rFont val="Arial"/>
        <family val="2"/>
      </rPr>
      <t>(Calculated based on the indicated exchange rate)</t>
    </r>
  </si>
  <si>
    <r>
      <t xml:space="preserve">Currency
</t>
    </r>
    <r>
      <rPr>
        <sz val="10"/>
        <rFont val="Arial"/>
        <family val="2"/>
      </rPr>
      <t>in which beneficiary should receive the funds</t>
    </r>
  </si>
  <si>
    <t>Bank Address</t>
  </si>
  <si>
    <t>Monitoring &amp; Evaluation</t>
  </si>
  <si>
    <t>Living Support to Clients/Target Populations</t>
  </si>
  <si>
    <r>
      <t xml:space="preserve">To add additional rows, right click the row number (Row 39 in a blank template) to the left of the row above the row for TOTAL and select copy, then over the same number, right click again and select Insert Copied Cells. </t>
    </r>
    <r>
      <rPr>
        <b/>
        <sz val="10"/>
        <rFont val="Arial"/>
        <family val="2"/>
      </rPr>
      <t>WARNING</t>
    </r>
    <r>
      <rPr>
        <sz val="10"/>
        <rFont val="Arial"/>
        <family val="2"/>
      </rPr>
      <t xml:space="preserve">: Inserting Rows without copying a row as described above will cause the formula in the variance column to become invalid and will mean the overall information will be inaccurate.
</t>
    </r>
  </si>
  <si>
    <r>
      <t xml:space="preserve">To add additional rows, right click the row number (Row 51 in a blank template) to the left of the row above the row for TOTAL and select copy, then over the same number, right click again and select Insert Copied Cells. </t>
    </r>
    <r>
      <rPr>
        <b/>
        <sz val="10"/>
        <rFont val="Arial"/>
        <family val="2"/>
      </rPr>
      <t>WARNING</t>
    </r>
    <r>
      <rPr>
        <sz val="10"/>
        <rFont val="Arial"/>
        <family val="2"/>
      </rPr>
      <t>: Inserting Rows without copying a row as described above will cause the formula in the variance column to become invalid and will mean the overall information will be inaccurate.</t>
    </r>
  </si>
  <si>
    <r>
      <t>* The sum of all three breakdowns should be equal (</t>
    </r>
    <r>
      <rPr>
        <i/>
        <sz val="10"/>
        <rFont val="Arial"/>
        <family val="2"/>
      </rPr>
      <t>A-</t>
    </r>
    <r>
      <rPr>
        <sz val="10"/>
        <rFont val="Arial"/>
        <family val="2"/>
      </rPr>
      <t xml:space="preserve"> Budget Line-item, </t>
    </r>
    <r>
      <rPr>
        <i/>
        <sz val="10"/>
        <rFont val="Arial"/>
        <family val="2"/>
      </rPr>
      <t>B-</t>
    </r>
    <r>
      <rPr>
        <sz val="10"/>
        <rFont val="Arial"/>
        <family val="2"/>
      </rPr>
      <t xml:space="preserve"> Program Activity, </t>
    </r>
    <r>
      <rPr>
        <i/>
        <sz val="10"/>
        <rFont val="Arial"/>
        <family val="2"/>
      </rPr>
      <t>C-</t>
    </r>
    <r>
      <rPr>
        <sz val="10"/>
        <rFont val="Arial"/>
        <family val="2"/>
      </rPr>
      <t xml:space="preserve"> Implementing Entity).</t>
    </r>
  </si>
  <si>
    <t>WHO Global report/estimates</t>
  </si>
  <si>
    <t>Other (type as appropriate)</t>
  </si>
  <si>
    <t>E- DISBURSEMENTS BREAKDOWN BY IMPLEMENTING ENTITY</t>
  </si>
  <si>
    <t>Cumulative Disbursements</t>
  </si>
  <si>
    <t>Note for LFAs: This page should be completed by the PR if (1) this is a split disbursement (i.e. disbursement going to more than one recipient) or (2) if there have been changes to the bank details since the previous disbursement.  The amounts and bank details below are displayed as entered by the PR.  If any of this information is incorrect, please correct them by overwriting with correct information.</t>
  </si>
  <si>
    <t>Cumulative Period</t>
  </si>
  <si>
    <t>A.  PR COMMENTS ON THE FULFILLMENT OF CONDITIONS PRECEDENT AND/OR SPECIAL CONDITIONS UNDER THE GRANT AGREEMENT</t>
  </si>
  <si>
    <t>B.  PR REVIEW OF PROGRESS ON IMPLEMENTATION OF OUTSTANDING MANAGEMENT ACTIONS FROM PREVIOUS DISBURSEMENTS</t>
  </si>
  <si>
    <t>C.  PR COMMENTS ON ANNUAL GRANT REPORTING REQUIREMENTS</t>
  </si>
  <si>
    <t>SECTION 3B: HIV/AIDS FINANCIAL REPORTING FORM</t>
  </si>
  <si>
    <t>Section 4:  Procurement and Supply Management</t>
  </si>
  <si>
    <t>Section 5: Cash Reconciliation and Disbursement Request</t>
  </si>
  <si>
    <t>1.  Period beginning date:</t>
  </si>
  <si>
    <t>4.  Cash "in transit" disbursed to the PR:</t>
  </si>
  <si>
    <t>5. Cash "in transit" disbursed to third parties by the Global Fund on behalf of the PR</t>
  </si>
  <si>
    <t>6.  PR's Disbursement Request to the Global Fund for the period immediately following the period covered by the Progress Update, plus additional period (cash buffer):</t>
  </si>
  <si>
    <t>7.  Does the PR's Disbursement Request include funds for health product procurement?</t>
  </si>
  <si>
    <t>8. Exchange Rate (used to translate local currency into grant currency)</t>
  </si>
  <si>
    <t>Section 6:  Overall Performance</t>
  </si>
  <si>
    <t>Section 7: Cash Request and Authorization</t>
  </si>
  <si>
    <t>A.  PR &amp; LFA COMMENTS ON THE FULFILLMENT OF OUTSTANDING CONDITIONS PRECEDENT AND/OR SPECIAL CONDITIONS UNDER THE GRANT AGREEMENT</t>
  </si>
  <si>
    <t>B.  PR &amp; LFA REVIEW OF PROGRESS ON IMPLEMENTATION OF OUTSTANDING MANAGEMENT ACTIONS FROM PREVIOUS DISBURSEMENTS</t>
  </si>
  <si>
    <t>C.  PR &amp; LFA COMMENTS ON ANNUAL GRANT REPORTING REQUIREMENTS</t>
  </si>
  <si>
    <t>Section 3B: ENHANCED FINANCIAL REPORTING PERIOD</t>
  </si>
  <si>
    <t>1.  CHECKLIST</t>
  </si>
  <si>
    <t>2.  COMPLETION OF THE TEMPLATE</t>
  </si>
  <si>
    <t>3. VARIANCE ANALYSIS</t>
  </si>
  <si>
    <t>1b.  Value of Pharmaceuticals and Health Products in the PQR (6 categories only)</t>
  </si>
  <si>
    <r>
      <t xml:space="preserve">2. Based on best information available to the LFA, are there any risks of drug stockout </t>
    </r>
    <r>
      <rPr>
        <b/>
        <u val="single"/>
        <sz val="11"/>
        <rFont val="Arial"/>
        <family val="2"/>
      </rPr>
      <t>at the central level</t>
    </r>
    <r>
      <rPr>
        <b/>
        <sz val="11"/>
        <rFont val="Arial"/>
        <family val="2"/>
      </rPr>
      <t xml:space="preserve"> in the next period of implementation?  (If yes, please explain in comments box)
! </t>
    </r>
    <r>
      <rPr>
        <sz val="11"/>
        <rFont val="Arial"/>
        <family val="2"/>
      </rPr>
      <t>This section should be completed by the LFA based on best information on stock levels at the central level available to the LFA and should not require dedicated visits for on-site checks of stocks.</t>
    </r>
    <r>
      <rPr>
        <b/>
        <sz val="11"/>
        <rFont val="Arial"/>
        <family val="2"/>
      </rPr>
      <t xml:space="preserve">
</t>
    </r>
  </si>
  <si>
    <t>3.  PR comments on issues related to the procurement and supply management of pharmaceuticals and health products</t>
  </si>
  <si>
    <t>Section 4: LFA-verified Procurement and Supply Management Information</t>
  </si>
  <si>
    <t xml:space="preserve">LFA-specific section:  LFA Findings &amp; Recommendations  </t>
  </si>
  <si>
    <t>4. Cash "in transit" disbursed to the PR:</t>
  </si>
  <si>
    <t>5. Cash "in transit" disbursed to third parties by the Global Fund on behalf of the PR :</t>
  </si>
  <si>
    <t>6. Disbursement Request to the Global Fund for the period immediately following the period covered by the Progress Update, plus additional period (cash buffer):</t>
  </si>
  <si>
    <t xml:space="preserve">7C:  LFA-verified Bank Account Details </t>
  </si>
  <si>
    <r>
      <t xml:space="preserve">NB: Please ensure that section 7C Bank Details on the following page is completed, if (1) this is a split disbursement (i.e. disbursement going to more than one recipient) or (2) if there have been </t>
    </r>
    <r>
      <rPr>
        <b/>
        <u val="single"/>
        <sz val="12"/>
        <color indexed="12"/>
        <rFont val="Arial"/>
        <family val="2"/>
      </rPr>
      <t>changes</t>
    </r>
    <r>
      <rPr>
        <b/>
        <sz val="12"/>
        <color indexed="12"/>
        <rFont val="Arial"/>
        <family val="2"/>
      </rPr>
      <t xml:space="preserve"> to the bank details since the previous disbursement.</t>
    </r>
  </si>
  <si>
    <t>NB: Please ensure that section 7C Bank Details on the following page is completed  if (1) this is a split disbursement (i.e. disbursement going to more than one recipient) or (2) if there have been changes to the bank details since the previous disbursement.</t>
  </si>
  <si>
    <t>1.  Cash Balance: Beginning of period covered by Progress Update (line 10 from Cash Reconciliation section of the period covered  by the previous Progress Update):</t>
  </si>
  <si>
    <t>1.  Cash Balance: Beginning of period covered by Progress Update (line 10 from Cash Reconciliation section of the period covered by the previous Progress Update):</t>
  </si>
  <si>
    <t>7.  Total PR cash outflow during period covered by Progress Update (value entered in Section 3A "Total cash outflow"):</t>
  </si>
  <si>
    <t>B.  Programmatic Indicators</t>
  </si>
  <si>
    <t xml:space="preserve">Targets cumulative?
</t>
  </si>
  <si>
    <t>B. Programmatic Indicators</t>
  </si>
  <si>
    <t xml:space="preserve">1a.  Has the PR updated the Price Quality Reporting (PQR) with the required information on the pharmaceuticals and health products received during the period covered by this PU/DR’ (if applicable)?  (If health products procurement information has not been entered into the PQR, please explain why in comments box)    </t>
  </si>
  <si>
    <t>Value of  products received during reporting period</t>
  </si>
  <si>
    <t>Cumulative value of  products received since Jan 2011</t>
  </si>
  <si>
    <t>Cumulative value of products verified as correct by the LFA in the PQR since Jan 2011</t>
  </si>
  <si>
    <t>Note for LFAs: The information below is displayed as entered by the PR.  If any of this information is incorrect, please correct them by overwriting with correct information.</t>
  </si>
  <si>
    <t xml:space="preserve">Note: All programmatic indicators contained in the current Performance Framework should be listed, regardless of whether there are targets/results for the period covered by the Progress Update or whether the targets have been met in previous periods.  </t>
  </si>
  <si>
    <t>3. Cash Balance: End of period covered by Progress Update (number 10 from PR Cash Reconciliation sheet):</t>
  </si>
  <si>
    <t>3. Cash Balance: End of period covered by Progress Update (number 10 from LFA or PR Cash Reconciliation sheet):</t>
  </si>
  <si>
    <t>A1</t>
  </si>
  <si>
    <t>A2</t>
  </si>
  <si>
    <t>B1</t>
  </si>
  <si>
    <t xml:space="preserve">B2 </t>
  </si>
  <si>
    <t>C</t>
  </si>
  <si>
    <t>Exceeding expectations</t>
  </si>
  <si>
    <t>Meeting expectations</t>
  </si>
  <si>
    <t>Performance rating</t>
  </si>
  <si>
    <t>Range for cumulative disbursement amount (after the currently recommended disbursement)</t>
  </si>
  <si>
    <t>Above 95% of cumulative budget through the next reporting period</t>
  </si>
  <si>
    <t>Between 85-105% of cumulative budget through the next reporting period</t>
  </si>
  <si>
    <t>Between 55-95% of cumulative budget through the next reporting period</t>
  </si>
  <si>
    <t>Between 25-65% of cumulative budget through the next reporting period</t>
  </si>
  <si>
    <t>Below 35% of cumulative budget through the next reporting period</t>
  </si>
  <si>
    <t>Is the recommended disbursement within the range?</t>
  </si>
  <si>
    <t>Inadequate but potential demonstrated</t>
  </si>
  <si>
    <t>Adequate</t>
  </si>
  <si>
    <t>Unacceptable</t>
  </si>
  <si>
    <t xml:space="preserve">Select </t>
  </si>
  <si>
    <r>
      <t xml:space="preserve">  (cash "buffer") beginning date</t>
    </r>
    <r>
      <rPr>
        <sz val="11"/>
        <rFont val="Arial"/>
        <family val="2"/>
      </rPr>
      <t>:</t>
    </r>
  </si>
  <si>
    <t>(cash "buffer") beginning date</t>
  </si>
  <si>
    <t>(2) When the additional (cash "buffer" ) period is 1 or 2months, the approved budget and forecasted amounts should be calculated as prorated values for the period following the regular buffer period.</t>
  </si>
  <si>
    <r>
      <t>cash "buffer" agreed with FPM</t>
    </r>
    <r>
      <rPr>
        <b/>
        <sz val="11"/>
        <rFont val="Arial"/>
        <family val="2"/>
      </rPr>
      <t xml:space="preserve"> (2)</t>
    </r>
  </si>
  <si>
    <r>
      <t>Cumulative disbursed amount to date</t>
    </r>
    <r>
      <rPr>
        <b/>
        <sz val="11"/>
        <color indexed="8"/>
        <rFont val="Arial"/>
        <family val="2"/>
      </rPr>
      <t xml:space="preserve"> (*)</t>
    </r>
  </si>
  <si>
    <r>
      <t xml:space="preserve"> </t>
    </r>
    <r>
      <rPr>
        <b/>
        <sz val="11"/>
        <rFont val="Arial"/>
        <family val="2"/>
      </rPr>
      <t>(*)</t>
    </r>
    <r>
      <rPr>
        <sz val="11"/>
        <rFont val="Arial"/>
        <family val="2"/>
      </rPr>
      <t xml:space="preserve">This data can be obtained from the "Disbursements in detail report (PDF)" (http://www.theglobalfund.org/documents/disbursementdetails.pdf) </t>
    </r>
  </si>
  <si>
    <t>A. DISBURSEMENT RECOMMENDATION</t>
  </si>
  <si>
    <t>B.  VERIFICATIONS</t>
  </si>
  <si>
    <t>Current budget forecasts of the Principal Recipient for the next disbursement period plus buffer period have been reviewed for reasonableness</t>
  </si>
  <si>
    <t>2a. Cash buffer period (by default)</t>
  </si>
  <si>
    <t>Cumulative budget through the next period of implementation (including the buffer)</t>
  </si>
  <si>
    <t>Cumulative disbursed after recommended disbursement (including the buffer)</t>
  </si>
  <si>
    <t>Indicative disbursement ranges by performance rating (included as a reference)</t>
  </si>
  <si>
    <t>3.  Rationale for the LFA's disbursement recommendation (if resulting in cumulative disbursement outside the indicative ranges):</t>
  </si>
  <si>
    <t>(2) When the additional (cash "buffer" ) period is 1 or 2 months, the approved budget and forecasted amounts should be calculated as prorated values for the period following the regular buffer period.</t>
  </si>
  <si>
    <t>LFA_Findings &amp; Recommendations</t>
  </si>
  <si>
    <r>
      <t>!</t>
    </r>
    <r>
      <rPr>
        <sz val="13"/>
        <rFont val="Arial"/>
        <family val="2"/>
      </rPr>
      <t xml:space="preserve"> This table should contain a full text of the CP and/or other special conditions due for fulfilment during this period or outstanding from previous periods.</t>
    </r>
  </si>
  <si>
    <r>
      <t xml:space="preserve">! </t>
    </r>
    <r>
      <rPr>
        <sz val="13"/>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</si>
  <si>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t>M&amp;E Systems Strengthening Assessment</t>
  </si>
  <si>
    <r>
      <t xml:space="preserve">2b.  Additional "buffer" (discretionary, select only if there is a prior agreement with the FPM) </t>
    </r>
    <r>
      <rPr>
        <b/>
        <sz val="11"/>
        <rFont val="Arial"/>
        <family val="2"/>
      </rPr>
      <t>(1)</t>
    </r>
  </si>
  <si>
    <t>(1) Upon agreement with the FPM, additional Cash buffer can be requested if the PU/DR report contains a completed EFR report or a completed Annex on SR financials, requested by the Secretariat, or if there are any additional GF-specific requirements that cannot be delivered within 45 days.  However such requests may or may not be satisfied based on the review of the current PUDR</t>
  </si>
  <si>
    <t>Indicator rating</t>
  </si>
  <si>
    <t>Any major management issues resulting in downgrade?</t>
  </si>
  <si>
    <t>Overall Grant Rating</t>
  </si>
  <si>
    <t>A.  Overall Evaluation and Rating of Grant Performance (including a summary of how financial performance is linked to programmatic achievements)</t>
  </si>
  <si>
    <r>
      <t xml:space="preserve">! </t>
    </r>
    <r>
      <rPr>
        <sz val="11"/>
        <rFont val="Arial"/>
        <family val="2"/>
      </rPr>
      <t xml:space="preserve"> The evaluation should be undertaken by taking into account programmatic achievements, financial performance and program issues in various functional areas (M&amp;E, Finance, Procurement, and Program Management, including management of sub-recipients).  See Guidelines for more detailed guidance on the completion of this section.</t>
    </r>
    <r>
      <rPr>
        <sz val="11"/>
        <color indexed="53"/>
        <rFont val="Arial"/>
        <family val="2"/>
      </rPr>
      <t xml:space="preserve">
</t>
    </r>
    <r>
      <rPr>
        <b/>
        <sz val="11"/>
        <color indexed="12"/>
        <rFont val="Arial"/>
        <family val="2"/>
      </rPr>
      <t>!</t>
    </r>
    <r>
      <rPr>
        <sz val="11"/>
        <color indexed="53"/>
        <rFont val="Arial"/>
        <family val="2"/>
      </rPr>
      <t xml:space="preserve"> </t>
    </r>
    <r>
      <rPr>
        <sz val="11"/>
        <rFont val="Arial"/>
        <family val="2"/>
      </rPr>
      <t xml:space="preserve"> For RCC grants, this section should cover the period from the RCC start date through the end date of the current Progress Update period.                                                                                                                                          </t>
    </r>
    <r>
      <rPr>
        <b/>
        <sz val="11"/>
        <color indexed="12"/>
        <rFont val="Arial"/>
        <family val="2"/>
      </rPr>
      <t>!</t>
    </r>
    <r>
      <rPr>
        <b/>
        <sz val="11"/>
        <rFont val="Arial"/>
        <family val="2"/>
      </rPr>
      <t xml:space="preserve"> </t>
    </r>
    <r>
      <rPr>
        <sz val="11"/>
        <rFont val="Arial"/>
        <family val="2"/>
      </rPr>
      <t>For guidance on the methodology for rating overall performance, refer to Annex 2 of Guidelines.</t>
    </r>
  </si>
  <si>
    <t>Overall Rating</t>
  </si>
  <si>
    <t>D.  Summary of the LFA's approach used for verification of financial, programmatic and procurement data and Quality Assurance undertaken by the LFA</t>
  </si>
  <si>
    <r>
      <t xml:space="preserve">PR Bank details verified/corrected by LFA
</t>
    </r>
  </si>
  <si>
    <t>% range</t>
  </si>
  <si>
    <t>TB Detection</t>
  </si>
  <si>
    <t>TB Treatment</t>
  </si>
  <si>
    <t>Prevention: Behavioral Change Communication - Mass Media</t>
  </si>
  <si>
    <t>Prevention: Behavioral Change Communication - Community Outreach</t>
  </si>
  <si>
    <t>Ministry Health (MoH)</t>
  </si>
  <si>
    <t>Other Multilateral Organization</t>
  </si>
  <si>
    <t>Health System Strengthening (HSS)</t>
  </si>
  <si>
    <t>Prevention: Insecticite-treated nets (ITNs)</t>
  </si>
  <si>
    <t>Prevention: Malaria in pregnancy</t>
  </si>
  <si>
    <t>Prevention: Other - specify</t>
  </si>
  <si>
    <t>Treatment: Prompt, effective antimalatial treatment</t>
  </si>
  <si>
    <t>Health System Strengthening</t>
  </si>
  <si>
    <t>Standardized treatment, pation support and patient charter</t>
  </si>
  <si>
    <t>Procurement and Supply management</t>
  </si>
  <si>
    <t>High-risk groups</t>
  </si>
  <si>
    <t>8.  Exchange Rate (used to translate local currency into grant currency)</t>
  </si>
  <si>
    <t xml:space="preserve">Name of local currency, date and source of the exchange rate, and other comments (if appropriate) </t>
  </si>
  <si>
    <t>Name of local currency and LFA comments on the exchange rates used by the PR</t>
  </si>
  <si>
    <t>Current Period</t>
  </si>
  <si>
    <t>The PR expenditure in Table C is consistent with PR expenditure for the same period as provided in the Progress Updates/Disbursements Request (PU/DR).</t>
  </si>
  <si>
    <t xml:space="preserve">The total expenditure is supported by appropriate documentation ( PR expenditure reports, bank reconciliations, SR expenditure reports to PR etc.) or reasonable assumptions. </t>
  </si>
  <si>
    <t>LFA Comments on the PR's overall verification efforts of SR expenditure and the explanations of variance provided</t>
  </si>
  <si>
    <r>
      <rPr>
        <b/>
        <sz val="12"/>
        <rFont val="Arial"/>
        <family val="2"/>
      </rPr>
      <t>*</t>
    </r>
    <r>
      <rPr>
        <b/>
        <sz val="11"/>
        <rFont val="Arial"/>
        <family val="2"/>
      </rPr>
      <t xml:space="preserve"> Indicator No.</t>
    </r>
  </si>
  <si>
    <r>
      <t>TO BE COMPLETED ONLY</t>
    </r>
    <r>
      <rPr>
        <b/>
        <i/>
        <u val="single"/>
        <sz val="10"/>
        <rFont val="Arial"/>
        <family val="2"/>
      </rPr>
      <t xml:space="preserve"> ONCE</t>
    </r>
    <r>
      <rPr>
        <b/>
        <i/>
        <sz val="10"/>
        <rFont val="Arial"/>
        <family val="2"/>
      </rPr>
      <t xml:space="preserve"> A YEAR EXCEPT AT MONTH 18 FOR PURPOSES OF PHASE 2 REVIEW</t>
    </r>
  </si>
  <si>
    <r>
      <t xml:space="preserve">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b/>
        <sz val="11"/>
        <rFont val="Arial"/>
        <family val="2"/>
      </rPr>
      <t xml:space="preserve">! </t>
    </r>
    <r>
      <rPr>
        <sz val="11"/>
        <rFont val="Arial"/>
        <family val="2"/>
      </rPr>
      <t>The forecast should include any existing commitments (eligible under this grant) as of the end of the reporting period and which are likely to be paid during the disbursement period</t>
    </r>
  </si>
  <si>
    <t>Value of products entered by the PR and verified as correct by the LFA in the PQR during reporting period</t>
  </si>
  <si>
    <r>
      <t>LFA's explanation of any significant variance between forecasted amounts and amounts as originally budgeted.</t>
    </r>
    <r>
      <rPr>
        <sz val="11"/>
        <rFont val="Arial"/>
        <family val="2"/>
      </rPr>
      <t xml:space="preserve">
Please explain any significant variance (based on your judgment) between the forecasted amounts and the amounts as per approved budgets.  Please specify the main factors and related amounts that are the major drivers of the variance. 
NB. Consider the following items when providing the analysis. 
  - Expected timing of payments for any significant budgetary items,
  - Impact of existing cash balance at SR levels
  - Current confirmed commitments to be paid during disbursement request period 
  - Current/expected unit prices compared to those in the budget 
  - Change in quantities compared to budget
  - Exchange rates and inflation
  - Linkage between budget absorption and programmatic performance to-date.
</t>
    </r>
    <r>
      <rPr>
        <i/>
        <sz val="11"/>
        <rFont val="Arial"/>
        <family val="2"/>
      </rPr>
      <t xml:space="preserve">
</t>
    </r>
    <r>
      <rPr>
        <b/>
        <sz val="11"/>
        <rFont val="Arial"/>
        <family val="2"/>
      </rPr>
      <t>!</t>
    </r>
    <r>
      <rPr>
        <sz val="11"/>
        <rFont val="Arial"/>
        <family val="2"/>
      </rPr>
      <t xml:space="preserve"> The forecast should include any existing commitments (eligible under this grant) as of the end of the reporting period and which are likely to be paid during the disbursement period</t>
    </r>
  </si>
  <si>
    <r>
      <t xml:space="preserve">PR's explanation of variance 
(1) between cumulative budget and cumulative expenditure and 
(2) between cumulative disbursement and cumulative expenditure </t>
    </r>
    <r>
      <rPr>
        <sz val="11"/>
        <rFont val="Arial"/>
        <family val="2"/>
      </rPr>
      <t>(mandatory for amounts above $50,000 or equivalent and with more than 10% variance)</t>
    </r>
  </si>
  <si>
    <t>** Where the number of SRs is significant (over 10), SRs with small budgets (less than $50,000 or EUR equivalent cumulative each) do not need to be reported separately and the figures can be aggregated in a group called "Other Minor SRs"</t>
  </si>
  <si>
    <r>
      <rPr>
        <b/>
        <sz val="13"/>
        <color indexed="12"/>
        <rFont val="Arial"/>
        <family val="2"/>
      </rPr>
      <t>!</t>
    </r>
    <r>
      <rPr>
        <sz val="13"/>
        <rFont val="Arial"/>
        <family val="2"/>
      </rPr>
      <t xml:space="preserve"> If a Condition Precedent that was previously fulfilled is re-opened due to new circumstances, and the issue addressed by this condition is considered critical, the issue should be disclosed by the LFA in the Section 4 LFA Findings and Recommendations.  At the discretion of the Fund Portfolio Manager, the issue may be followed up through the management actions assigned by the Global Fund to the PR.</t>
    </r>
  </si>
  <si>
    <r>
      <rPr>
        <b/>
        <sz val="14"/>
        <color indexed="12"/>
        <rFont val="Arial"/>
        <family val="2"/>
      </rPr>
      <t>!</t>
    </r>
    <r>
      <rPr>
        <sz val="14"/>
        <rFont val="Arial"/>
        <family val="2"/>
      </rPr>
      <t xml:space="preserve"> Based on the information provided in the previous sections and your understanding of the grant, please summarise any </t>
    </r>
    <r>
      <rPr>
        <u val="single"/>
        <sz val="14"/>
        <rFont val="Arial"/>
        <family val="2"/>
      </rPr>
      <t>important</t>
    </r>
    <r>
      <rPr>
        <sz val="14"/>
        <rFont val="Arial"/>
        <family val="2"/>
      </rPr>
      <t xml:space="preserve"> management issues, proposing a recommendation for each.
</t>
    </r>
    <r>
      <rPr>
        <b/>
        <sz val="14"/>
        <color indexed="12"/>
        <rFont val="Arial"/>
        <family val="2"/>
      </rPr>
      <t xml:space="preserve">NB: an issue is considered as 'important' if it impacts or is likely to impact program implementation and results.  </t>
    </r>
    <r>
      <rPr>
        <b/>
        <sz val="14"/>
        <rFont val="Arial"/>
        <family val="2"/>
      </rPr>
      <t xml:space="preserve">  </t>
    </r>
    <r>
      <rPr>
        <sz val="14"/>
        <rFont val="Arial"/>
        <family val="2"/>
      </rPr>
      <t xml:space="preserve">                                                                                                                                                                                                      </t>
    </r>
    <r>
      <rPr>
        <sz val="14"/>
        <color indexed="12"/>
        <rFont val="Arial"/>
        <family val="2"/>
      </rPr>
      <t xml:space="preserve">! </t>
    </r>
    <r>
      <rPr>
        <sz val="14"/>
        <rFont val="Arial"/>
        <family val="2"/>
      </rPr>
      <t>Instead of repeating detailed descriptions of issues covered in other sections, it is acceptable to state the issue and reference the section containing the details.</t>
    </r>
  </si>
  <si>
    <t>On-going Progress Update and Disbursement Request and LFA On-going Progress Review and Disbursement Recommendation</t>
  </si>
  <si>
    <t xml:space="preserve">In completing this report, please refer  to the detailed "Guidelines for completing the
PR “ongoing progress update and disbursement request”, and LFA “ongoing progress review and disbursement recommendation”
</t>
  </si>
  <si>
    <r>
      <t>*</t>
    </r>
    <r>
      <rPr>
        <b/>
        <sz val="11"/>
        <rFont val="Arial"/>
        <family val="2"/>
      </rPr>
      <t xml:space="preserve"> Indicator No. should correspond to the indicator number listed in the approved Performance Framework of the grant (1.1, 1.2, etc.)</t>
    </r>
  </si>
  <si>
    <r>
      <rPr>
        <b/>
        <sz val="12"/>
        <color indexed="12"/>
        <rFont val="Arial"/>
        <family val="2"/>
      </rPr>
      <t>!</t>
    </r>
    <r>
      <rPr>
        <sz val="12"/>
        <rFont val="Arial"/>
        <family val="2"/>
      </rPr>
      <t xml:space="preserve"> Please include in this table the CP number as per Grant Agreement and full text of CPs and/or other special conditions due for fulfilment during this period </t>
    </r>
    <r>
      <rPr>
        <u val="single"/>
        <sz val="12"/>
        <rFont val="Arial"/>
        <family val="2"/>
      </rPr>
      <t>or</t>
    </r>
    <r>
      <rPr>
        <sz val="12"/>
        <rFont val="Arial"/>
        <family val="2"/>
      </rPr>
      <t xml:space="preserve"> outstanding from previous periods. 
</t>
    </r>
    <r>
      <rPr>
        <b/>
        <sz val="12"/>
        <color indexed="12"/>
        <rFont val="Arial"/>
        <family val="2"/>
      </rPr>
      <t>!</t>
    </r>
    <r>
      <rPr>
        <sz val="12"/>
        <color indexed="12"/>
        <rFont val="Arial"/>
        <family val="2"/>
      </rPr>
      <t xml:space="preserve"> </t>
    </r>
    <r>
      <rPr>
        <sz val="12"/>
        <rFont val="Arial"/>
        <family val="2"/>
      </rPr>
      <t>Some Special Conditions may apply to more than one period of grant implementation.  Their fulfilment during one period does not automatically imply fulfilment in subsequent periods.  The LFA should verify that the status of such conditions is reported by the PR during each period concerned.</t>
    </r>
  </si>
  <si>
    <r>
      <t>!</t>
    </r>
    <r>
      <rPr>
        <sz val="12"/>
        <rFont val="Arial"/>
        <family val="2"/>
      </rPr>
      <t xml:space="preserve"> Please list all issues raised in the last Management Letter from the Global Fund or outstanding from previous Management Letters, and comment on the progress. Please include the date of the management letter and the item number.</t>
    </r>
  </si>
  <si>
    <r>
      <t xml:space="preserve">1a.  Have you updated the Price Quality Reporting (PQR) with the required information on the pharmaceuticals and health products received during the period covered by this PU/DR’ (if applicable)?  If health products procurement information has not been entered into the PQR, please explain why.
     </t>
    </r>
    <r>
      <rPr>
        <b/>
        <sz val="11"/>
        <color indexed="12"/>
        <rFont val="Arial"/>
        <family val="2"/>
      </rPr>
      <t>!</t>
    </r>
    <r>
      <rPr>
        <sz val="11"/>
        <rFont val="Arial"/>
        <family val="2"/>
      </rPr>
      <t xml:space="preserve">  For further guidance on PQR data entry, please refer to the guidelines.</t>
    </r>
  </si>
  <si>
    <r>
      <t xml:space="preserve">2.  Based on the most up-to-date stock situation, are there any risks of stockouts of key pharmaceuticals &amp; health products </t>
    </r>
    <r>
      <rPr>
        <b/>
        <u val="single"/>
        <sz val="11"/>
        <rFont val="Arial"/>
        <family val="2"/>
      </rPr>
      <t>at the central level</t>
    </r>
    <r>
      <rPr>
        <b/>
        <sz val="11"/>
        <rFont val="Arial"/>
        <family val="2"/>
      </rPr>
      <t xml:space="preserve"> in the next period of implementation?  If yes, please comment.</t>
    </r>
  </si>
  <si>
    <r>
      <t>!</t>
    </r>
    <r>
      <rPr>
        <sz val="11"/>
        <rFont val="Arial"/>
        <family val="2"/>
      </rPr>
      <t xml:space="preserve"> An explanation must be provided if there have been any adjustments.</t>
    </r>
  </si>
  <si>
    <t>(1) Additional Cash buffer can be requested if the next PU/DR report will contain a completed EFR report or a completed Annex on SR financials, requested by the Secretariat, or if there are any additional GF-specific requirements that cannot be delivered within 45 days. An agreement in principal from the FPM should be obtained prior to requesting an additional cash buffer.</t>
  </si>
  <si>
    <r>
      <t xml:space="preserve">! </t>
    </r>
    <r>
      <rPr>
        <sz val="11"/>
        <color indexed="53"/>
        <rFont val="Arial"/>
        <family val="2"/>
      </rPr>
      <t xml:space="preserve"> </t>
    </r>
    <r>
      <rPr>
        <sz val="11"/>
        <rFont val="Arial"/>
        <family val="2"/>
      </rPr>
      <t>The self-evaluation should be undertaken by taking into account programmatic achievements, financial performance and program issues in various functional areas (M&amp;E, Finance, Procurement, and Program Management, including management of sub-recipients).  See Guidelines for more detailed guidance.</t>
    </r>
  </si>
  <si>
    <t>Cash balance at the end of the period covered by this Progress Update</t>
  </si>
  <si>
    <t>See guidance on SSUF content and format in the guidelines.</t>
  </si>
  <si>
    <r>
      <t>!</t>
    </r>
    <r>
      <rPr>
        <sz val="13"/>
        <rFont val="Arial"/>
        <family val="2"/>
      </rPr>
      <t xml:space="preserve"> This table should contain all issues raised in the last Management Letter from the Global Fund or outstanding from previous Management Letters, and comment on the progress.</t>
    </r>
  </si>
  <si>
    <r>
      <t>(!)</t>
    </r>
    <r>
      <rPr>
        <sz val="11"/>
        <rFont val="Arial"/>
        <family val="2"/>
      </rPr>
      <t xml:space="preserve"> This table is included in the PU/DR form with the aim to improve completeness of information in the PQR system and not for comparing PQR amounts vis-à-vis expenditure per se. NB: PQR and expenditure amounts on health products may not be equal due to a timelag between payments and delivery of pharmaceuticals/health products.
</t>
    </r>
    <r>
      <rPr>
        <b/>
        <sz val="11"/>
        <color indexed="12"/>
        <rFont val="Arial"/>
        <family val="2"/>
      </rPr>
      <t>(!)</t>
    </r>
    <r>
      <rPr>
        <sz val="11"/>
        <rFont val="Arial"/>
        <family val="2"/>
      </rPr>
      <t xml:space="preserve">  For further guidance on PQR data entry, please refer to the guidelines.</t>
    </r>
  </si>
  <si>
    <t xml:space="preserve">During the lifetime of a grant, the Global Fund periodically disburses funds to the Principal Recipient (PR) based on demonstrated program performance and financial needs for the following period of implementation. 
The PR’s ongoing progress update and disbursement request (PU/DR) is both a progress report on the latest completed period of program implementation and a request for funds for the following period of implementation. Its purpose is to provide an update of the programmatic and financial progress of a Global Fund-financed grant, as well as an update on fulfillment of conditions precedent, management actions and other requirements. The PU/DR, alongside the Local Fund Agent (LFA) ongoing progress review and disbursement recommendation (short-form: LFA-verified PU/DR), forms the basis for the Global Fund’s disbursement decision by linking historical and expected program performance with the level of financing to be provided to the PR.
One Excel file contains both the PR’s PU/DR and the LFA-verified PU/DR. The PR should only complete the worksheets of the file pertaining to the PU/DR (the worksheet tabs color-coded in green), whereas the LFA should complete the worksheets of the file pertaining to the LFA-verified PU/DR (the worksheet tabs color-coded in blue). The Excel file also includes a reference checklist of supporting documents for the PU/DR review (the worksheet tab color-coded in yellow). This checklist is included for information and not for completion. The PU/DR should be completed by the PR of a Global Fund grant for every period in which a progress update is required, usually either on a quarterly, semiannual or annual basis, regardless of whether or not a disbursement is being requested. Once a year, the PR is expected to submit the Enhanced Financial Report (EFR) as part of the PU/DR (there is a dedicated tab for EFR in the Excel file). 
The PR is required to submit the PU/DR to the LFA within 45 calendar days from the closing date of the relevant progress update period when the report does not contain the EFR (as indicated in the performance framework of Annex A of the grant agreement) and within 60 calendar days when the report contains the EFR (once a year). 
The LFA should complete and submit a signed copy of the LFA-verified PU/DR to the Global Fund within ten working days after receiving the final signed version of the PU/DR from the PR and within 13 working days when the PU/DR report contains the EFR (once a year), unless agreed otherwise with the FPM (The LFA does not need to submit original/hard copies of each PU/DR reports. However, these documents should be available at the LFA’s offices for any audit/reviews. Also, the LFA should be ready at all times to submit these originals to the Secretariat upon request).  In this report the LFA should provide an analysis and comments based on verification of the PR-reported information, document grant risks and recommendations for improving program implementation, and finally, provide a performance rating to the grant and disbursement recommendation for the Global Fund’s consideration.  In defining the performance rating and recommending a disbursement amount, the LFA should use the Grant Rating Methodology of the Global Fund (as described in Annex 2 and communicated at various regional meetings and LFA training events) along with the Excel version of the Grant Rating Tool (to be provided to LFAs) to support the calculation of Indicator Rating.  
</t>
  </si>
  <si>
    <t>! A Statement of Sources and Uses of Funds (SSUF) is to be provided by PR along with the PUDR form</t>
  </si>
  <si>
    <r>
      <rPr>
        <b/>
        <sz val="16"/>
        <color indexed="12"/>
        <rFont val="Arial"/>
        <family val="2"/>
      </rPr>
      <t xml:space="preserve">Annex to PU/DR - LFA-reviewed Sub-recipient financial information </t>
    </r>
    <r>
      <rPr>
        <b/>
        <sz val="14"/>
        <color indexed="12"/>
        <rFont val="Arial"/>
        <family val="2"/>
      </rPr>
      <t xml:space="preserve">
! Completion of this table by the PR and verification by the LFA are </t>
    </r>
    <r>
      <rPr>
        <b/>
        <u val="single"/>
        <sz val="14"/>
        <color indexed="12"/>
        <rFont val="Arial"/>
        <family val="2"/>
      </rPr>
      <t>discretionary</t>
    </r>
    <r>
      <rPr>
        <b/>
        <sz val="14"/>
        <color indexed="12"/>
        <rFont val="Arial"/>
        <family val="2"/>
      </rPr>
      <t>, and should be done upon the Secretariat's request.</t>
    </r>
  </si>
  <si>
    <t>Cumulative Actual Expenditure through period covered by this Progress Update</t>
  </si>
  <si>
    <t>NB: The LFA should sign a printed version of the verified PU/DR and send it to the Secretariat as a pdf file by email, or include an electronic signature in the Excel file to be submitted to the Global Fund.</t>
  </si>
  <si>
    <t>Prevention: Behavioral Change Communication - Mass media</t>
  </si>
  <si>
    <t>Prevention: Behavioral Change Communication - community outreach</t>
  </si>
  <si>
    <t xml:space="preserve">Prevention: Counseling and Testing </t>
  </si>
  <si>
    <t>Supportive environment: Program management and administration</t>
  </si>
  <si>
    <t>HSS: Other, specify</t>
  </si>
  <si>
    <t>Prevention:  Behavioral Change Communication - Mass media</t>
  </si>
  <si>
    <t>Prevention:  Behavioral Change Communication - community outreach</t>
  </si>
  <si>
    <t>Other:Specify</t>
  </si>
  <si>
    <t>Georgia</t>
  </si>
  <si>
    <t>HIV/AIDS</t>
  </si>
  <si>
    <t>GEO-H-NCDC</t>
  </si>
  <si>
    <t>NCDC</t>
  </si>
  <si>
    <t>EUR</t>
  </si>
  <si>
    <t>Semester</t>
  </si>
  <si>
    <t>Annual</t>
  </si>
  <si>
    <t>To establish supportive environment for HIV/AIDS prevention, treatment, care and support</t>
  </si>
  <si>
    <t>To increase coverage and quality of preventive interventions targeted at MARPs</t>
  </si>
  <si>
    <t>To sustain treatment, care and support for PLHIV including Abkhazia frozen conflict area</t>
  </si>
  <si>
    <t>To generate evidences and document HIV program effectiveness</t>
  </si>
  <si>
    <t xml:space="preserve">PR Management and Administration </t>
  </si>
  <si>
    <t>SR</t>
  </si>
  <si>
    <t>TBD</t>
  </si>
  <si>
    <t>Georgian Harm Reducation Network</t>
  </si>
  <si>
    <t>Center of Mental Health and Prevention of Drug Addiction</t>
  </si>
  <si>
    <t>Tanadgoma</t>
  </si>
  <si>
    <t>Infectious Diseases, AIDS and Clinical Immunology Research Center</t>
  </si>
  <si>
    <t>HIV/AIDS Patients Support Foundation</t>
  </si>
  <si>
    <t>Curatio International Foundation</t>
  </si>
  <si>
    <t>National Center for Disease Control and Public Health</t>
  </si>
  <si>
    <t>EURO</t>
  </si>
  <si>
    <t>Impact</t>
  </si>
  <si>
    <t xml:space="preserve">Percentage of men who have sex with men who are living with HIV </t>
  </si>
  <si>
    <t>Percentage of people who inject drugs who are living with HIV</t>
  </si>
  <si>
    <t xml:space="preserve">Percentage of sex workers who are living with HIV </t>
  </si>
  <si>
    <t xml:space="preserve">AIDS related mortality per 100,000 population </t>
  </si>
  <si>
    <t>Outcome</t>
  </si>
  <si>
    <t xml:space="preserve">Percentage of adults and children with HIV known to be on treatment 12 months after initiation of antiretroviral therapy. </t>
  </si>
  <si>
    <t>Percentage of men reporting the use of a condom the last time they had anal sex with a male partner</t>
  </si>
  <si>
    <t>Percentage of sex workers reporting the use of a condom with their most recent client</t>
  </si>
  <si>
    <t xml:space="preserve">Percentage of people who inject drugs reporting the use of sterile injecting equipment the last time they injected </t>
  </si>
  <si>
    <t>2015</t>
  </si>
  <si>
    <t>n/a</t>
  </si>
  <si>
    <t>Based on the PF, this indicator will be reported on Feb 15, 2016.</t>
  </si>
  <si>
    <t>2014</t>
  </si>
  <si>
    <t>The prevalcne of HIV in Tbilisi was 0.6% and 0.8% in Batumi, total number of study participants tested on HIV was 277</t>
  </si>
  <si>
    <t>HMIS</t>
  </si>
  <si>
    <t>BSS (Behavioral Surveillance Survey)</t>
  </si>
  <si>
    <t>The value of the indicator was 94.4% in Tbilisi, but it was only 82.7% in Batumi (total number of respondents was 224</t>
  </si>
  <si>
    <t xml:space="preserve">Number of MARPs (IDUs, MSM and FSWs) covered with HIV testing and counselling (including provision of results) </t>
  </si>
  <si>
    <t>Current grant</t>
  </si>
  <si>
    <t>N-not cumulative</t>
  </si>
  <si>
    <t>Yes - Top 10</t>
  </si>
  <si>
    <t>2013</t>
  </si>
  <si>
    <t>1.1.</t>
  </si>
  <si>
    <t xml:space="preserve">Number of prisoners covered with VCT (HIV testing and counselling, including provision of results) </t>
  </si>
  <si>
    <t xml:space="preserve">Proportion of new individuals who test positive for HIV, enrolled in care (pre-ART or ART) services </t>
  </si>
  <si>
    <t>87.7% (430/490)</t>
  </si>
  <si>
    <t>Number and percentage of MSM reached with HIV prevention programmes - defined package of services</t>
  </si>
  <si>
    <t>4.5% (765/17000)</t>
  </si>
  <si>
    <t xml:space="preserve"> 8% (1428/17000) </t>
  </si>
  <si>
    <t xml:space="preserve"> 6.4%(1087/17000) </t>
  </si>
  <si>
    <t xml:space="preserve">Number and percentage of IDUs reached with HIV prevention programmes - defined package of services </t>
  </si>
  <si>
    <t>36% (16208/45000)</t>
  </si>
  <si>
    <t xml:space="preserve"> 40% (17925/45000) </t>
  </si>
  <si>
    <t xml:space="preserve">57% (25838/45000) </t>
  </si>
  <si>
    <t xml:space="preserve">Number and percentage of FSWs reached with HIV prevention programmes - defined package of services </t>
  </si>
  <si>
    <t>9.7% (776/8000)</t>
  </si>
  <si>
    <t>19% (1232/6500)</t>
  </si>
  <si>
    <t>16.1% (1044/6500)</t>
  </si>
  <si>
    <t>Percentage of individuals receiving OST who received treatment for at least 6 months</t>
  </si>
  <si>
    <t>16% (400/2450)</t>
  </si>
  <si>
    <t xml:space="preserve">503 people were receiving OST through GF funding continuously over the period of 6 months </t>
  </si>
  <si>
    <t>Percentage of key affected population screened for TB</t>
  </si>
  <si>
    <t>N/A</t>
  </si>
  <si>
    <t>40% (3002/7503)</t>
  </si>
  <si>
    <t>36% 
(2673/7503)</t>
  </si>
  <si>
    <t xml:space="preserve">Number and percentage of eligible adults and children currently receiving antiretroviral therapy  </t>
  </si>
  <si>
    <t>51.5%(2092/4060)</t>
  </si>
  <si>
    <t xml:space="preserve"> 60.0%(2740/4570) </t>
  </si>
  <si>
    <t>55% (2590/4570)</t>
  </si>
  <si>
    <t>Percentage of adults and children that initiated ART, with an undetectable viral load at 12 months (&lt;1000 copies/ml)</t>
  </si>
  <si>
    <t>Y-cumulative annually</t>
  </si>
  <si>
    <t>83% (101/121)</t>
  </si>
  <si>
    <t xml:space="preserve">Number of patients with HIV Hep C co-infection receiving Hep C treatment </t>
  </si>
  <si>
    <t xml:space="preserve">Underachivement partially is a result of delay in procurement of pegilatied interrfern (National AIDS Center was cortoling the stock for current patients and was reluctant to enroll new patients in the program). As soon as the medicine was provided, they accelerated the enrollment of eligible patients in the program. Although, some of them are refusing to get interferon treatment due to the state anouncement regarding of starting the free treatment with more effective medicine - Sofosbovir in 2015.  </t>
  </si>
  <si>
    <t xml:space="preserve">1. Conditions Precedent to the First Disbursement (Terminal Date as stated in block 7A of the Face Sheet):
The first disbursement of Grant funds by the Global Fund to the Principal Recipient is subject to:
a)   the Principal Recipient entering into temporary arrangements with the existing Sub- recipients carrying out Program activities, under grant number GEO-H-GPIC, until the Principal Recipient submits a request for tender in accordance with the laws of Georgia, and new Sub-recipients are selected through such tender (for the avoidance of doubt, during such temporary arrangements period, the Standard Terms and Conditions of this Agreement shall apply); 
</t>
  </si>
  <si>
    <t>Met</t>
  </si>
  <si>
    <t xml:space="preserve">The first disbursement of Grant funds by the Global Fund to the Principal Recipient is subject to:
b) delivery by the Principal Recipient to the Global Fund, in form and substance satisfactory to the Global Fund, of a letter signed by the Authorized Representative of the Principal Recipient setting forth the name, title and authenticated specimen signature of each person authorized to sign disbursement requests under Article 10 of the Standard Terms and Conditions of this Agreement and, in the event a disbursement request may be signed by more than one person, the conditions under which each may sign.
</t>
  </si>
  <si>
    <t xml:space="preserve">2. Condition Precedent to the Use of Grant Funds by the Principal Recipient for procurement of health and non-health products (Terminal Date as stated in block 7B of the Face Sheet):
The use of Grant funds by the Principal Recipient for procurement of health and non-health products is subject to delivery by the Principal Recipient to the Global Fund, each in form and substance satisfactory to the Global Fund, of an Operations Manual (OM) which shall include procedures in respect of Procurement and Supply Management and regular progress updates, and shall address  weaknesses  identified  by the Principal Recipient  assessment, including but not limited to the following:
a) Standard Operating Procedures (SOPs) for procurement of health and non-health products; and
b) SOPs for supply chain management (including management information systems, forecasting and quantification, storage and distribution) of health products and pharmaceuticals on a national level (from central level to patient level).
Notwithstanding the foregoing set forth in this Section B(2)(b), prior to the satisfaction of this condition precedent, the Principal Recipient may use Grant funds, with the prior written approval of the Global Fund, for procurement of non-health products.
</t>
  </si>
  <si>
    <t xml:space="preserve">3. Conditions   Precedent   to   disbursement   by   the   Global   Fund   to   the Principal Recipient or use by the Principal Recipient of Grant funds to finance activities related to Objective 1:
The  Global  Fund  and  the  Principal  Recipient  shall  agree  on  the  list  of  activities  related  to
Objective 1
</t>
  </si>
  <si>
    <t xml:space="preserve">4. Condition Precedent to disbursement by the Global Fund to the Principal Recipient or use by the Principal Recipient of Grant funds for the 2015 budget:
a)   No later than 14 August 2014, the Ministry of Labour, Health and Social Affairs shall inform the Global Fund of the HIV treatment protocol that will be used in Georgia during  the  current  implementation  period;  upon  which  the  Global  Fund  will determine its ART funding contribution which would be incorporated into the 2015 budget (the Global Fund reserves a right to limit the ART funding to the treatment regimens recommended in the WHO 2013 treatment guidelines).
</t>
  </si>
  <si>
    <t xml:space="preserve">SPECIAL TERMS AND CONDITIONS FOR THIS AGREEMENT
No later than 30 June 2014, the CCM shall, or the Principal Recipient shall cause the CCM to, submit a Budgeted Sustainability Plan for the gradual governmental take-over of financing, starting in 2015, for activities supported by this Grant. GF agreed to postpone the terminal date of the condition to 31 January, 2015 </t>
  </si>
  <si>
    <t xml:space="preserve">At its sole discretion, the Global Fund reserves the right to require the principal recipient to use the services of a suitability qualified procurement agent for the procurement of designated list of health products, including pharmaceuticals, for reasons of quality, and or value for money. when invoking this right, the Global Fund will stipulate the list of health products </t>
  </si>
  <si>
    <t>Financial management and systems
During revision of the Work plan and Budget it has been noted that the PR tends to modify the budget under negotiation on ongoing basis. This practice has created a confusion, as there was a difference in multiple versions submitted to the Secretariat. Additionally it has resulted in CT's considerable time for verification, clarifications, and unnecessary communication.
Action Required:
The budget approved by the Global Fund should be treated as a plan, and should not be changed on an ongoing basis. The re-programming requests should be approved by Global Fund through the official request, and variance between the originally approved budget and re-allocations should be reported as part of the EFR</t>
  </si>
  <si>
    <t xml:space="preserve">The request is fully noted. All future reprogramming actions will be sent to GF for official approval with relevant re-allocation requests. The variances for P1 and P2 period budget allocations are reported in current EFR. </t>
  </si>
  <si>
    <t>Qpioid Substitution Program
While the overall achievement of the OST indicator does not raise questions, our further discussions have revealed that OST patients are transferred from the State Program to the GF Program by the State Program officials due to inability of patients to cover the co-payment requested by the state program or difficulties to manage patients with some mental problems.
Since the movements of the patients are controlled by the State Program, and currently free treatment is provided by the Global Fund, the move of the patients to the Global 'Fund program for the above mentioned reasons is understandable. However, it raises an ethical issue of continuation of the treatment for the most disadvantaged group, when the Global Fund discontinues the OST activities in Georgia.  In view of the above, we strongly recommend that the PR causes the CCM, as part of the sustainability plan, to initiate discussions on the future adoption of the co-payment waver policy for disadvantaged OST patients, or find any other appropriate solutions, for gradual inclusion of the GF program OST patients into the state program.</t>
  </si>
  <si>
    <t>Issue:
During the review, it was noted that the SRs have experienced stock outs in condoms, lubricants due to the late procurement by the previous PRoFurthermore, the Global Fund Secretariat is aware of the complexity of the regulations and the processes of the State Procurement Agency, which may potentially result in delayed procurement of drugs and stock outs.
Action required:
The PR should continue to update the Global Fund on the progress made with respect to the procurement of drugs and health products and to continue to monitor the process.
While the Global Fund Secretariat acknowledges the efforts made by the PR to streamline the processes, the PR is requested to continue to follow up and ensure that the orders are placed in timely manner and the buffer period is included in the calculations, in order to avoid stock out of medicines and health products and interruption of services.</t>
  </si>
  <si>
    <t xml:space="preserve">The procurement process was much accelerated during the P2. All key health products and medicines were procured and provided to SRs. There is still delay in procurement of mobile ambulatories, office furniture, office equipment and some minor laboratory supplies, that will be conducted during Q1 of 2015. The experience gained during the P2 will considerable simplify the procurement processes during in 2015 as the PR is planning to procure mostly the same items. </t>
  </si>
  <si>
    <t>During the PHPM review of the TB and HIV Grants conducted in July 2014, the Global Fund has provided set of recommendations on the issues identified in 27 sites.
The PR submitted a consolidated feedback on 11h of October 2014 including proposed measures to address the issues identified as well as updated the Global Fund on the progress made with respect to completion and implementation of the Maintenance and Service Plan for health procurement under the Global Fund grants.
We appreciate the PR's efforts so far. Please be informed that we will be conducting a follow up mission to review the progress on the implementation of the Maintenance and Service Plan.</t>
  </si>
  <si>
    <t>We recognize that the PIU has been established several months ago, and the staff needs sufficient time to learn and adapt to the requirements of the Global Fund.
However, taking into consideration the capacity building opportunities provided by the GF and GMS, it is expected that less iterations should take place for the key grant documents (revised Budget and Work plan, PSM related documents, and Performance Framework) prepared by the PRoWe do hope to see more progress in the future.</t>
  </si>
  <si>
    <t>The PR acknowledges this responsibility. The current key grant documents are harmonized and PR doesn't anticipate any major revisions that may require intensive communication with GF.</t>
  </si>
  <si>
    <t xml:space="preserve">The latest update regarding the PSM improvement plan implementation was requested from SRs on January 15th, 2015 and SRs have provided the current statuses. The PR has developed the second letter based on the status updates provided by SRs to reinforce the implementation of the plan and will continue the monitoring as on-going process. The letter will be sent early March with relevant reporting documents </t>
  </si>
  <si>
    <t>No  stock -outs  are  expected.</t>
  </si>
  <si>
    <t>The opening of the new regional AIDS Center in Telavi (Kakheti region) was canceled due to the justification provided by the National AIDS Center. The main reason is that the new center willn't be cost-effective due to small number of HIV positive individuals living in that Geographic area. Although, there is no health care facility with infecions disease management profile that would serve as a SSR in the ART program componen</t>
  </si>
  <si>
    <t>The audit service is procured from KPMG Georgia and report will be provided according to the schedule.</t>
  </si>
  <si>
    <t xml:space="preserve">
During P2 PR has initiated regular monitoring on stocks and utilization of medicines and supplies by SRs. Based on these data PR can evaluate the requests coming from SRs critically and ask for additional justifications before agreeing on the amount of products requested. The information is crucial for better planning of next procurement rounds as well.  PR is working on institutionalization of the Logistic Information System - warehouse database, namely PR logistic specialist is entering data regarding all procurements that took place since April, 2014. From May, 2015 SRs will be required to enter the utilization data on all products entered in the system.                                                                                                                                                                                                                                                                                                                                                                                                     In order to get prepared for initiating first- line drug procurement by the government in 2015,   the following activities were  scheduled and initiated: 1. market research (ongoing) 2. meeting  with local   wholesalers and  pharmaco companies’  representation offices (planned); 3. obtaining competitive prices by initiating direct negotiations with WHO prequalified manufacturers (planned); 4. negotiation  with VPP and discussion on the opportunities  to  participate in the local tenders (ongoing). 5.  providing  results  of these negotiations to the Ministry of Health (ongoing) .                                                                                                                                                                                                                                                                                                                From the experience of P2 procurement, it takes a long time to get final, acceptable for tender regulations for quality product specifications from SRs that increases the lengh of procurment process. Exchange rate fluctuation may have a negative impact on the current procurement contracts for which the suppliers need to provide next deliveries according to the schedule (they may request rise in payment to cover the loss). </t>
  </si>
  <si>
    <t>Number of PWIDs reached with VCT services during P2 is 11243 (11243/12620 - 89%); Number of MSM who recieved VCT is 712 (712/1003=71%) and number of FSWs is  682 (682/675=101%)                                                                       The overachivement is partially resulted from hiring additional staff (mobile ambulatory personnel for NST program) for outreach work that increased covereadge of PWIDs with VCT service (source for the data is electronic dabatase of SRs - GHRN and Tanadgoma)</t>
  </si>
  <si>
    <t>Mainly the underachivement is a result of dicreased total number of inmates (10,000 vs. 24000).  
Starting of the HCV treatment Program in penitentiary system erly 2014 has increased interest in VCT among prisoners. We untisipate that the same trend will remain. (source is electronic dabase of SR - Tanadgoma)</t>
  </si>
  <si>
    <t>2590 patients were receiving ART as of December 31, 2014. The underachivement is a result of lower HIV detection rate than it was initially projected. Coverage of already detected HIV patients with monitoring investigations for eligibility for ART still remains high (indicator 1.2.) (Source is electronic database of National AIDS Center)</t>
  </si>
  <si>
    <t>EFR is submitted along with PU/DR within the deadline set by GF.</t>
  </si>
  <si>
    <t>FX rate at the date of reporting  (source: OANDA.com)</t>
  </si>
  <si>
    <t>Exchange rate at the closing reporting date (source: www.nbg.gov.ge)</t>
  </si>
  <si>
    <t>Exchange rate at the date of transaction  (source: www.nbg.gov.ge)</t>
  </si>
  <si>
    <t>Although, the indicators and the activity is relatively new for HIV Program, the good results were achieved by SRs. 2472 PWIDs and 118 FSWs and 83 MSM were screened on TB during October-December, 2014 (Source is electronic database of GNRH and Tanadgoma).</t>
  </si>
  <si>
    <t>The achivement is a result of close monitoring of patients on ART, including follow ups with mobile ART monitoring units. (Source is electronic database of National AIDS Center).</t>
  </si>
  <si>
    <t xml:space="preserve">
</t>
  </si>
  <si>
    <t>Relevant PQ-s are signed with VPP and IDA for procurement of ARV medicines (adults and pediatric drugs) and condoms;  the PQ regarding the syringes is under final review and will be signed early March, 2015. The negotiation for 1ml syringe took much time as IDA couldn't timely find company that would supply with syringes of desired specifications.</t>
  </si>
  <si>
    <t>The changes in the system of counting the coverage of the key affected populations has allowed the SRs to report increased coverage. Hiring of additional staff for outreach work especially affected the coverage of PWIDs with HIV prevention package. Coverage of FSWs and MSM was considerably increased compared to P1 but still needs additional efforts. New intervention - PDI, that was tested among MSM turned out to be successful also  (source for the data is electronic dabatase of SRs - GHRN and Tanadgoma)</t>
  </si>
  <si>
    <t xml:space="preserve">The discussion regarding the future funding needs of OST programs supported from the GF grant was initiated at the last CCM meeting on January 30, 2015. Minister Davit Sergeenko will organize a follow up meetings with relevant stakeholders (State OST Program Management group) to find relevant solutions. Although, since 2015 the Mental Health and Addiction Prevention Center is responsible for implementation of both, the state and GF supported OST Programs that will make the transfer of patients from one program to another easier. Number of HIV positive patients enrolled into GF OST programs is not large (29) and shouldn’t be difficult to accommodate their needs within the state program. In addition, patients whose social vulnerability score is below 70,000 are eligible for state program full coverage. Tbilisi municipality is planning to cover cost of those OST program patients whose score is between 70,000 and 150,000 which will be a considerable support for OST patients living in and around Tbilisi.
</t>
  </si>
  <si>
    <t>5) Net variance of EUR 522,349 consists of Positive variance of Euro 1,252,306 and negative variance of Euro 729,957
Positive variance is derived from activities that were budgeted in current reporting period and represents either saving or postponed activity.  
Euro 959 - There was saving in procuring disinfectants due to Available stock at Sr 
Euro 1,296 - Actual printing costs For SRs  occured to be less than budgeted
Euro 624- Actual unit cost for computers provided to  Srs were less than budgeted
Euro 35,208  - Saving in Fuel cost derived from: a) Actual unit price less than budgeted b) available fuel vouchers provided by the previous PR. 
Euro 229,154 – Saving in ARVs resulted from actual PQ signed with PPM (lower unit costs were offered and PSM cost was also less than budgeted);  
Saving: Euro 8,576 – Saving in pharmaceuticals is caused by cheaper unit price for local procurement.  
Euro 30,212 - Actual Project management costs were less than budgeted including late recruitment of staff members (HIV M&amp;E specialist salary and logistics specialist ) ; fuel; tender announcement costs, Technical assistance; late start of media campaign and etc. 
Euro 10,000 was saved in Quality control of ARVs (will be implemented within 2015 with relevant amount budgeted in 2015);
Postponed activities: Euro 890,702  - Disbursement for Arvs due to the change in the payment method (payment after delivery)
Euro 10,757 - Procurement of Tests and lab supplies for objective 4 was included into the service contract with SR CIF (agreed with GF, ref - email of August 5, 2014 ) and will be reimburced in 2015 according to the respective contract with SR.
Euro 14,773 – Development of database (unified database for all SRs working on HIV prevention among key population groups (PWIDs, FSWs and MSM) was delayed. 
Euro 14,355- Project management cost for ERP system extension; Fire system installation and trainigs were postponed to the next period. 
Commitments: Euro 5,690 - fuel (both for PR and Srs) and PR GSM service cost for December reimbursed in January 2015
Negative Variance: Euro 729,957 – Actual cost of all procurements that were delayed from Q2 budget (HPHE; computers; printing materials and etc.)
Absorption rate: 65,5%</t>
  </si>
  <si>
    <t xml:space="preserve">1) Net variance of Euro 2,547,332 consists of positive (Euro 2,567,240) and Negative (Euro 19,908)  Variances:
Positive Variance: 
Savings: Euro 868,262 - There was saving in procuring health products and equipment  due to the following factors: 1. Local procurement with competitive bidding with preceding market assessment derived cheaper unit costs compared to the budgeted amounts; 2. Available stocks at SR and  Re-calculation of average consumption rates;  
Euro 31,940 - Actual printing costs occured to be less than budgeted
Euro 2,987- Actual unit cost for computers provided to  Srs were less than budgeted (computers were procured through consolidated tender conducted by state procurement agency and lower price was achieved)
Euro 79,588 – Saving in pharmaceuticals consists of : a) Volume of methadone reduced based on the quota of methadone for the country, remaining amount agreed with the Drug Regulation Agency will be procured in 2015 within 2015 budget;  b) Some drugs not procured due to the avaliable stock at SR ; c) Cheaper unit price has resulted from local procurement 
Euro 47,881  - Saving in Fuel cost derived from: a) Actual unit price less than budgeted (fuel was procured through consolidated tender conducted by state procurement agency) b) available fuel vouchers provided by the previous PR. 
Euro 229,154 –Saving in ARVs resulted from actual PQ signed with PPM (lower unit costs were offered and PSM cost was also less than budgeted);  
Euro 62,960 - Actual Project management costs were less than budgeted including late recruitment of staff members (HIV M&amp;E specialist and logistics specialist ) ; saving related to renovation of office; procuring furniture (It was handed over from previous PR) ; fuel; tender announcement costs, Technical assistance; late start of media campaign. 
Euro 10,000 was saved in Quality control of ARVs (will be implemented within 2015 with relevant amount budgeted in 2015);
Euro 57,220 - cancelled activities are as follows:  Procurement of  vehicles for SRs , refurbishment of new ART center in Telavi; Database upgrade for Aids Center is included in the SR contract.
Postponed activities: Eur 890,702  - Disbursement for ARVs due to the change in the payment method (payment upon delivery)
Euro 556 – Emergency amount of STA medicines was procured as tender failed two times, procurement of the remaining amount was postponed to the next period.
Euro 184,865 -  Procurement of  health products and equipment including IDA order for syringes  and Mobile Laboratories  were postponed. The first tender for mobile labs failed and a new one was alreday anounced and contract will be signed in March, 2015.
Euro 28,860 - Procurement of Tests and lab supplies for objective 4 was included into the service contract with SR CIF (agreed with GF, ref - email of August 5, 2014 ) and will be reimburced in 2015 according to the respective contract with SR.
Euro 14,773 – Development of database (instead of GHRN database PR has decided to develop unified database for all SRs working on HIV prevention among key population groups (PWIDs, FSWs and MSM) was postponed. Currently, procurement is initiated and contract signing is anticipated in April, 2015. 
Euro 29,767- Procurement of office furniture/equipment for SRs was postponed, the procurement has been initiated and the contract will be signed by the end of March, 2015.  Repairment  of new OST center was re-planned for 2015 due to pending decision regarding the location and finding relevant space.
Euro 32,035- Project management cost for ERP system extension; Several consultations took place with GF, LFA, State Treasury, HSSP project technical staff, previous PR. The issue is communicated with multiparty involvement. Partners’ consensus is needed for final technical and functional solutions. Fire system installation and trainigs were postponed to the next period. 
Commitments: Euro 5,690 - fuel (both for PR and Srs) and PR GSM service cost for December reimbursed in January 2015
Negative Variance: Euro 19,908 - Actual unit cost for some lab supplies occured slightly greater than budgeted (Supplies / consumables for HIVDR;Chlamydia immunofluorescence DFA KIT) 
Absorption rate: 28,3%
</t>
  </si>
  <si>
    <t xml:space="preserve">6) The reporting period relates activities performed by the SRs for July-December period. Within the current reporting period SRs received payment for June-November (GHRN in addition received reimbursement for April-May) and Advance payments (TG&amp;HAPS) to be used for total contract period received. Total reimbursement for services equal EUR 1,729,843 ( TG- EUR 205,250; HAPS –EUR 70,529 ; MHDAC –EUR 295,095; Aids Center EUR 321,394; CIF –EUR 78,406, GHRN- EUR 759,170) and  Advance Payments TG-EUR 27,807; HAPS – EUR 4,371.  
The variance consists of a) differences between periods for which SRs were reimbursed and the budget periods b) savings in program implementation (less amounts were spent per activities) 
Absorption rate : 95%
</t>
  </si>
  <si>
    <t xml:space="preserve">The expenditure relates to the Medicines and Pharmaceuticals procured locally and directly by The Global Fund. 
The variance is due to several reasons:  Saving: Euro 8,576 – Saving in pharmaceuticals is caused by cheaper unit price for local procurement.
 Euro 93,811 – Saving in ARVs resulted from actual PQ signed with PPM (lower unit costs were offered and PSM cost was also less than budgeted);  
Postponed: Eur 805,451 -Procurement of ARVs due to the change in the payment method (payment after delivery)
Euro 556 – Emergency amount of STA medicines was procured as tender failed two times, procurement of the remaining amount was postponed to the next period.
Overspending: Euro 36,976 – Actual cost for procurement of methadone, STA essential drugs delayed from Q2 budget.
</t>
  </si>
  <si>
    <t xml:space="preserve"> The expenditure relates to the Medicines and Pharmaceuticals procured locally and directly by The Global Fund. 
The variance is due to several reasons:    Saving: Euro 79,588 – a) Volume of Methadone reduced , based on the quota of methadone for the country, remaining amount agreed with the Drug Regulation Agency will be procured in 2015 within 2015 budget;  b) Some drugs not procured due to the avaliable stock at SR ; c) Cheaper unit prices resulted from local procurement 
 Euro 93,811 –Saving in ARVs resulted from actual PQ signed with PPM;  
Euro 1115 – saving in procurement of essential drugs was made by Aids Center
Postponed: Euro 805,451 –Disbursement for ARVs due to the change in the payment method (payment upon delivery)
Euro 556 – Procurement of STA drugs postponed to next period (two times tender failed and 3 month’s emergency supply was procured).
Commitment: Euro 603 –for procurement of essential drugs in December (Aids Center). 
</t>
  </si>
  <si>
    <t xml:space="preserve"> The expenditure relates to the Medicines and Pharmaceuticals procured locally and directly by The Global Fund. 
The variance is due to several reasons:    Saving: Euro 79,588 – a) Volume of Methadone reduced , based on the quota of methadone for the country, remaining amount agreed with the Drug Regulation Agency will be procured in 2015 within 2015 budget;  b) Some drugs not procured due to the avaliable stock at SR ; c) Cheaper unit prices resulted from local procurement 
 Euro 93,811 –Saving in ARVs resulted from actual PQ signed with PPM;  
Euro 1115 – saving in procurement of essential drugs was made by Aids Center
Postponed: Euro 805,451 –Disbursement for ARVs due to the change in the payment method (payment upon delivery)
Euro 556 – Procurement of STA drugs postponed to next period (two times tender failed and 3 month’s emergency supply was procured).
Commitment: Euro 603 –for procurement of essential drugs in December (Aids Center).                
</t>
  </si>
  <si>
    <t xml:space="preserve">PR - saving 10293 EUR (some positions remaind vacant during the reporting period);                                                                 SRs - Remained amount from Commited sums for services provided in December (184,893 EUR) ; Objective 1 related HR cost saved due to postponed implementation - 15114 EUR; remaining saving 161,982EUR is due to delay in procurement of mobile ambulatories, in opening of a new OST and ART Centers and hiring relevant personnel, in addition the cost of case management and reimbursements for medical consultations, monetary incentives for PDI clients was less than budgeted;
Also, CIF has a saving in HR due to not using budgeted amount for Q2 for BSS among IDUs (contract was signed with SR end of September) 
</t>
  </si>
  <si>
    <t xml:space="preserve">PR - Actual TA cost was less than budgeted by 6,936 EUR;   14773 EUR was postponed for development of HIV prevention database;                                                                                       SRs -24,056 EUR was saved, that includes: 11,116 EUR is committed for December service; Objective 1 postponing resulted in saving of 5,805 EUR; and amount budgeted for harm reduction conference that was canceled:  Saving, the management of National AIDS Center couldn't find laboratory expert with required qualification; HAPS Fund hired Study consultant by one month late; Overspanding 896 EUR is reported by CIF that allocated in advance amount from future budget for local consultant for IDU BSS. </t>
  </si>
  <si>
    <t xml:space="preserve">PR - 918 is a saving and 21054 is postponed for training of personnel was postponed;  SRs - 3069 EUR is committe for December service; 23,309 EUR is postponed for Objective 1 and 11000 for Training of personnel on overdose was postponed by GHRN; remained amount (37613 EUR) is a saving due to changes made in budget lines for staff meetings at the offices of GHRN member organizations, for training of peers, development of IEC materials and organization of round tables for community members;
Training of new OST center personnel was postponed by Center for Mental Health and Drug Addiction, drug addiction prevention conference was canceled, participation in international conferences were included into ME category by SR; Tanadgoma spent less amounts per training; AIDS Center had saving in participation cost of international conferences, one of the international visits was canceled; HAPS Fund spent less money for international visit; AIDS victims' memorial day activity was canceled due to lack of institutional money in May; Implementation of Objactive 1 related training was postponed;
</t>
  </si>
  <si>
    <t>The expenditure relates to the Health product/equipment procured locally and with IDA. 
The variance is due to several reasons: Savings: Euro 868,262 - There was saving in procuring health products and equipment due to the following factors: 1. Local procurement with competitive bidding with preceding market assessment derived cheaper unit costs compared to the budgeted amounts; 2. Available stocks at SRs and Re- calculation of average consumption rates;  
Postponed: Euro 184,865 - Procurement of health products and equipment including IDA order for syringes and Mobile Laboratories was postponed. The first tender for mobile labs failed, a new one has been announced and contract will be signed by the end of March, 2015.
Euro 28,860 - Procurement of Tests and lab supplies for objective 4 was included into the service contract with SR CIF (agreed with GF, ref - email of August 5, 2014 ) and will be reimbursed in 2015 according to the respective contract with SR.
Overspending: Euro 19,618 - Actual unit cost for some lab supplies occurred slightly higher than budgeted (Supplies / consumables for HIVDR; Chlamydia immunofluorescence DFA KIT)                                                                                                                                                              
SR level - CIF allocated amount from HR category for covering cost of test-kits (HPHE category)</t>
  </si>
  <si>
    <t xml:space="preserve">PR - 66196 EUR is a saving (procurement of cars was canceled, database upgrade for AIDS Center was moved to SRs contract, renovation costs for Telavi AIDS Center and Project management cost)  Postponed 38,864 EUR - new OST Center related IE cost, office equipment for SRs, ERP system
  SRs - 1474 is committed for December, Saving 14503 EUR (car maintenance actual costs were less than budgeted) 6065 EUR is postponed from Objective 1 budget 
</t>
  </si>
  <si>
    <t xml:space="preserve">PR - 16290 Eur is saving from fuel procurement and less than budgeted amount was spent on M&amp;E visits; 273 Eur is committed for December fuel;
 SRs - committed is 12,509 EUR, 7817 EUR is postponed, overspending is 1476 EUR MHDAC has moved TA categoty cost to M&amp;E; saving is 36808  EUR (AIDS Center's data entry personnel wasn't hired, telavi Center personnel and transportation cost for Abkhazia)
</t>
  </si>
  <si>
    <t>PR- N/A                                                                                SR- 5,553 is comitted for PDI incentives and Milk Formula for PLHIV positive mothers newborns; Saving 35927 is a saving in PDI incentives as actual demand from IDUs and MSM were less than anticipated and budgeted</t>
  </si>
  <si>
    <t xml:space="preserve">PR - Saving was in procurement of fuel through consolidated tender 36,023 EUR 15446 EUR project management cost related saving; committed 5417 EUR is committed for Fuel and GSM cost; postponed 1083 EUR ; 
SRs - committed 22,071 EUR for December utilities, objective 1 - 2599 EUR; saving 71947 -The saving was made in preparation of plastic clients' cards of PWIDs, in procurement of medical and art supplies, not spending money budgeted for OVE costs related to operation of mobile ambulatories and of new OST Centers; less amounts were spent for utilities during spring-summer period; National AIDS Center saved some amount as opening of Telavi ART Center was postponed and money for transportation of medical supplies to Abkhazia was saved;
</t>
  </si>
  <si>
    <t xml:space="preserve">PR - 85220 EUR is postponed ARV PSM actual cost; 145,343 EUR is a saving in ARV procurement based on signed PQ; SRs - 887 EUR is committed by GHRN for December; 1147 EUR is overspending by GHRN (money for future period was allocated); 1957 Eur is a change of category by SR (MHDAC) from OVE to PSM; </t>
  </si>
  <si>
    <t xml:space="preserve">Savings: Euro 198,790 – Savings in HR and ME costs is resulted from several reasons: a) delay in procurement of mobile ambulatories and hiring relevant personnel, in addition the cost of case management and reimbursements for medical consultations that PWID actually received was less than budgeted as the cost is related to actual demanded for these services. b) Hiring of planned additional personnel for ART treatment centers (relevant professionals with required qualification were not found) and cancelled opening of new ART regional center in Telavi (The need was re-evaluated based on the number of PLHIV living in Kakheti region) c) opening of new OST center and hiring of the Center's personnel (pending decision regarding the location and space allocation) d) BSS among IDUs started in October 2014 but field work was started with slight delay and the part of cost for interviewers was saved. 
Euro 14,503 Actual vehicle/office equipment maintenance costs were less than budgeted;
Euro 1,993 – Savings in development of IEC materials; 
Euro 35,927– PDI incentives were not fully utilized; Procurement of milk formula for newborns of HIV positive mothers by AIDS Center failed and limited amount was procured; actual spending on medical investigations of PLHIV was less than budgeted; 
Euro 77,187– Actual cost for utilities, rent; office supplies and stationary were less than budgeted;
Euro 61,669 – Actual cost for trainings and technical assistance (round table meetings; conferences; staff meetings) was less than budgeted:  Euro 1115 – saving in Essential drugs procured by Aids Center
Postponed: Euro 54,612 – Implementation of Objective 1 was delayed (budget was approved on July 30, 2014) due to requirement to get agreement from Ministry of Health and change the procurement plan accordingly, followed by market search and preparation of tender documentation. Some of the contracts for Objective 1 are signed (strengthening of LGBT community, strengthening of HIV community, Advocacy component, training of HCWs), others will be completed by end of March.
Euro 6,573 –CIF – delay in reimbursement for testing of blood samples for IDU BSS and hiring of data entry personnel was postponed by Aids Center
Eur 11,000 -Training of personnel on overdose was postponed by GHRN.
Overspending:  Euro 2,043 - Advanced from 1Q2015 budget (GHRN Euro 1,147 transportation costs; CIF – Euro 896 local consultant reimbursement)
Euro 2393 - The amount was reallocated by CIF from HR as a part of tender proposal
Euro 3433 – change in category by MHDAC (training was put ME and OVE was moved to PSM)
Absorption rate : 75%
</t>
  </si>
  <si>
    <t xml:space="preserve">Saving – 137,496 EURO
Committed 94,738 EURO for December service; The main contribution to the variance is the delay in procurement of mobile ambulatories and hiring relevant personnel, that caused savings in HR, ME and OVE categories, in order to address the need to increase coverage of IDUs with outreach services, PR allowed SR to hire staff for Mobile Ambulatory in advance who started outreach work with ordinary cars, this way negative impact to the program was mitigated;   Saving was also in cost of case management, reimbursements for medical consultations,  less amount was disbursed as PDI incentives; savings were in technical services of cars and office equipment, stationary procurement, in preparation of plastic service cards, in expenses related to utilities; in procurement of art supplies;
Saving is also amount budgeted for harm reeducation conference wasn't spent due to technical problems in planning; Training of personnel on overdose was postponed; Savings were made in budget lines for staff meetings at the offices of GHRN member organizations, for training of peers, participation in international conferences, development of IEC materials and organization of round tables for community members as the less amount was spent per event than was budgeted.
Postponed 11000 EURO for training on overdose for HCWs
Overspending 1147 EURO -Overspending was in category PSM as spending depends on the volume of supplies to be delivered, SR had to use advance from future budget to cover the actual costs of transportation of goods  
</t>
  </si>
  <si>
    <t xml:space="preserve">Saving – 46648 EURO 
Saving is mainly results of delays in opening of new OST center, especially in HR, T, ME, PA and OVE categories; personnel wasn't hired, wasn't trained and related administrative and overhead costs were saved; Less than budgeted amounts were spent on repair of observation cameras, technical services of cars and office equipment, on round tables, in procurement of art supplies, in monetary incentives for PWIDs, for office supplies, in utilities' and security costs.  
Drug Addiction Prevention Day Conference was canceled due to technical reasons, participation in international conferences were included into ME category, while it was initially budgeted in the OVE in approved GF budget; 
Despite delay in opening of new OST center there was no negative impact on the program implementation as Government abolished setting limits per OST center for number of patients served and GF OST Centers also could serve more patients, the target OST patients' indicator was overachieved
Committed for December service 46,736 EURO
Changes in category by SR in tender proposal  – OVE 1957 to PSM and 1476 EURO from T to ME category 
</t>
  </si>
  <si>
    <t xml:space="preserve">Saving 40,862 EURO
In cost of rent and utilities as SR was covering this cost from other programs also; the cost is related to PDI interventions were paid based on the actual number of clients served; less number of VCT consultants were working in prisons; less amount was spent per training, less amount was spent for technical services of cars and office equipment, design of IEC materials, per M&amp;E visits, actual disbursed amount for popular leader program activists and PDI cash incentives was less than budgeted; saving was in procurement of office supplies (stationary), in expenses related to rent and utilities; also, preparation of key chain plastic cards for MSM was canceled. The SR has mostly implemented all planned activities and has improved its coverage data for both key population groups (FSWs and MSM). During implementation period SR has addressed the PR regarding changes in the program implementation asking to test PDI interventions among MSM as it wasn’t much successful among FSWs. PR has agreed on this change with support of FPM and the activity showed better results for MSM population and allowed the SR to increase their coverage with prevention package. PDI activities are expended to regions also (Batumi, Kutaisi). 
Committed: 19,259 EURO for December service cost; 
</t>
  </si>
  <si>
    <t xml:space="preserve">Saving: 105,742 EURO 
Main reason for saving was a delay in hiring of planned additional personnel for treatment centers (they couldn't find relevant professionals with required qualification), hiring of laboratory expert with relevant background and experience and postponing and later canceling of opening of new ART regional center in Telavi as it wasn't possible to find suitable health care institution that would host such specialized treatment facility. Less than budgeted amounts were spent for technical service of cars and medical and laboratory equipment; for international training/conference (one visit was canceled) SR paid less for international laboratory quality control service, saving was also in procurement of office supplies, in utilities and administrative costs and in transportation of supplies to Abkhazia. Despite canceling of opening of new ART Center in Telavi (Kakheti), the SR still had good achievements related to ART indicators as PLHIV living in Kakheti region were receiving the service at National AIDS Center in Tbilisi from more skillful professionals than they would receive in regions. Although, many of patients would prefer receiving treatment in Tbilisi due to confidentiality concerns. 
Committed: 53,889 EURO December service cost
Postponed: 2275 EURO salaries of data entry personnel 
</t>
  </si>
  <si>
    <t xml:space="preserve">
Saving: 6903 EURO – Ove and HR categories mainly
Saving, less amount was spent on HR due to late signing of the contracts with staff, expert for survey was hired by one month late; SR spend less money for international visit; AIDS victims' memorial day activity was canceled due to lack of institutional money before getting cash advance in May; Saving was in technical service of office equipment and procurement office supplies, in cost of utilities and office rent.  There was no any noticeable impact due to not fully utilizing the budgeted amount on the program implementation
Committed: 8738 EURO for December service
</t>
  </si>
  <si>
    <t>Main cause for the variance is delay in payment to PPM for ARV medicines, some positions remained vacant during the reporting period, Objective 1 implementation was postponed, savings were made in local procurement of products based on the better prices achieved during tenders</t>
  </si>
  <si>
    <t xml:space="preserve">PR: Saving – 62,960 EURO 
Committed 216 EURO for fuel cost for December
Postponed 32,035 EURO (ERP, fire alarm system installation, Training for PR staff and media campaign implementation)  
</t>
  </si>
  <si>
    <t xml:space="preserve">Saving: 53,533 EURO 
Committed: 20731 EURO
Postponed: 4300 EURO  the request for reimbursement of laboratory testing conducted in November-December of 2014  was presented late (in January,2015);
Overspending 3290 EURO – local consultant cost 
Saving due to not using budgeted amount for Q2 for BSS among IDUs (contract was signed with SR end of September), less amount was paid to interviewers (unit cost was reduced); Due to late start of the BSS among IDUs the PR and SR couldn’t present the relevant impact indicator data in February and will be submitting this information in May,2015 when the official report will be available. Meantime, CIF will provide preliminary HIV prevalence data among IDUs that will be used during the development of CN.
</t>
  </si>
  <si>
    <t xml:space="preserve">PR – 643,776 EURO is a saving in objective 2 related procurement including IDA procurement of condoms, due to lower price achieved through tender procurement and available stocks with SRs. 
Committed – 3,289 EURO – for fuel of December; 
220,427 EURO procurement is postponed – Mobile laboratories, Office Renovation of new OST Center, IDA condom PQ reimbursement; 
1598 EURO is a minor overspending in procurement of some tests and medical gloves
SRs – Saving 225,005 EURO, 
Committed amount 160,773 EURO for December services 
Postponed 11,000 EURO – amount for training on overdose of medical personnel by GHRN
Overspending 4580 EURO (1147 EURO is advance from future budget – GHRN for PSM cost)
The main contribution to the variance is the category due to delay in procurement of mobile ambulatories and hiring relevant personnel for GHRN, however, in order to address the need to increase coverage of IDUs with outreach services, PR allowed SR to hire staff for Mobile Ambulatory in advance who started outreach work with ordinary cars, this way negative impact to the program was mostly mitigated;  There was a delay in opening of a new OST Center as well and all related costs were saved; Despite of this delay, there was no negative impact on the program implementation as Government abolished setting limits per OST center for number of patients served and GF OST Centers also could serve more patients, the target OST patients' indicator was overachieved; the cost is related to PDI interventions were paid based on the actual number of clients (PWIDs, FSWs and MSM) served; less number of VCT consultants were working in prisons; less amount was spent per training, less amount was spent for technical services of cars and office equipment, design of IEC materials, per M&amp;E visits, saving was in procurement of office supplies (stationary), in expenses related to rent and utilities; The SRs have considerably improved the coverage data, but there is still room for rather improvements that will be facilitated with procurement of mobile ambulatory cars, opening of new OST Center and expanding PDI activities among MSM that should good results.
</t>
  </si>
  <si>
    <t>PR - EUR 6,988 was saved due to less amount allocated for Tenders anouncement; SRs- EUR 1,474 is comitted for December, EUR 173 is Objective 1 related and postponed; saving is EUR 5,240 as SRs spent less money for procurement of office supplies</t>
  </si>
  <si>
    <t>The actual expenses of SRs include the reimbursement for June – November, 2014 expenses (except for GHRN, which includes April-November, 2014). This results in variances compared to approved SR budgets of Q2/Q3. During Dec-2014 some SRs were using advance payments received from PR for the implementation of the planned activities, others were allocating their own money to cover programmatic activities. These SR moneys are not material and are not included in the current EFR</t>
  </si>
  <si>
    <t xml:space="preserve">PR - 33,608 EUR is saving in printing of IEC materials procured through tender, delay in implementation of media campaign (801 Eur is postponed)     SRs - comitted 441 EUR, saving - 1,999 EUR and 303 EUR is postponed from Objective 1.  </t>
  </si>
  <si>
    <t xml:space="preserve">PR – saving 660,232 EURO procurement of ARVs (actual contract with PPM  lower prices of drugs, PSM and PPM fee); lower tender prices in procurement of diagnostic kits and lab supplies, stocks available; canceled procurement of diagnostic kits for tropism,  
Postponed payment for ARVs (reimbursement will be made upon delivery in 2015) and office furniture - 900,235 ARV; 
Committed: 1690 EURO fuel for December
Overspending: 18309 EURO in procurement of lab supplies
SR level – 
AIDS Center -Saving  95,889 EURO; committed 50,730 EURO for December service cost; postponed 2274 EURO for data entry personnel
Saving was due to delay in hiring of planned additional personnel for treatment centers (they couldn't find relevant professionals with required qualification), hiring of laboratory expert with relevant background and experience and postponing and later canceling of opening of new ART regional center in Telavi as it wasn't possible to find suitable health care institution that would host such specialized treatment facility. Less than budgeted amounts were spent for technical service of cars and medical and laboratory equipment; SR hired late data entry personnel, it paid less for international laboratory quality control service, saving was also in procurement of office supplies, in utilities and administrative costs and in transportation of supplies to Abkhazia. Despite canceling of opening of new ART Center in Telavi (Kakheti), the SR still had good achievements related to ART indicators as PLHIV living in Kakheti region were receiving the service at National AIDS Center in Tbilisi from more skillful professionals than they would receive in regions. Although, many of patients would prefer receiving treatment in Tbilisi due to confidentiality concerns.  
HAPS Fund – committed 8,738 EURO for December service; Saving is 6,856 EURO in HR and OVE (rent and utilities)
</t>
  </si>
  <si>
    <t xml:space="preserve">
PR – saving in procurement of fuel 13,024 EURO for AIDS center and CIF
Committed 495 EURO for fuel for December; postponed – 28,860 (CIF test systems cost of HPHE  category)
SRs – 
Saving 53,533 EURO (CIF Saving due to not using budgeted amount for Q2 for BSS among IDUs (contract was signed with SR end of September), 
4300 EURO is postponed - the request for reimbursement of laboratory testing conducted in November-December of 2014  was presented late (in January,2015);
Committed is 20,731 EURO for CIF (December service cost)
Due to late start of the BSS among IDUs the PR and SR couldn’t present the relevant impact indicator data in February and will be submitting this information in May when the official report will be available. Meantime, CIF will provide preliminary HIV prevalence data among IDUs that will be used during the development of CN.
Overspending 3290 EURO – reallocation from HR to PHPE for test-systems and future budget allocation for local consultant by CIF
AIDS Center : saving is 9853 in implementation of drug resistance survey, committed is 3,158 EURO for December service reimbursement;
HAPS Fund- saving of 46 EURO 
</t>
  </si>
  <si>
    <t>Postponed implementation , delay due to market search and preparation of tender documentation, tenders are conducted and implementing organizations are revealed (strengthening of LGBT community – NGO Tanadgoma; Strengthening of HIV community and Advocacy- NGO real vision, real people; training of HCWs- HAPS Fund), others will be completed by end of March.</t>
  </si>
  <si>
    <t xml:space="preserve">The overall grant performance was considerably improved. The program indicator data for P2 clearly show greater achievements, especially for coverage indicators of key affected populations (FSWs, MSM). Great improvement was reported for coverage of PWIDs with NSP services (144% of the target number) that was a result of addition personnel hired (Mobile Ambulatory personnel was hired in advance to increase number of people working on outreach). Also, the changed principles of counting of coverage indicators in PF provided with GF implementation latter of January, 2015 much contributed to the performance improvement. There was important change regarding the supportive environment development for PWIDs in Georgia. Double Ministerial Decree (Minister of Health and Minister of Justice) was issued abolishing the requirement for medical doctors to report case of drug overdose to police. The decree will improve survival of PWIDs in case of overdose.                                                                                                         
For the most of the top 10 indicators the performance is either according to the plan (100% achievement) or the targets are overachieved. There is underachievement in coverage of FSWs and MSM with prevention package, but it has been considerably improved compared to P1. Along with changes in counting the coverage according to new PF, testing of PDI activities among MSM turned out to be more successful than among FSWs. Starting operation of LGBT resource centers should contribute to greater MSM coverage achievements in future also. Tanadgoma still needs to farther increase coverage to meet the targets set in P3 and P4. PR is working with Tanadgoma to address the critical issues regarding the coverage of FSWs in Telavi (Kakheti region) as the reported numbers are very low. 
There were sound achievements reported from National AIDS Center regarding the ART implementation. Monitoring and treatment of PLHIV were conducted considering the WHO recommendations of the ARV drugs quantification mission of June, 2014. The PQ was signed with MPP regarding the procurement of first and second line ARV drugs for 2015, but the payment will be made after delivery of medicines to the country in 2015. 
In December, 2014 Parliament of Georgia has approved the state budget law which includes the state obligation to provide 1,700,000 GEL for procurement of first line ARV drugs in 2015. The amount required for procurement of second line ARV drugs was recalculated based on the WHO recommended regimens which has resulted in considerable saving in the respective budget line and related PSM costs.PR is exploring different options for procurement of first line ARV drugs with the State Budget money, including local distributors and MPP in order to place the order on time and achieve procurement at lower possible price of quality medicines.
Implementation of BSS and Size Estimation study among PWIDs has started late than planned as PR had to procure the service through electronic tender process. On September 30, the Relevant contract was signed with Curatio International Foundation for implementation of the surveys that will be finished in May, 2015 and PR will be able to provide the report to GF. 
Despite the fact that SRs are still using the excel based databases, the PR has achieved improved data reporting from SRs based on the continuous oversight and on-site instructions/validations regarding the ways of counting the indicators and the data-base improvement. In parallel, the PR is working on procurement of the service for unified HIV prevention database elaboration. The tender documentation is prepared and the announcement will be made in March, 2015.
The service contracts are signed with SRs for 13 months, covering the period of December, 2014 and whole year 2015. The Tenders for Objective 1 are conducted and contracts are signed for the following activities: Strengthening of LBGT community; Strengthening of PLHIV community and training of HCWs on HIV related stigma and discrimination. Implementation will start in February and March of 2015. Market search was conducted for Media Campaign against stigma and discrimination. The tender will be announced in March, 2015. 
PR has initiated the monitoring of consumptions of health products by SRs and SSRs to assess the stocks and plan the future procurements based on the indicators and the consumption data to prevent both stock outs and expired products in stocks.
 Financial management: the two critical components of this work are a) external to Georgia - communication with the donor (GFATM), and b) internal to Georgia – communication and reporting with the Ministries of Health and Finance, with NCDC, state statistics department, tax authorities, state revenue service, suppliers, service providers, etc. The former is smooth and efficient, which helps the stable and robust operations. 
In 2014 PR has timely completed the submission of the first regular PU reporting also, met all of the donor’s additional ad-hoc requests on the provision of financial and/or operational data. This includes PR/SR end-of month balances/receivables/payables, grant fund receipts and payments to third parties, etc.
Total receipt for 2014 was Eur 4,418K - one transfer from GFATM in Q2. 
Transition to state financial reporting was difficult process for SRs, especially for NGO SRs, but PR’s financial team was working with SRs on on-going basis for improvement of their accounting and reporting systems.
RP operates bank account at the state treasury and accounting software ORIS (as an internal, albeit independent, part of NCDCs accounting), maintaining accurate and robust document filing for all transactions entered into either system. PR manages VAT smoothly, with the total worth of returnable VAT of GEL 64K; State Revenue Service has already registered these amounts on PR tax card, which is the prerequisite of its reimbursement shortly, as the technicalities are resolved by the same entity. 
PR paid total of Eur 2,752K to the vendors/providers during the current reporting period, whereas the total payments in 2014 constituted: Eur 3,127K. 
PR successfully procured one of the ‘Big Four’ companies (KPMG) as auditor (the contract was signed in 2015). 
</t>
  </si>
  <si>
    <t xml:space="preserve">Prices  and  other  required details  for following  items procured  in   the covered period  was  uploaded to the PQR system:                                                                                                                                                
 1.HIV RDT &amp; EIA-  Advanced quality one-step Anti-HIV (1&amp;2) Tests;   - GF-H/ET/G/53                                                       2.HIV virological testing equipment:
a) Roche  Molecular Systems, Inc. USA - COBAS  Taq Man HIV-1 Test; - contract #  GF-H/ET/G/94     
b) Abbot Molecular  inc. USA   -    contract # GF-H/Et/G-92
I. m Sample Preparation System RNA ( 4x24 Preps)  [04J70-24]
II. Abbott RealTime HIV-1 qualititative Amplification Reagent Kit 96 tests [00884999009578];                                                   
c)       Nuclisens EasyMag Magnec Silica 384 Extractions ( 280133);
          NucliSens Easy HIV-1 v2.0 (Automated) 48s/4L ( 280130)-  contract # GF-H/ET/G /50
 d) ViroSeqHIV-1 Genotyping System  V2.0 CE;  contract# GF-H/ET/G/42                                                                                                                                                                           3. HIV CD4 testing consumables /test kits- 
 a)Partec CD4 easy count kits; contract #  GF-H/Et/G/36
b) BD FACS, Multi Test  trucount tests;  # GF-H/ET/G/40
4.Male Latex Condoms - R&amp;S Consumber Goods ( Germany) . Contract # GF- H/ET/G-95
</t>
  </si>
  <si>
    <t>Postponed implementation , delay due to market search and preparation of tender documentation,  tenders are conducted and implementing organizations are revealed (strengthening of LGBT community – NGO Tanadgoma; Strengthening of HIV community and advocacy - NGO real vision, real people; training of HCWs- HAPS Fund),</t>
  </si>
  <si>
    <t>"The variance resulted due to the following factors:
The cost of services procured from SRs is less than budgeted due to tender procurement; 
The q-ties of products to be procured in 2015 were adjusted to the available stocks, AMC and target indicators; 
Considerable saving was made in second line ARV procurement considering the WHO recommendations regarding the simplification of ART regimens and related PSM and PPM costs were saved; 
Forecasted amount includes also payment for 2014 ARV procurement and related PSM and PPM costs and payment for December 2014 SRs service committed amounts
IDA contract costs for condoms was adjusted to the actual amount; 
IDA order for syringes was adjusted to the stock available at GHRN, AMC and indicators;  Saving is due to country's quota for methadone procurement also.
Considering the high inflation rate the unit prices for procurement were not adjusted the last procurement lower prices and PSM unit cost was applied in calculation of forecast. 
Canceled activates cost (Opening of new ART center in Telavi and procurement of cars ) were deducted;                                                                        Saving made in procurement of goods and services by PR was 186,750 EURO (the amount reflects difference between market prices and tedner costs and doesn't unclude cost of GSM servce which was joint TBand HIV program contract)
without counting ARV cost the absorption rate is 60%</t>
  </si>
  <si>
    <t>Seven millions four hundred seventy-one thousand nine hundred sixty-six</t>
  </si>
  <si>
    <t>Irma Khonelidze</t>
  </si>
  <si>
    <t>Programme Director, GF PIU, NCDC</t>
  </si>
  <si>
    <t>28/02/2015  Tbilisi, Georgia</t>
  </si>
  <si>
    <t>The BSS was postponed and the results will be avilable in May,2015; however, the preliminary data will be available by the submission of CN  for HIV component</t>
  </si>
  <si>
    <t>The BSS was postponed and the results will be avilable in May,2015; the date of submission is agreed with GF; However, the preliminary data will be available before submission of CN for HIV component</t>
  </si>
  <si>
    <t xml:space="preserve">In December, 2014  the Parliament of Georgia has approved the state budget law for 2015, the cost for first line ARV medicines in the amount of 1,700,000 GEL is included in the State Budget. The updated National Strategic Plan will contain program sustainability plan as it will indicate the relevant funding sources for the specific activities. The NSP will have high mandate as it will be submitted to the Camibet of Ministers for approval. </t>
  </si>
  <si>
    <t xml:space="preserve">4. Condition Precedent to disbursement by the Global Fund to the Principal Recipient or use by the Principal Recipient of Grant funds for the 2015 budget:
b)  By no later than 30 September 2014, revision by the Principal Recipient of the 2015 budget and Performance Framework targets for key populations, which shall further optimize and incorporate the results of: i) the population size estimates conducted between 1 January to 31 July 2014. and; ii) the Budgeted Sustainability Plan pursuant to Section C(2) of this Annex A (June 30, 2014) The date was postponed by GF with IL1 to 31,January,2015. </t>
  </si>
  <si>
    <t>See the coment above</t>
  </si>
  <si>
    <t xml:space="preserve"> The category relates to the Health product/equipment procured locally and with IDA. 
The variance consists of Negative variance of  Euro 670,902 and Positive Variance of Euro 9,323
Postponed: Euro 8364 - Procurement of Tests and lab supplies for objective 4 was included into the service contract with SR CIF (agreed with GF, ref - email of August 5, 2014 ) and will be reimburced in 2015 according to the respective contract with SR.
Euro 959 - There was saving in procuring disinfectants due to Available stock at Sr 
Overspending: Euro 670,902 – Actual cost for Procurement of HPHE delayed from Q2 budget.
</t>
  </si>
  <si>
    <t xml:space="preserve">The category relates to the Health product/equipment procured locally and with IDA. 
The variance is due to several reasons: Savings: Euro 868,262 - There was saving in procuring health products and equipment due to the following factors: 1. Local procurement with competitive bidding with preceding market assessment derived cheaper unit costs compared to the budgeted amounts; 2. Available stocks at SRs and Re- calculation of average consumption rates;  
Postponed: Euro 184,865 - Procurement of health products and equipment including IDA order for syringes and Mobile Laboratories was postponed. The first tender for mobile labs failed, a new one has been anounced and contract will be signed by the end of March, 2015.
Euro 26,467- Procurement of Tests and lab supplies for objective 4 was included into the service contract with SR CIF (agreed with GF, ref - email of August 5, 2014 ) and will be reimburced in 2015 according to the respective contract with SR.
Overspending: Euro 19,618 - Actual unit cost for some lab supplies occured slightly higher than budgeted (Supplies / consumables for HIVDR; Chlamydia immunofluorescence DFA KIT) 
</t>
  </si>
  <si>
    <t>NB: This page should be completed if (1) this is a split disbursement (i.e. disbursement going to more than one recipient) or (2) if there have been changes to the bank details since the previous disbursement.</t>
  </si>
  <si>
    <t>7C:  Bank Account Details</t>
  </si>
  <si>
    <t>Five millions five hundred forty thousand three hundred ninty six (EUR)</t>
  </si>
  <si>
    <t>IDA Foundation</t>
  </si>
  <si>
    <t>USD</t>
  </si>
  <si>
    <t>One hundred nintyeight thousand one hundred twelve (EUR)</t>
  </si>
  <si>
    <t>PFSCM</t>
  </si>
  <si>
    <t>One million seven hundred thirtythree thousand four hundred fiftyeight (EUR)</t>
  </si>
  <si>
    <t>PR payments to the SR for April-November services.</t>
  </si>
  <si>
    <t>PR payments to the SR for April-November services., plus advance payment for December</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</si>
</sst>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00_ ;_ * \-#,##0.00_ ;_ * &quot;-&quot;??_ ;_ @_ "/>
    <numFmt numFmtId="181" formatCode="_ * #,##0_ ;_ * \-#,##0_ ;_ * &quot;-&quot;??_ ;_ @_ "/>
    <numFmt numFmtId="182" formatCode="[$-409]d\-mmm\-yyyy;@"/>
    <numFmt numFmtId="183" formatCode="#,##0.00;[Red]\(#,##0.00\)"/>
    <numFmt numFmtId="184" formatCode="#,##0.0000_);[Red]\(#,##0.0000\)"/>
    <numFmt numFmtId="185" formatCode="dd/mm/yyyy;@"/>
    <numFmt numFmtId="186" formatCode="[$-409]d\-mmm\-yy;@"/>
    <numFmt numFmtId="187" formatCode="&quot;$&quot;#,##0"/>
    <numFmt numFmtId="188" formatCode="#,##0.0000;[Red]\-#,##0.0000"/>
    <numFmt numFmtId="189" formatCode="mm/dd/yy;@"/>
    <numFmt numFmtId="190" formatCode="#,##0.0000_ ;\-#,##0.0000\ "/>
    <numFmt numFmtId="191" formatCode="#,##0.00_ ;\-#,##0.00\ "/>
    <numFmt numFmtId="192" formatCode="#,##0.0000"/>
    <numFmt numFmtId="193" formatCode="0.0000"/>
    <numFmt numFmtId="194" formatCode="_(* #,##0.00_);_(* \(#,##0.00\);_(* #,##0.00%_)"/>
    <numFmt numFmtId="195" formatCode="_(* #,##0.00_);_(* \(#,##0.00%\);_(* &quot;-&quot;??_);_(@_)"/>
    <numFmt numFmtId="196" formatCode="_(* #,##0.00%_);_(* \(#,##0.00\);_(* &quot;-&quot;??_);_(@_)"/>
    <numFmt numFmtId="197" formatCode="[$-809]dddd\,\ dd\ mmmm\ yyyy"/>
    <numFmt numFmtId="198" formatCode="yyyy"/>
    <numFmt numFmtId="199" formatCode="0.000"/>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
    <numFmt numFmtId="206" formatCode="_(* #,##0_);_(* \(#,##0\);_(* &quot;-&quot;??_);_(@_)"/>
  </numFmts>
  <fonts count="130">
    <font>
      <sz val="10"/>
      <name val="Arial"/>
      <family val="0"/>
    </font>
    <font>
      <sz val="11"/>
      <color indexed="8"/>
      <name val="Calibri"/>
      <family val="2"/>
    </font>
    <font>
      <sz val="12"/>
      <name val="Times New Roman"/>
      <family val="1"/>
    </font>
    <font>
      <sz val="12"/>
      <name val="Arial"/>
      <family val="2"/>
    </font>
    <font>
      <sz val="10"/>
      <name val="Times New Roman"/>
      <family val="1"/>
    </font>
    <font>
      <b/>
      <sz val="16"/>
      <name val="Arial"/>
      <family val="2"/>
    </font>
    <font>
      <b/>
      <sz val="12"/>
      <color indexed="9"/>
      <name val="Arial"/>
      <family val="2"/>
    </font>
    <font>
      <b/>
      <sz val="12"/>
      <name val="Arial"/>
      <family val="2"/>
    </font>
    <font>
      <b/>
      <sz val="11"/>
      <color indexed="8"/>
      <name val="Arial"/>
      <family val="2"/>
    </font>
    <font>
      <b/>
      <sz val="11"/>
      <color indexed="9"/>
      <name val="Arial"/>
      <family val="2"/>
    </font>
    <font>
      <sz val="11"/>
      <name val="Arial"/>
      <family val="2"/>
    </font>
    <font>
      <b/>
      <sz val="11"/>
      <name val="Arial"/>
      <family val="2"/>
    </font>
    <font>
      <b/>
      <sz val="12"/>
      <color indexed="8"/>
      <name val="Arial"/>
      <family val="2"/>
    </font>
    <font>
      <b/>
      <sz val="20"/>
      <name val="Arial"/>
      <family val="2"/>
    </font>
    <font>
      <b/>
      <sz val="14"/>
      <color indexed="9"/>
      <name val="Arial"/>
      <family val="2"/>
    </font>
    <font>
      <sz val="11"/>
      <color indexed="8"/>
      <name val="Arial"/>
      <family val="2"/>
    </font>
    <font>
      <b/>
      <i/>
      <sz val="14"/>
      <name val="Arial"/>
      <family val="2"/>
    </font>
    <font>
      <vertAlign val="superscript"/>
      <sz val="11"/>
      <name val="Arial"/>
      <family val="2"/>
    </font>
    <font>
      <b/>
      <sz val="18"/>
      <name val="Arial"/>
      <family val="2"/>
    </font>
    <font>
      <sz val="18"/>
      <name val="Arial"/>
      <family val="2"/>
    </font>
    <font>
      <b/>
      <sz val="10"/>
      <name val="Arial"/>
      <family val="2"/>
    </font>
    <font>
      <u val="single"/>
      <sz val="14"/>
      <name val="Arial"/>
      <family val="2"/>
    </font>
    <font>
      <i/>
      <sz val="11"/>
      <name val="Arial"/>
      <family val="2"/>
    </font>
    <font>
      <b/>
      <sz val="14"/>
      <name val="Arial"/>
      <family val="2"/>
    </font>
    <font>
      <u val="single"/>
      <sz val="12"/>
      <name val="Arial"/>
      <family val="2"/>
    </font>
    <font>
      <sz val="14"/>
      <name val="Arial"/>
      <family val="2"/>
    </font>
    <font>
      <sz val="8"/>
      <name val="Arial"/>
      <family val="2"/>
    </font>
    <font>
      <u val="single"/>
      <sz val="11"/>
      <name val="Arial"/>
      <family val="2"/>
    </font>
    <font>
      <sz val="10"/>
      <color indexed="22"/>
      <name val="Arial"/>
      <family val="2"/>
    </font>
    <font>
      <sz val="10"/>
      <color indexed="8"/>
      <name val="Arial"/>
      <family val="2"/>
    </font>
    <font>
      <sz val="7"/>
      <name val="Times New Roman"/>
      <family val="1"/>
    </font>
    <font>
      <b/>
      <i/>
      <sz val="11"/>
      <name val="Arial"/>
      <family val="2"/>
    </font>
    <font>
      <i/>
      <sz val="10"/>
      <name val="Arial"/>
      <family val="2"/>
    </font>
    <font>
      <sz val="11"/>
      <color indexed="9"/>
      <name val="Arial"/>
      <family val="2"/>
    </font>
    <font>
      <b/>
      <sz val="11"/>
      <color indexed="10"/>
      <name val="Arial"/>
      <family val="2"/>
    </font>
    <font>
      <b/>
      <sz val="11"/>
      <color indexed="52"/>
      <name val="Arial"/>
      <family val="2"/>
    </font>
    <font>
      <sz val="10"/>
      <color indexed="10"/>
      <name val="Arial"/>
      <family val="2"/>
    </font>
    <font>
      <b/>
      <sz val="11"/>
      <color indexed="12"/>
      <name val="Arial"/>
      <family val="2"/>
    </font>
    <font>
      <sz val="11"/>
      <color indexed="12"/>
      <name val="Arial"/>
      <family val="2"/>
    </font>
    <font>
      <sz val="10"/>
      <color indexed="9"/>
      <name val="Arial"/>
      <family val="2"/>
    </font>
    <font>
      <b/>
      <sz val="9"/>
      <name val="Arial"/>
      <family val="2"/>
    </font>
    <font>
      <sz val="10"/>
      <color indexed="12"/>
      <name val="Arial"/>
      <family val="2"/>
    </font>
    <font>
      <b/>
      <sz val="10"/>
      <color indexed="12"/>
      <name val="Arial"/>
      <family val="2"/>
    </font>
    <font>
      <b/>
      <sz val="11"/>
      <color indexed="53"/>
      <name val="Arial"/>
      <family val="2"/>
    </font>
    <font>
      <b/>
      <u val="single"/>
      <sz val="12"/>
      <color indexed="12"/>
      <name val="Arial"/>
      <family val="2"/>
    </font>
    <font>
      <b/>
      <sz val="12"/>
      <color indexed="12"/>
      <name val="Arial"/>
      <family val="2"/>
    </font>
    <font>
      <sz val="12"/>
      <color indexed="12"/>
      <name val="Arial"/>
      <family val="2"/>
    </font>
    <font>
      <sz val="11"/>
      <color indexed="53"/>
      <name val="Arial"/>
      <family val="2"/>
    </font>
    <font>
      <b/>
      <sz val="12"/>
      <color indexed="8"/>
      <name val="Calibri"/>
      <family val="2"/>
    </font>
    <font>
      <b/>
      <sz val="10"/>
      <color indexed="8"/>
      <name val="Calibri"/>
      <family val="2"/>
    </font>
    <font>
      <b/>
      <u val="single"/>
      <sz val="10"/>
      <color indexed="8"/>
      <name val="Calibri"/>
      <family val="2"/>
    </font>
    <font>
      <b/>
      <sz val="10"/>
      <name val="Calibri"/>
      <family val="2"/>
    </font>
    <font>
      <sz val="10"/>
      <color indexed="8"/>
      <name val="Calibri"/>
      <family val="2"/>
    </font>
    <font>
      <b/>
      <sz val="11"/>
      <color indexed="12"/>
      <name val="Calibri"/>
      <family val="2"/>
    </font>
    <font>
      <b/>
      <u val="single"/>
      <sz val="11"/>
      <name val="Arial"/>
      <family val="2"/>
    </font>
    <font>
      <b/>
      <i/>
      <sz val="10"/>
      <name val="Arial"/>
      <family val="2"/>
    </font>
    <font>
      <b/>
      <i/>
      <sz val="12"/>
      <name val="Arial"/>
      <family val="2"/>
    </font>
    <font>
      <b/>
      <i/>
      <sz val="8"/>
      <name val="Arial"/>
      <family val="2"/>
    </font>
    <font>
      <sz val="12"/>
      <color indexed="8"/>
      <name val="Times"/>
      <family val="1"/>
    </font>
    <font>
      <b/>
      <sz val="8"/>
      <name val="Tahoma"/>
      <family val="2"/>
    </font>
    <font>
      <sz val="8"/>
      <name val="Tahoma"/>
      <family val="2"/>
    </font>
    <font>
      <sz val="10"/>
      <color indexed="10"/>
      <name val="Tahoma"/>
      <family val="2"/>
    </font>
    <font>
      <b/>
      <sz val="14"/>
      <color indexed="12"/>
      <name val="Arial"/>
      <family val="2"/>
    </font>
    <font>
      <sz val="13"/>
      <name val="Arial"/>
      <family val="2"/>
    </font>
    <font>
      <b/>
      <sz val="13"/>
      <color indexed="12"/>
      <name val="Arial"/>
      <family val="2"/>
    </font>
    <font>
      <sz val="12"/>
      <color indexed="8"/>
      <name val="Arial"/>
      <family val="2"/>
    </font>
    <font>
      <sz val="11"/>
      <name val="Calibri"/>
      <family val="2"/>
    </font>
    <font>
      <sz val="9"/>
      <name val="Tahoma"/>
      <family val="2"/>
    </font>
    <font>
      <b/>
      <sz val="9"/>
      <name val="Tahoma"/>
      <family val="2"/>
    </font>
    <font>
      <sz val="14"/>
      <color indexed="9"/>
      <name val="Arial"/>
      <family val="2"/>
    </font>
    <font>
      <b/>
      <i/>
      <u val="single"/>
      <sz val="10"/>
      <name val="Arial"/>
      <family val="2"/>
    </font>
    <font>
      <sz val="14"/>
      <color indexed="12"/>
      <name val="Arial"/>
      <family val="2"/>
    </font>
    <font>
      <b/>
      <sz val="16"/>
      <color indexed="12"/>
      <name val="Arial"/>
      <family val="2"/>
    </font>
    <font>
      <b/>
      <u val="single"/>
      <sz val="14"/>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u val="single"/>
      <sz val="14"/>
      <color indexed="10"/>
      <name val="Arial"/>
      <family val="2"/>
    </font>
    <font>
      <b/>
      <sz val="12"/>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10"/>
      <color rgb="FFFF0000"/>
      <name val="Arial"/>
      <family val="2"/>
    </font>
    <font>
      <b/>
      <sz val="11"/>
      <color theme="1"/>
      <name val="Arial"/>
      <family val="2"/>
    </font>
    <font>
      <b/>
      <sz val="12"/>
      <color rgb="FFFF0000"/>
      <name val="Arial"/>
      <family val="2"/>
    </font>
    <font>
      <b/>
      <u val="single"/>
      <sz val="14"/>
      <color rgb="FFFF0000"/>
      <name val="Arial"/>
      <family val="2"/>
    </font>
    <font>
      <b/>
      <sz val="12"/>
      <color rgb="FFFF0000"/>
      <name val="Times New Roman"/>
      <family val="1"/>
    </font>
    <font>
      <sz val="11"/>
      <color theme="1"/>
      <name val="Arial"/>
      <family val="2"/>
    </font>
    <font>
      <sz val="10"/>
      <color theme="1"/>
      <name val="Arial"/>
      <family val="2"/>
    </font>
    <font>
      <b/>
      <sz val="11"/>
      <color rgb="FF0000FF"/>
      <name val="Arial"/>
      <family val="2"/>
    </font>
    <font>
      <b/>
      <sz val="12"/>
      <color rgb="FF2038EC"/>
      <name val="Arial"/>
      <family val="2"/>
    </font>
    <font>
      <b/>
      <sz val="14"/>
      <color rgb="FF0000FF"/>
      <name val="Arial"/>
      <family val="2"/>
    </font>
    <font>
      <b/>
      <sz val="12"/>
      <color rgb="FF0000FF"/>
      <name val="Arial"/>
      <family val="2"/>
    </font>
    <font>
      <b/>
      <sz val="16"/>
      <color rgb="FF0000FF"/>
      <name val="Arial"/>
      <family val="2"/>
    </font>
    <font>
      <b/>
      <sz val="14"/>
      <color rgb="FF0066FF"/>
      <name val="Arial"/>
      <family val="2"/>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8"/>
        <bgColor indexed="64"/>
      </patternFill>
    </fill>
    <fill>
      <patternFill patternType="solid">
        <fgColor indexed="13"/>
        <bgColor indexed="64"/>
      </patternFill>
    </fill>
    <fill>
      <patternFill patternType="lightTrellis">
        <bgColor indexed="42"/>
      </patternFill>
    </fill>
    <fill>
      <patternFill patternType="lightTrellis">
        <bgColor indexed="9"/>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lightGray">
        <bgColor indexed="9"/>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CCFFCC"/>
        <bgColor indexed="64"/>
      </patternFill>
    </fill>
    <fill>
      <patternFill patternType="solid">
        <fgColor indexed="55"/>
        <bgColor indexed="64"/>
      </patternFill>
    </fill>
    <fill>
      <patternFill patternType="solid">
        <fgColor indexed="56"/>
        <bgColor indexed="64"/>
      </patternFill>
    </fill>
    <fill>
      <patternFill patternType="solid">
        <fgColor indexed="26"/>
        <bgColor indexed="64"/>
      </patternFill>
    </fill>
  </fills>
  <borders count="2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medium"/>
    </border>
    <border>
      <left style="thin"/>
      <right style="thin"/>
      <top style="medium"/>
      <bottom style="thin"/>
    </border>
    <border>
      <left style="thin"/>
      <right style="medium"/>
      <top style="thin"/>
      <bottom style="thin"/>
    </border>
    <border>
      <left/>
      <right style="thin"/>
      <top style="medium"/>
      <bottom style="thin"/>
    </border>
    <border>
      <left/>
      <right style="thin"/>
      <top style="thin"/>
      <bottom style="thin"/>
    </border>
    <border>
      <left style="medium"/>
      <right/>
      <top/>
      <bottom style="medium"/>
    </border>
    <border>
      <left/>
      <right/>
      <top style="medium"/>
      <bottom style="thin"/>
    </border>
    <border>
      <left/>
      <right style="thin"/>
      <top/>
      <bottom/>
    </border>
    <border>
      <left/>
      <right/>
      <top/>
      <bottom style="medium"/>
    </border>
    <border>
      <left style="medium"/>
      <right/>
      <top/>
      <bottom/>
    </border>
    <border>
      <left style="thin"/>
      <right style="medium"/>
      <top style="medium"/>
      <bottom style="thin"/>
    </border>
    <border>
      <left style="thin"/>
      <right/>
      <top style="thin"/>
      <bottom style="thin"/>
    </border>
    <border>
      <left style="thin"/>
      <right/>
      <top style="medium"/>
      <bottom/>
    </border>
    <border>
      <left style="thin"/>
      <right style="medium"/>
      <top style="medium"/>
      <bottom/>
    </border>
    <border>
      <left/>
      <right/>
      <top style="thin"/>
      <bottom style="thin"/>
    </border>
    <border>
      <left style="thin"/>
      <right/>
      <top/>
      <bottom/>
    </border>
    <border>
      <left style="thin"/>
      <right style="thin"/>
      <top style="thin"/>
      <bottom style="hair"/>
    </border>
    <border>
      <left style="thin"/>
      <right/>
      <top style="thin"/>
      <bottom style="hair"/>
    </border>
    <border>
      <left style="thin"/>
      <right style="thin"/>
      <top style="hair"/>
      <bottom style="hair"/>
    </border>
    <border>
      <left style="thin"/>
      <right/>
      <top style="hair"/>
      <bottom style="hair"/>
    </border>
    <border>
      <left style="thin"/>
      <right style="thin"/>
      <top style="hair"/>
      <bottom/>
    </border>
    <border>
      <left style="thin"/>
      <right/>
      <top style="thin"/>
      <bottom/>
    </border>
    <border>
      <left style="thin"/>
      <right/>
      <top style="hair"/>
      <bottom style="thin"/>
    </border>
    <border>
      <left/>
      <right style="thin"/>
      <top style="thin"/>
      <bottom/>
    </border>
    <border>
      <left style="thin"/>
      <right style="thin"/>
      <top style="hair"/>
      <bottom style="thin"/>
    </border>
    <border>
      <left/>
      <right/>
      <top style="thin"/>
      <bottom/>
    </border>
    <border>
      <left style="thin"/>
      <right style="thin"/>
      <top style="thin"/>
      <bottom/>
    </border>
    <border>
      <left style="medium"/>
      <right style="thin">
        <color indexed="9"/>
      </right>
      <top/>
      <bottom/>
    </border>
    <border>
      <left style="medium"/>
      <right style="thin">
        <color indexed="9"/>
      </right>
      <top style="thin">
        <color indexed="9"/>
      </top>
      <bottom/>
    </border>
    <border>
      <left style="medium"/>
      <right style="thin">
        <color indexed="9"/>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style="thin">
        <color indexed="9"/>
      </top>
      <bottom style="thin">
        <color indexed="9"/>
      </bottom>
    </border>
    <border>
      <left/>
      <right/>
      <top style="thin">
        <color indexed="9"/>
      </top>
      <bottom/>
    </border>
    <border>
      <left/>
      <right style="thin">
        <color indexed="9"/>
      </right>
      <top style="medium"/>
      <bottom style="thin">
        <color indexed="9"/>
      </bottom>
    </border>
    <border>
      <left style="thin">
        <color indexed="9"/>
      </left>
      <right style="thin">
        <color indexed="9"/>
      </right>
      <top style="medium"/>
      <bottom/>
    </border>
    <border>
      <left/>
      <right/>
      <top style="thin">
        <color indexed="9"/>
      </top>
      <bottom style="thin">
        <color indexed="9"/>
      </bottom>
    </border>
    <border>
      <left style="thin">
        <color indexed="9"/>
      </left>
      <right/>
      <top style="medium"/>
      <bottom style="thin">
        <color indexed="9"/>
      </bottom>
    </border>
    <border>
      <left style="thin">
        <color indexed="9"/>
      </left>
      <right style="thin">
        <color indexed="9"/>
      </right>
      <top style="medium"/>
      <bottom style="thin">
        <color indexed="9"/>
      </bottom>
    </border>
    <border>
      <left style="thin">
        <color indexed="9"/>
      </left>
      <right/>
      <top/>
      <bottom style="thin">
        <color indexed="9"/>
      </bottom>
    </border>
    <border>
      <left/>
      <right/>
      <top style="thin">
        <color indexed="9"/>
      </top>
      <bottom style="medium"/>
    </border>
    <border>
      <left style="thin">
        <color indexed="9"/>
      </left>
      <right/>
      <top style="thin">
        <color indexed="9"/>
      </top>
      <bottom style="medium"/>
    </border>
    <border>
      <left style="thin">
        <color indexed="9"/>
      </left>
      <right style="medium"/>
      <top style="thin">
        <color indexed="9"/>
      </top>
      <bottom style="medium"/>
    </border>
    <border>
      <left style="thin">
        <color indexed="9"/>
      </left>
      <right style="thin">
        <color indexed="9"/>
      </right>
      <top/>
      <bottom style="thin">
        <color indexed="9"/>
      </bottom>
    </border>
    <border>
      <left style="thin">
        <color indexed="9"/>
      </left>
      <right style="thin">
        <color indexed="9"/>
      </right>
      <top/>
      <bottom/>
    </border>
    <border>
      <left style="thin">
        <color indexed="9"/>
      </left>
      <right/>
      <top style="thin">
        <color indexed="9"/>
      </top>
      <bottom/>
    </border>
    <border>
      <left/>
      <right style="thin">
        <color indexed="9"/>
      </right>
      <top style="thin">
        <color indexed="9"/>
      </top>
      <bottom style="thin">
        <color indexed="9"/>
      </bottom>
    </border>
    <border>
      <left/>
      <right/>
      <top style="medium"/>
      <bottom/>
    </border>
    <border>
      <left/>
      <right/>
      <top style="medium"/>
      <bottom style="thin">
        <color indexed="9"/>
      </bottom>
    </border>
    <border>
      <left/>
      <right style="thin">
        <color indexed="9"/>
      </right>
      <top style="thin">
        <color indexed="9"/>
      </top>
      <bottom/>
    </border>
    <border>
      <left style="thin">
        <color indexed="9"/>
      </left>
      <right style="thin">
        <color indexed="9"/>
      </right>
      <top style="thin"/>
      <bottom style="thin">
        <color indexed="9"/>
      </bottom>
    </border>
    <border>
      <left/>
      <right/>
      <top/>
      <bottom style="thin">
        <color indexed="9"/>
      </bottom>
    </border>
    <border>
      <left/>
      <right/>
      <top/>
      <bottom style="thin"/>
    </border>
    <border>
      <left style="thin">
        <color indexed="9"/>
      </left>
      <right/>
      <top/>
      <bottom style="thin"/>
    </border>
    <border>
      <left style="thin">
        <color indexed="9"/>
      </left>
      <right style="thin">
        <color indexed="9"/>
      </right>
      <top style="thin">
        <color indexed="9"/>
      </top>
      <bottom style="medium"/>
    </border>
    <border>
      <left style="thin">
        <color indexed="9"/>
      </left>
      <right/>
      <top style="thin"/>
      <bottom style="thin">
        <color indexed="9"/>
      </bottom>
    </border>
    <border>
      <left style="thin">
        <color indexed="9"/>
      </left>
      <right/>
      <top style="double"/>
      <bottom/>
    </border>
    <border>
      <left/>
      <right/>
      <top style="thin"/>
      <bottom style="thin">
        <color indexed="9"/>
      </bottom>
    </border>
    <border>
      <left/>
      <right style="thin">
        <color indexed="9"/>
      </right>
      <top style="thin"/>
      <bottom/>
    </border>
    <border>
      <left/>
      <right style="thin">
        <color indexed="9"/>
      </right>
      <top style="thin"/>
      <bottom style="thin">
        <color indexed="9"/>
      </bottom>
    </border>
    <border>
      <left style="thin">
        <color indexed="9"/>
      </left>
      <right style="thin">
        <color indexed="9"/>
      </right>
      <top style="thin">
        <color indexed="9"/>
      </top>
      <bottom style="thin"/>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right style="thin">
        <color indexed="9"/>
      </right>
      <top/>
      <bottom style="thin">
        <color indexed="9"/>
      </bottom>
    </border>
    <border>
      <left style="medium"/>
      <right/>
      <top style="thin">
        <color indexed="9"/>
      </top>
      <bottom style="thin">
        <color indexed="9"/>
      </bottom>
    </border>
    <border>
      <left style="medium"/>
      <right/>
      <top style="thin">
        <color indexed="9"/>
      </top>
      <bottom/>
    </border>
    <border>
      <left/>
      <right style="thin">
        <color indexed="9"/>
      </right>
      <top/>
      <bottom/>
    </border>
    <border>
      <left style="medium"/>
      <right style="medium"/>
      <top style="medium"/>
      <bottom style="medium"/>
    </border>
    <border>
      <left/>
      <right style="medium"/>
      <top style="thin"/>
      <bottom style="thin"/>
    </border>
    <border>
      <left style="medium"/>
      <right style="medium"/>
      <top style="thin"/>
      <bottom style="thin"/>
    </border>
    <border>
      <left style="thin">
        <color indexed="9"/>
      </left>
      <right/>
      <top style="thin"/>
      <bottom/>
    </border>
    <border>
      <left style="thin">
        <color indexed="9"/>
      </left>
      <right style="thin">
        <color indexed="9"/>
      </right>
      <top style="thin"/>
      <bottom/>
    </border>
    <border>
      <left style="medium"/>
      <right style="medium"/>
      <top/>
      <bottom style="thin"/>
    </border>
    <border>
      <left style="thin"/>
      <right style="thin"/>
      <top/>
      <bottom style="thin"/>
    </border>
    <border>
      <left style="medium"/>
      <right/>
      <top style="medium"/>
      <bottom/>
    </border>
    <border>
      <left style="medium"/>
      <right style="medium"/>
      <top/>
      <bottom style="medium"/>
    </border>
    <border>
      <left/>
      <right/>
      <top/>
      <bottom style="double"/>
    </border>
    <border>
      <left/>
      <right style="thin">
        <color indexed="9"/>
      </right>
      <top style="thin">
        <color indexed="9"/>
      </top>
      <bottom style="thin"/>
    </border>
    <border>
      <left style="thin">
        <color indexed="9"/>
      </left>
      <right/>
      <top style="thin">
        <color indexed="9"/>
      </top>
      <bottom style="thin"/>
    </border>
    <border>
      <left/>
      <right/>
      <top style="thin">
        <color indexed="9"/>
      </top>
      <bottom style="thin"/>
    </border>
    <border>
      <left style="thin">
        <color indexed="9"/>
      </left>
      <right/>
      <top style="medium"/>
      <bottom style="thin"/>
    </border>
    <border>
      <left style="thin">
        <color indexed="9"/>
      </left>
      <right style="thin">
        <color indexed="9"/>
      </right>
      <top style="medium"/>
      <bottom style="thin"/>
    </border>
    <border>
      <left/>
      <right/>
      <top style="hair"/>
      <bottom style="hair"/>
    </border>
    <border>
      <left style="thin"/>
      <right style="thin"/>
      <top style="thin"/>
      <bottom style="medium"/>
    </border>
    <border>
      <left style="medium"/>
      <right style="medium"/>
      <top style="medium"/>
      <bottom/>
    </border>
    <border>
      <left/>
      <right style="medium"/>
      <top style="medium"/>
      <bottom/>
    </border>
    <border>
      <left/>
      <right/>
      <top style="thin"/>
      <bottom style="medium"/>
    </border>
    <border>
      <left/>
      <right style="medium"/>
      <top style="thin"/>
      <bottom style="medium"/>
    </border>
    <border>
      <left style="thin"/>
      <right/>
      <top style="medium"/>
      <bottom style="thin"/>
    </border>
    <border>
      <left/>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medium"/>
      <top style="thin"/>
      <bottom style="medium"/>
    </border>
    <border>
      <left style="thin"/>
      <right/>
      <top/>
      <bottom style="thin"/>
    </border>
    <border>
      <left style="medium"/>
      <right/>
      <top style="medium"/>
      <bottom style="medium"/>
    </border>
    <border>
      <left style="thin">
        <color indexed="9"/>
      </left>
      <right/>
      <top/>
      <bottom/>
    </border>
    <border>
      <left style="medium"/>
      <right/>
      <top style="thin"/>
      <bottom/>
    </border>
    <border>
      <left/>
      <right style="thin">
        <color indexed="9"/>
      </right>
      <top/>
      <bottom style="thin"/>
    </border>
    <border>
      <left style="thin">
        <color indexed="9"/>
      </left>
      <right style="thin">
        <color indexed="9"/>
      </right>
      <top/>
      <bottom style="thin"/>
    </border>
    <border>
      <left/>
      <right/>
      <top style="medium"/>
      <bottom style="medium"/>
    </border>
    <border>
      <left style="thick"/>
      <right/>
      <top/>
      <bottom style="medium"/>
    </border>
    <border>
      <left style="thick"/>
      <right/>
      <top style="medium"/>
      <bottom style="medium"/>
    </border>
    <border>
      <left style="hair"/>
      <right style="hair"/>
      <top style="hair"/>
      <bottom style="hair"/>
    </border>
    <border>
      <left style="medium"/>
      <right/>
      <top style="hair"/>
      <bottom/>
    </border>
    <border>
      <left style="hair"/>
      <right style="hair"/>
      <top/>
      <bottom style="medium"/>
    </border>
    <border>
      <left style="hair"/>
      <right style="medium"/>
      <top style="medium"/>
      <bottom style="medium"/>
    </border>
    <border>
      <left style="medium"/>
      <right/>
      <top style="hair"/>
      <bottom style="hair"/>
    </border>
    <border>
      <left style="hair"/>
      <right/>
      <top style="hair"/>
      <bottom style="hair"/>
    </border>
    <border>
      <left style="hair"/>
      <right style="hair"/>
      <top style="hair"/>
      <bottom/>
    </border>
    <border>
      <left style="thin">
        <color indexed="9"/>
      </left>
      <right style="medium"/>
      <top style="medium"/>
      <bottom style="medium"/>
    </border>
    <border>
      <left style="medium"/>
      <right style="medium"/>
      <top style="medium"/>
      <bottom style="thin"/>
    </border>
    <border>
      <left style="thin"/>
      <right style="thin"/>
      <top/>
      <bottom style="hair"/>
    </border>
    <border>
      <left style="thin"/>
      <right style="thin"/>
      <top/>
      <bottom/>
    </border>
    <border>
      <left/>
      <right style="medium"/>
      <top/>
      <bottom/>
    </border>
    <border>
      <left style="thin">
        <color indexed="9"/>
      </left>
      <right style="medium"/>
      <top style="thin">
        <color indexed="9"/>
      </top>
      <bottom style="thin">
        <color indexed="9"/>
      </bottom>
    </border>
    <border>
      <left style="thin">
        <color indexed="9"/>
      </left>
      <right style="thin">
        <color indexed="9"/>
      </right>
      <top style="medium"/>
      <bottom style="medium"/>
    </border>
    <border>
      <left style="thin"/>
      <right style="thin"/>
      <top style="medium"/>
      <bottom/>
    </border>
    <border>
      <left style="medium"/>
      <right/>
      <top style="medium"/>
      <bottom style="thin"/>
    </border>
    <border>
      <left style="thin"/>
      <right style="thin"/>
      <top style="medium"/>
      <bottom style="medium"/>
    </border>
    <border>
      <left/>
      <right style="medium"/>
      <top style="medium"/>
      <bottom style="medium"/>
    </border>
    <border>
      <left style="hair"/>
      <right style="hair"/>
      <top style="medium"/>
      <bottom style="medium"/>
    </border>
    <border>
      <left style="hair"/>
      <right style="medium"/>
      <top/>
      <bottom style="medium"/>
    </border>
    <border>
      <left style="medium"/>
      <right/>
      <top style="medium"/>
      <bottom style="hair"/>
    </border>
    <border>
      <left/>
      <right style="hair"/>
      <top style="medium"/>
      <bottom style="hair"/>
    </border>
    <border>
      <left style="hair"/>
      <right style="hair"/>
      <top/>
      <bottom style="hair"/>
    </border>
    <border>
      <left style="hair"/>
      <right style="medium"/>
      <top style="hair"/>
      <bottom style="hair"/>
    </border>
    <border>
      <left/>
      <right/>
      <top style="medium"/>
      <bottom style="hair"/>
    </border>
    <border>
      <left style="thick"/>
      <right style="hair"/>
      <top style="medium"/>
      <bottom style="hair"/>
    </border>
    <border>
      <left style="medium"/>
      <right style="medium"/>
      <top style="medium"/>
      <bottom style="hair"/>
    </border>
    <border>
      <left/>
      <right style="hair"/>
      <top style="hair"/>
      <bottom style="hair"/>
    </border>
    <border>
      <left style="thick"/>
      <right style="hair"/>
      <top style="hair"/>
      <bottom style="hair"/>
    </border>
    <border>
      <left style="medium"/>
      <right style="medium"/>
      <top style="hair"/>
      <bottom style="hair"/>
    </border>
    <border>
      <left/>
      <right style="hair"/>
      <top style="hair"/>
      <bottom/>
    </border>
    <border>
      <left/>
      <right/>
      <top style="hair"/>
      <bottom/>
    </border>
    <border>
      <left style="medium"/>
      <right style="medium"/>
      <top style="hair"/>
      <bottom/>
    </border>
    <border>
      <left/>
      <right/>
      <top style="hair"/>
      <bottom style="medium"/>
    </border>
    <border>
      <left style="thick"/>
      <right style="hair"/>
      <top style="hair"/>
      <bottom style="medium"/>
    </border>
    <border>
      <left style="medium"/>
      <right style="medium"/>
      <top style="hair"/>
      <bottom style="medium"/>
    </border>
    <border>
      <left/>
      <right style="medium"/>
      <top/>
      <bottom style="medium"/>
    </border>
    <border>
      <left/>
      <right style="medium"/>
      <top style="hair"/>
      <bottom style="hair"/>
    </border>
    <border>
      <left/>
      <right style="medium"/>
      <top style="hair"/>
      <bottom/>
    </border>
    <border>
      <left style="medium"/>
      <right style="hair"/>
      <top style="hair"/>
      <bottom/>
    </border>
    <border>
      <left style="thick"/>
      <right/>
      <top style="hair"/>
      <bottom style="hair"/>
    </border>
    <border>
      <left style="thin"/>
      <right/>
      <top style="thin"/>
      <bottom style="medium"/>
    </border>
    <border>
      <left style="medium"/>
      <right style="thin"/>
      <top style="thin"/>
      <bottom/>
    </border>
    <border>
      <left/>
      <right style="medium"/>
      <top style="thin"/>
      <bottom/>
    </border>
    <border>
      <left style="thin"/>
      <right style="medium"/>
      <top style="thin"/>
      <bottom/>
    </border>
    <border>
      <left style="thin">
        <color indexed="9"/>
      </left>
      <right>
        <color indexed="63"/>
      </right>
      <top style="thin">
        <color indexed="9"/>
      </top>
      <bottom style="double"/>
    </border>
    <border>
      <left/>
      <right style="thin"/>
      <top style="thin"/>
      <bottom style="medium"/>
    </border>
    <border>
      <left style="thin">
        <color indexed="9"/>
      </left>
      <right style="medium"/>
      <top style="thin">
        <color indexed="9"/>
      </top>
      <bottom>
        <color indexed="63"/>
      </bottom>
    </border>
    <border>
      <left/>
      <right style="medium"/>
      <top/>
      <bottom style="thin"/>
    </border>
    <border>
      <left style="medium"/>
      <right style="thin"/>
      <top style="medium"/>
      <bottom style="medium"/>
    </border>
    <border>
      <left style="thin"/>
      <right style="medium"/>
      <top style="medium"/>
      <bottom style="medium"/>
    </border>
    <border>
      <left style="thin"/>
      <right style="medium"/>
      <top/>
      <bottom style="thin"/>
    </border>
    <border>
      <left style="hair"/>
      <right style="hair"/>
      <top style="medium"/>
      <bottom style="dotted"/>
    </border>
    <border>
      <left/>
      <right style="hair"/>
      <top style="medium"/>
      <bottom style="dotted"/>
    </border>
    <border>
      <left style="hair"/>
      <right style="medium"/>
      <top style="medium"/>
      <bottom style="dotted"/>
    </border>
    <border>
      <left style="hair"/>
      <right style="hair"/>
      <top style="dotted"/>
      <bottom style="dotted"/>
    </border>
    <border>
      <left/>
      <right style="hair"/>
      <top style="dotted"/>
      <bottom style="dotted"/>
    </border>
    <border>
      <left style="hair"/>
      <right style="medium"/>
      <top style="dotted"/>
      <bottom style="dotted"/>
    </border>
    <border>
      <left style="hair"/>
      <right style="hair"/>
      <top style="dotted"/>
      <bottom style="medium"/>
    </border>
    <border>
      <left/>
      <right style="hair"/>
      <top style="dotted"/>
      <bottom style="medium"/>
    </border>
    <border>
      <left style="hair"/>
      <right style="medium"/>
      <top style="dotted"/>
      <bottom style="medium"/>
    </border>
    <border>
      <left/>
      <right style="thin"/>
      <top style="medium"/>
      <bottom/>
    </border>
    <border>
      <left style="thin"/>
      <right style="thin"/>
      <top/>
      <bottom style="medium"/>
    </border>
    <border>
      <left style="medium"/>
      <right/>
      <top style="thin"/>
      <bottom style="medium"/>
    </border>
    <border>
      <left style="medium"/>
      <right style="thin"/>
      <top/>
      <bottom style="medium"/>
    </border>
    <border>
      <left style="thin"/>
      <right/>
      <top/>
      <bottom style="medium"/>
    </border>
    <border>
      <left style="medium"/>
      <right/>
      <top style="thin"/>
      <bottom style="thin"/>
    </border>
    <border>
      <left/>
      <right style="thin"/>
      <top/>
      <bottom style="thin"/>
    </border>
    <border>
      <left style="hair"/>
      <right/>
      <top style="hair"/>
      <bottom style="medium"/>
    </border>
    <border>
      <left/>
      <right style="medium"/>
      <top style="hair"/>
      <bottom style="medium"/>
    </border>
    <border>
      <left style="hair"/>
      <right/>
      <top style="medium"/>
      <bottom style="hair"/>
    </border>
    <border>
      <left/>
      <right style="medium"/>
      <top style="medium"/>
      <bottom style="hair"/>
    </border>
    <border>
      <left/>
      <right style="thin"/>
      <top style="medium"/>
      <bottom style="medium"/>
    </border>
    <border>
      <left style="medium"/>
      <right>
        <color indexed="63"/>
      </right>
      <top>
        <color indexed="63"/>
      </top>
      <bottom style="thin">
        <color indexed="9"/>
      </bottom>
    </border>
    <border>
      <left style="thin"/>
      <right/>
      <top style="medium"/>
      <bottom style="medium"/>
    </border>
    <border>
      <left style="medium"/>
      <right style="thin"/>
      <top style="medium"/>
      <bottom/>
    </border>
    <border>
      <left style="thin"/>
      <right style="medium"/>
      <top/>
      <bottom style="medium"/>
    </border>
    <border>
      <left/>
      <right style="thin">
        <color indexed="9"/>
      </right>
      <top/>
      <bottom style="medium"/>
    </border>
    <border>
      <left style="medium"/>
      <right style="thin">
        <color indexed="9"/>
      </right>
      <top style="medium"/>
      <bottom style="medium"/>
    </border>
    <border>
      <left/>
      <right/>
      <top style="hair"/>
      <bottom style="thin"/>
    </border>
    <border>
      <left/>
      <right style="thin"/>
      <top style="hair"/>
      <bottom style="thin"/>
    </border>
    <border>
      <left style="hair"/>
      <right/>
      <top style="thin"/>
      <bottom/>
    </border>
    <border>
      <left style="hair"/>
      <right/>
      <top/>
      <bottom style="hair"/>
    </border>
    <border>
      <left/>
      <right/>
      <top/>
      <bottom style="hair"/>
    </border>
    <border>
      <left/>
      <right style="thin"/>
      <top/>
      <bottom style="hair"/>
    </border>
    <border>
      <left style="thin"/>
      <right style="hair"/>
      <top style="thin"/>
      <bottom/>
    </border>
    <border>
      <left style="thin"/>
      <right style="hair"/>
      <top/>
      <bottom/>
    </border>
    <border>
      <left style="thin"/>
      <right style="hair"/>
      <top/>
      <bottom style="hair"/>
    </border>
    <border>
      <left/>
      <right style="medium"/>
      <top style="thin">
        <color indexed="9"/>
      </top>
      <bottom/>
    </border>
    <border>
      <left style="medium"/>
      <right/>
      <top style="medium"/>
      <bottom style="thin">
        <color indexed="9"/>
      </bottom>
    </border>
    <border>
      <left/>
      <right style="medium"/>
      <top style="medium"/>
      <bottom style="thin">
        <color indexed="9"/>
      </bottom>
    </border>
    <border>
      <left style="medium"/>
      <right style="thin">
        <color indexed="9"/>
      </right>
      <top style="medium"/>
      <bottom style="thin">
        <color indexed="9"/>
      </bottom>
    </border>
    <border>
      <left style="thin">
        <color indexed="9"/>
      </left>
      <right style="medium"/>
      <top style="medium"/>
      <bottom style="thin">
        <color indexed="9"/>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80" fontId="0" fillId="0" borderId="0" applyFont="0" applyFill="0" applyBorder="0" applyAlignment="0" applyProtection="0"/>
    <xf numFmtId="177"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2439">
    <xf numFmtId="0" fontId="0" fillId="0" borderId="0" xfId="0" applyAlignment="1">
      <alignment/>
    </xf>
    <xf numFmtId="0" fontId="19"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0" fillId="0" borderId="0" xfId="0" applyFont="1" applyAlignment="1" applyProtection="1">
      <alignment vertical="center"/>
      <protection/>
    </xf>
    <xf numFmtId="0" fontId="9" fillId="33" borderId="10" xfId="0" applyFont="1" applyFill="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181" fontId="3" fillId="0" borderId="0" xfId="42" applyNumberFormat="1" applyFont="1" applyBorder="1" applyAlignment="1" applyProtection="1">
      <alignment/>
      <protection/>
    </xf>
    <xf numFmtId="0" fontId="5" fillId="0" borderId="0" xfId="0" applyFont="1" applyBorder="1" applyAlignment="1" applyProtection="1">
      <alignment vertical="center"/>
      <protection/>
    </xf>
    <xf numFmtId="0" fontId="3" fillId="0" borderId="0" xfId="0" applyFont="1" applyBorder="1" applyAlignment="1" applyProtection="1">
      <alignment vertical="center"/>
      <protection/>
    </xf>
    <xf numFmtId="181" fontId="3" fillId="0" borderId="0" xfId="42"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34" borderId="0" xfId="0" applyFill="1" applyBorder="1" applyAlignment="1" applyProtection="1">
      <alignment vertical="center"/>
      <protection/>
    </xf>
    <xf numFmtId="0" fontId="10" fillId="0" borderId="0" xfId="0" applyFont="1" applyAlignment="1" applyProtection="1">
      <alignment/>
      <protection/>
    </xf>
    <xf numFmtId="181" fontId="0" fillId="0" borderId="0" xfId="42" applyNumberFormat="1" applyAlignment="1" applyProtection="1">
      <alignment/>
      <protection/>
    </xf>
    <xf numFmtId="0" fontId="0" fillId="0" borderId="0" xfId="0" applyFont="1" applyFill="1" applyAlignment="1" applyProtection="1">
      <alignment/>
      <protection/>
    </xf>
    <xf numFmtId="0" fontId="9"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0" fillId="0" borderId="0" xfId="0" applyFont="1" applyAlignment="1" applyProtection="1">
      <alignment/>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left"/>
      <protection/>
    </xf>
    <xf numFmtId="0" fontId="0" fillId="0" borderId="0" xfId="0" applyFont="1" applyAlignment="1" applyProtection="1">
      <alignment/>
      <protection/>
    </xf>
    <xf numFmtId="0" fontId="10" fillId="0" borderId="0" xfId="0" applyFont="1" applyFill="1" applyBorder="1" applyAlignment="1" applyProtection="1">
      <alignment horizontal="left" indent="1"/>
      <protection/>
    </xf>
    <xf numFmtId="0" fontId="10" fillId="0" borderId="0" xfId="0" applyFont="1" applyAlignment="1" applyProtection="1">
      <alignment/>
      <protection/>
    </xf>
    <xf numFmtId="0" fontId="6"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181" fontId="0" fillId="0" borderId="0" xfId="42" applyNumberFormat="1" applyFont="1" applyFill="1" applyBorder="1" applyAlignment="1" applyProtection="1">
      <alignment/>
      <protection/>
    </xf>
    <xf numFmtId="0" fontId="0" fillId="0" borderId="0" xfId="0" applyFont="1" applyFill="1" applyAlignment="1" applyProtection="1">
      <alignment/>
      <protection/>
    </xf>
    <xf numFmtId="181" fontId="0" fillId="0" borderId="0" xfId="42" applyNumberFormat="1" applyFont="1" applyAlignment="1" applyProtection="1">
      <alignment/>
      <protection/>
    </xf>
    <xf numFmtId="0" fontId="0" fillId="0" borderId="0" xfId="0" applyFill="1" applyAlignment="1" applyProtection="1">
      <alignment/>
      <protection/>
    </xf>
    <xf numFmtId="0" fontId="10" fillId="0" borderId="0" xfId="0" applyFont="1" applyAlignment="1" applyProtection="1">
      <alignment horizontal="left"/>
      <protection/>
    </xf>
    <xf numFmtId="0" fontId="10" fillId="0" borderId="0" xfId="0" applyFont="1" applyFill="1" applyBorder="1" applyAlignment="1" applyProtection="1">
      <alignment horizontal="left" vertical="center"/>
      <protection/>
    </xf>
    <xf numFmtId="0" fontId="18" fillId="0" borderId="0" xfId="0" applyFont="1" applyAlignment="1" applyProtection="1">
      <alignment wrapText="1"/>
      <protection/>
    </xf>
    <xf numFmtId="0" fontId="18" fillId="0" borderId="0" xfId="0" applyFont="1" applyAlignment="1" applyProtection="1">
      <alignment vertical="center" wrapText="1"/>
      <protection/>
    </xf>
    <xf numFmtId="0" fontId="3" fillId="0" borderId="0" xfId="0" applyFont="1" applyFill="1" applyBorder="1" applyAlignment="1" applyProtection="1">
      <alignment vertical="center"/>
      <protection/>
    </xf>
    <xf numFmtId="0" fontId="0" fillId="0" borderId="0" xfId="0" applyFill="1" applyAlignment="1" applyProtection="1">
      <alignment vertical="center"/>
      <protection/>
    </xf>
    <xf numFmtId="181" fontId="0" fillId="0" borderId="0" xfId="42" applyNumberFormat="1" applyAlignment="1" applyProtection="1">
      <alignment vertical="center"/>
      <protection/>
    </xf>
    <xf numFmtId="182" fontId="10" fillId="0" borderId="0" xfId="0" applyNumberFormat="1" applyFont="1" applyBorder="1" applyAlignment="1" applyProtection="1">
      <alignment horizontal="left" vertical="center" indent="1"/>
      <protection/>
    </xf>
    <xf numFmtId="0" fontId="9" fillId="33" borderId="0" xfId="0" applyFont="1" applyFill="1" applyBorder="1" applyAlignment="1" applyProtection="1">
      <alignment vertical="center"/>
      <protection/>
    </xf>
    <xf numFmtId="0" fontId="9" fillId="33" borderId="11" xfId="0" applyFont="1" applyFill="1" applyBorder="1" applyAlignment="1" applyProtection="1">
      <alignment vertical="center"/>
      <protection/>
    </xf>
    <xf numFmtId="0" fontId="9" fillId="0" borderId="0" xfId="0" applyFont="1" applyFill="1" applyBorder="1" applyAlignment="1" applyProtection="1">
      <alignment horizontal="left"/>
      <protection/>
    </xf>
    <xf numFmtId="0" fontId="9" fillId="33" borderId="12"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0" fillId="35" borderId="13" xfId="0" applyFont="1" applyFill="1" applyBorder="1" applyAlignment="1" applyProtection="1">
      <alignment horizontal="left" vertical="center" indent="1"/>
      <protection/>
    </xf>
    <xf numFmtId="0" fontId="11"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indent="1"/>
      <protection/>
    </xf>
    <xf numFmtId="0" fontId="11" fillId="0" borderId="0" xfId="0" applyFont="1" applyBorder="1" applyAlignment="1" applyProtection="1">
      <alignment horizontal="left" vertical="center" indent="1"/>
      <protection/>
    </xf>
    <xf numFmtId="182" fontId="10" fillId="0" borderId="0" xfId="0" applyNumberFormat="1"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indent="1"/>
      <protection/>
    </xf>
    <xf numFmtId="0" fontId="9" fillId="33" borderId="14" xfId="0" applyFont="1" applyFill="1" applyBorder="1" applyAlignment="1" applyProtection="1">
      <alignment vertical="center"/>
      <protection/>
    </xf>
    <xf numFmtId="0" fontId="9" fillId="33" borderId="15" xfId="0" applyFont="1" applyFill="1" applyBorder="1" applyAlignment="1" applyProtection="1">
      <alignment vertical="center"/>
      <protection/>
    </xf>
    <xf numFmtId="0" fontId="9" fillId="33" borderId="16" xfId="0" applyFont="1" applyFill="1" applyBorder="1" applyAlignment="1" applyProtection="1">
      <alignment vertical="center"/>
      <protection/>
    </xf>
    <xf numFmtId="0" fontId="8" fillId="35" borderId="17" xfId="0" applyFont="1" applyFill="1" applyBorder="1" applyAlignment="1" applyProtection="1">
      <alignment vertical="center"/>
      <protection/>
    </xf>
    <xf numFmtId="0" fontId="11" fillId="36" borderId="10" xfId="0" applyFont="1" applyFill="1" applyBorder="1" applyAlignment="1" applyProtection="1">
      <alignment horizontal="center" vertical="center"/>
      <protection/>
    </xf>
    <xf numFmtId="0" fontId="0" fillId="33" borderId="0" xfId="0" applyFill="1" applyAlignment="1" applyProtection="1">
      <alignment/>
      <protection/>
    </xf>
    <xf numFmtId="0" fontId="0" fillId="33" borderId="18" xfId="0" applyFill="1" applyBorder="1" applyAlignment="1" applyProtection="1">
      <alignment/>
      <protection/>
    </xf>
    <xf numFmtId="0" fontId="0" fillId="33" borderId="19" xfId="0" applyFill="1" applyBorder="1" applyAlignment="1" applyProtection="1">
      <alignment/>
      <protection/>
    </xf>
    <xf numFmtId="0" fontId="0" fillId="33" borderId="11" xfId="0" applyFill="1" applyBorder="1" applyAlignment="1" applyProtection="1">
      <alignment/>
      <protection/>
    </xf>
    <xf numFmtId="182" fontId="10" fillId="34" borderId="0" xfId="0" applyNumberFormat="1" applyFont="1" applyFill="1" applyBorder="1" applyAlignment="1" applyProtection="1">
      <alignment horizontal="left" vertical="center" indent="1"/>
      <protection/>
    </xf>
    <xf numFmtId="0" fontId="0" fillId="34" borderId="0" xfId="0" applyFill="1" applyAlignment="1" applyProtection="1">
      <alignment vertical="center"/>
      <protection/>
    </xf>
    <xf numFmtId="0" fontId="3" fillId="34" borderId="0" xfId="0" applyFont="1" applyFill="1" applyBorder="1" applyAlignment="1" applyProtection="1">
      <alignment vertical="center"/>
      <protection/>
    </xf>
    <xf numFmtId="181" fontId="3" fillId="34" borderId="0" xfId="42"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0" fillId="34" borderId="0" xfId="0" applyFont="1" applyFill="1" applyAlignment="1" applyProtection="1">
      <alignment vertical="center"/>
      <protection/>
    </xf>
    <xf numFmtId="0" fontId="0" fillId="34" borderId="0" xfId="0" applyFont="1" applyFill="1" applyBorder="1" applyAlignment="1" applyProtection="1">
      <alignment vertical="center"/>
      <protection/>
    </xf>
    <xf numFmtId="0" fontId="0" fillId="34" borderId="0" xfId="0" applyFill="1" applyBorder="1" applyAlignment="1" applyProtection="1">
      <alignment/>
      <protection/>
    </xf>
    <xf numFmtId="0" fontId="3" fillId="34" borderId="0" xfId="0" applyFont="1" applyFill="1" applyBorder="1" applyAlignment="1" applyProtection="1">
      <alignment/>
      <protection/>
    </xf>
    <xf numFmtId="181" fontId="3" fillId="34" borderId="0" xfId="42" applyNumberFormat="1" applyFont="1" applyFill="1" applyBorder="1" applyAlignment="1" applyProtection="1">
      <alignment/>
      <protection/>
    </xf>
    <xf numFmtId="0" fontId="0" fillId="34" borderId="0" xfId="0" applyFill="1" applyAlignment="1" applyProtection="1">
      <alignment/>
      <protection/>
    </xf>
    <xf numFmtId="0" fontId="10" fillId="34" borderId="0" xfId="0" applyFont="1" applyFill="1" applyAlignment="1" applyProtection="1">
      <alignment vertical="center"/>
      <protection/>
    </xf>
    <xf numFmtId="0" fontId="0" fillId="34" borderId="0" xfId="0" applyFont="1" applyFill="1" applyAlignment="1" applyProtection="1">
      <alignment/>
      <protection/>
    </xf>
    <xf numFmtId="0" fontId="10" fillId="34" borderId="0" xfId="0" applyFont="1" applyFill="1" applyAlignment="1" applyProtection="1">
      <alignment/>
      <protection/>
    </xf>
    <xf numFmtId="181" fontId="10" fillId="34" borderId="0" xfId="42" applyNumberFormat="1" applyFont="1" applyFill="1" applyAlignment="1" applyProtection="1">
      <alignment/>
      <protection/>
    </xf>
    <xf numFmtId="0" fontId="14" fillId="34" borderId="0" xfId="0" applyFont="1" applyFill="1" applyBorder="1" applyAlignment="1" applyProtection="1">
      <alignment horizontal="left"/>
      <protection/>
    </xf>
    <xf numFmtId="0" fontId="5" fillId="34" borderId="0" xfId="0" applyFont="1" applyFill="1" applyBorder="1" applyAlignment="1" applyProtection="1">
      <alignment/>
      <protection/>
    </xf>
    <xf numFmtId="0" fontId="14" fillId="34" borderId="20" xfId="0" applyFont="1" applyFill="1" applyBorder="1" applyAlignment="1" applyProtection="1">
      <alignment horizontal="left"/>
      <protection/>
    </xf>
    <xf numFmtId="0" fontId="10" fillId="34" borderId="0" xfId="0" applyFont="1" applyFill="1" applyAlignment="1" applyProtection="1">
      <alignment/>
      <protection/>
    </xf>
    <xf numFmtId="0" fontId="10" fillId="35" borderId="21" xfId="0" applyFont="1" applyFill="1" applyBorder="1" applyAlignment="1" applyProtection="1">
      <alignment horizontal="left" vertical="center" indent="1"/>
      <protection/>
    </xf>
    <xf numFmtId="0" fontId="10" fillId="34" borderId="0" xfId="0" applyFont="1" applyFill="1" applyBorder="1" applyAlignment="1" applyProtection="1">
      <alignment horizontal="left" vertical="center" indent="1"/>
      <protection/>
    </xf>
    <xf numFmtId="181" fontId="0" fillId="34" borderId="0" xfId="42" applyNumberFormat="1" applyFill="1" applyBorder="1" applyAlignment="1" applyProtection="1">
      <alignment/>
      <protection/>
    </xf>
    <xf numFmtId="0" fontId="0" fillId="34" borderId="0" xfId="0" applyFill="1" applyAlignment="1" applyProtection="1">
      <alignment horizontal="left" vertical="center"/>
      <protection/>
    </xf>
    <xf numFmtId="0" fontId="11" fillId="34" borderId="0" xfId="0" applyFont="1" applyFill="1" applyBorder="1" applyAlignment="1" applyProtection="1">
      <alignment horizontal="left" vertical="center" indent="1"/>
      <protection/>
    </xf>
    <xf numFmtId="0" fontId="15" fillId="34" borderId="0" xfId="0" applyFont="1" applyFill="1" applyBorder="1" applyAlignment="1" applyProtection="1">
      <alignment horizontal="left"/>
      <protection/>
    </xf>
    <xf numFmtId="0" fontId="10" fillId="34" borderId="0" xfId="0" applyFont="1" applyFill="1" applyAlignment="1" applyProtection="1">
      <alignment horizontal="left" indent="1"/>
      <protection/>
    </xf>
    <xf numFmtId="0" fontId="10" fillId="34" borderId="0" xfId="0" applyFont="1" applyFill="1" applyBorder="1" applyAlignment="1" applyProtection="1">
      <alignment/>
      <protection/>
    </xf>
    <xf numFmtId="0" fontId="10" fillId="35" borderId="22" xfId="0" applyFont="1" applyFill="1" applyBorder="1" applyAlignment="1" applyProtection="1">
      <alignment horizontal="left" indent="1"/>
      <protection/>
    </xf>
    <xf numFmtId="0" fontId="3" fillId="34" borderId="0" xfId="0" applyFont="1" applyFill="1" applyAlignment="1" applyProtection="1">
      <alignment/>
      <protection/>
    </xf>
    <xf numFmtId="0" fontId="0" fillId="34" borderId="0" xfId="0" applyFill="1" applyAlignment="1" applyProtection="1">
      <alignment/>
      <protection/>
    </xf>
    <xf numFmtId="0" fontId="10" fillId="34" borderId="0" xfId="0" applyFont="1" applyFill="1" applyBorder="1" applyAlignment="1" applyProtection="1">
      <alignment/>
      <protection/>
    </xf>
    <xf numFmtId="182" fontId="10" fillId="35" borderId="22" xfId="0" applyNumberFormat="1" applyFont="1" applyFill="1" applyBorder="1" applyAlignment="1" applyProtection="1">
      <alignment horizontal="left" indent="1"/>
      <protection/>
    </xf>
    <xf numFmtId="0" fontId="10" fillId="35" borderId="23" xfId="0" applyFont="1" applyFill="1" applyBorder="1" applyAlignment="1" applyProtection="1">
      <alignment horizontal="left" vertical="center" indent="1"/>
      <protection/>
    </xf>
    <xf numFmtId="182" fontId="10" fillId="35" borderId="10" xfId="0" applyNumberFormat="1" applyFont="1" applyFill="1" applyBorder="1" applyAlignment="1" applyProtection="1">
      <alignment horizontal="left" vertical="center" indent="1"/>
      <protection/>
    </xf>
    <xf numFmtId="0" fontId="10" fillId="35" borderId="24" xfId="0" applyFont="1" applyFill="1" applyBorder="1" applyAlignment="1" applyProtection="1">
      <alignment horizontal="left" vertical="center" indent="1"/>
      <protection/>
    </xf>
    <xf numFmtId="182" fontId="10" fillId="35" borderId="13" xfId="0" applyNumberFormat="1" applyFont="1" applyFill="1" applyBorder="1" applyAlignment="1" applyProtection="1">
      <alignment horizontal="left" vertical="center" indent="1"/>
      <protection/>
    </xf>
    <xf numFmtId="0" fontId="7" fillId="0" borderId="0" xfId="0" applyFont="1" applyBorder="1" applyAlignment="1" applyProtection="1">
      <alignment/>
      <protection/>
    </xf>
    <xf numFmtId="0" fontId="7" fillId="0" borderId="0" xfId="0" applyFont="1" applyAlignment="1" applyProtection="1">
      <alignment/>
      <protection/>
    </xf>
    <xf numFmtId="0" fontId="11" fillId="35" borderId="10" xfId="0" applyFont="1" applyFill="1" applyBorder="1" applyAlignment="1" applyProtection="1">
      <alignment vertical="top" wrapText="1"/>
      <protection/>
    </xf>
    <xf numFmtId="0" fontId="11" fillId="35" borderId="25" xfId="0" applyFont="1" applyFill="1" applyBorder="1" applyAlignment="1" applyProtection="1">
      <alignment vertical="top"/>
      <protection/>
    </xf>
    <xf numFmtId="0" fontId="11" fillId="35" borderId="10" xfId="0" applyFont="1" applyFill="1" applyBorder="1" applyAlignment="1" applyProtection="1">
      <alignment/>
      <protection/>
    </xf>
    <xf numFmtId="0" fontId="11" fillId="35" borderId="10" xfId="0" applyFont="1" applyFill="1" applyBorder="1" applyAlignment="1" applyProtection="1">
      <alignment vertical="top"/>
      <protection/>
    </xf>
    <xf numFmtId="0" fontId="0" fillId="0" borderId="26" xfId="0" applyBorder="1" applyAlignment="1">
      <alignment/>
    </xf>
    <xf numFmtId="0" fontId="0" fillId="0" borderId="0" xfId="0" applyBorder="1" applyAlignment="1">
      <alignment/>
    </xf>
    <xf numFmtId="0" fontId="20" fillId="0" borderId="0" xfId="0" applyFont="1" applyBorder="1" applyAlignment="1">
      <alignment vertical="top" wrapText="1"/>
    </xf>
    <xf numFmtId="0" fontId="20" fillId="0" borderId="0" xfId="0" applyFont="1" applyAlignment="1">
      <alignment/>
    </xf>
    <xf numFmtId="0" fontId="10" fillId="0" borderId="27" xfId="0" applyFont="1" applyBorder="1" applyAlignment="1" applyProtection="1">
      <alignment vertical="top" wrapText="1"/>
      <protection/>
    </xf>
    <xf numFmtId="0" fontId="15" fillId="0" borderId="27" xfId="0" applyFont="1" applyBorder="1" applyAlignment="1" applyProtection="1">
      <alignment vertical="top" wrapText="1"/>
      <protection/>
    </xf>
    <xf numFmtId="0" fontId="10" fillId="0" borderId="0" xfId="0" applyFont="1" applyAlignment="1" applyProtection="1">
      <alignment horizontal="right" vertical="top"/>
      <protection/>
    </xf>
    <xf numFmtId="0" fontId="15" fillId="0" borderId="28" xfId="0" applyFont="1" applyBorder="1" applyAlignment="1" applyProtection="1">
      <alignment vertical="top" wrapText="1"/>
      <protection/>
    </xf>
    <xf numFmtId="0" fontId="10" fillId="0" borderId="27" xfId="0" applyFont="1" applyBorder="1" applyAlignment="1">
      <alignment vertical="top" wrapText="1"/>
    </xf>
    <xf numFmtId="0" fontId="10" fillId="0" borderId="0" xfId="0" applyFont="1" applyAlignment="1" applyProtection="1">
      <alignment vertical="top" wrapText="1"/>
      <protection/>
    </xf>
    <xf numFmtId="0" fontId="10" fillId="0" borderId="29" xfId="0" applyFont="1" applyBorder="1" applyAlignment="1" applyProtection="1">
      <alignment vertical="top" wrapText="1"/>
      <protection/>
    </xf>
    <xf numFmtId="0" fontId="15" fillId="0" borderId="29" xfId="0" applyFont="1" applyBorder="1" applyAlignment="1" applyProtection="1">
      <alignment vertical="top" wrapText="1"/>
      <protection/>
    </xf>
    <xf numFmtId="0" fontId="15" fillId="0" borderId="30" xfId="0" applyFont="1" applyBorder="1" applyAlignment="1" applyProtection="1">
      <alignment vertical="top" wrapText="1"/>
      <protection/>
    </xf>
    <xf numFmtId="0" fontId="10" fillId="0" borderId="29" xfId="0" applyFont="1" applyBorder="1" applyAlignment="1">
      <alignment vertical="top" wrapText="1"/>
    </xf>
    <xf numFmtId="0" fontId="0" fillId="0" borderId="0" xfId="0" applyAlignment="1">
      <alignment horizontal="right"/>
    </xf>
    <xf numFmtId="0" fontId="29" fillId="0" borderId="0" xfId="0" applyFont="1" applyAlignment="1">
      <alignment vertical="top" wrapText="1"/>
    </xf>
    <xf numFmtId="0" fontId="2" fillId="0" borderId="0" xfId="0" applyFont="1" applyAlignment="1">
      <alignment/>
    </xf>
    <xf numFmtId="0" fontId="15" fillId="0" borderId="31" xfId="0" applyFont="1" applyBorder="1" applyAlignment="1" applyProtection="1">
      <alignment vertical="top" wrapText="1"/>
      <protection/>
    </xf>
    <xf numFmtId="0" fontId="10" fillId="0" borderId="32" xfId="0" applyFont="1" applyBorder="1" applyAlignment="1" applyProtection="1">
      <alignment vertical="top" wrapText="1"/>
      <protection/>
    </xf>
    <xf numFmtId="0" fontId="15" fillId="0" borderId="33" xfId="0" applyFont="1" applyBorder="1" applyAlignment="1" applyProtection="1">
      <alignment vertical="top" wrapText="1"/>
      <protection/>
    </xf>
    <xf numFmtId="0" fontId="10" fillId="0" borderId="34" xfId="0" applyFont="1" applyBorder="1" applyAlignment="1" applyProtection="1">
      <alignment/>
      <protection/>
    </xf>
    <xf numFmtId="0" fontId="30" fillId="0" borderId="0" xfId="0" applyFont="1" applyAlignment="1">
      <alignment/>
    </xf>
    <xf numFmtId="0" fontId="10" fillId="0" borderId="18" xfId="0" applyFont="1" applyBorder="1" applyAlignment="1" applyProtection="1">
      <alignment/>
      <protection/>
    </xf>
    <xf numFmtId="0" fontId="10" fillId="0" borderId="0" xfId="0" applyFont="1" applyBorder="1" applyAlignment="1" applyProtection="1">
      <alignment/>
      <protection/>
    </xf>
    <xf numFmtId="0" fontId="10" fillId="0" borderId="35" xfId="0" applyFont="1" applyBorder="1" applyAlignment="1">
      <alignment vertical="top" wrapText="1"/>
    </xf>
    <xf numFmtId="0" fontId="10" fillId="0" borderId="0" xfId="0" applyFont="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horizontal="left"/>
    </xf>
    <xf numFmtId="0" fontId="10" fillId="0" borderId="36" xfId="0" applyFont="1" applyBorder="1" applyAlignment="1" applyProtection="1">
      <alignment horizontal="left" vertical="top" wrapText="1"/>
      <protection/>
    </xf>
    <xf numFmtId="0" fontId="10" fillId="0" borderId="0" xfId="0" applyFont="1" applyAlignment="1" applyProtection="1">
      <alignment horizontal="left" vertical="top" wrapText="1"/>
      <protection/>
    </xf>
    <xf numFmtId="0" fontId="31" fillId="0" borderId="0" xfId="0" applyFont="1" applyAlignment="1">
      <alignment/>
    </xf>
    <xf numFmtId="0" fontId="10" fillId="0" borderId="0" xfId="0" applyFont="1" applyAlignment="1">
      <alignment/>
    </xf>
    <xf numFmtId="0" fontId="10" fillId="0" borderId="0" xfId="0" applyFont="1" applyAlignment="1" applyProtection="1">
      <alignment vertical="top"/>
      <protection/>
    </xf>
    <xf numFmtId="0" fontId="11" fillId="35" borderId="37" xfId="0" applyFont="1" applyFill="1" applyBorder="1" applyAlignment="1" applyProtection="1">
      <alignment vertical="top" wrapText="1"/>
      <protection/>
    </xf>
    <xf numFmtId="0" fontId="15" fillId="0" borderId="27" xfId="0" applyFont="1" applyBorder="1" applyAlignment="1">
      <alignment vertical="top" wrapText="1"/>
    </xf>
    <xf numFmtId="0" fontId="15" fillId="0" borderId="28" xfId="0" applyFont="1" applyBorder="1" applyAlignment="1">
      <alignment vertical="top" wrapText="1"/>
    </xf>
    <xf numFmtId="0" fontId="15" fillId="0" borderId="29" xfId="0" applyFont="1" applyBorder="1" applyAlignment="1">
      <alignment vertical="top" wrapText="1"/>
    </xf>
    <xf numFmtId="0" fontId="15" fillId="0" borderId="30" xfId="0" applyFont="1" applyBorder="1" applyAlignment="1">
      <alignment vertical="top" wrapText="1"/>
    </xf>
    <xf numFmtId="0" fontId="15" fillId="0" borderId="35" xfId="0" applyFont="1" applyBorder="1" applyAlignment="1">
      <alignment vertical="top" wrapText="1"/>
    </xf>
    <xf numFmtId="0" fontId="15" fillId="0" borderId="33" xfId="0" applyFont="1" applyBorder="1" applyAlignment="1">
      <alignment vertical="top" wrapText="1"/>
    </xf>
    <xf numFmtId="0" fontId="15" fillId="0" borderId="0" xfId="0" applyFont="1" applyAlignment="1">
      <alignment vertical="top" wrapText="1"/>
    </xf>
    <xf numFmtId="0" fontId="15" fillId="0" borderId="0" xfId="0" applyFont="1" applyAlignment="1" applyProtection="1">
      <alignment vertical="top" wrapText="1"/>
      <protection/>
    </xf>
    <xf numFmtId="0" fontId="10" fillId="0" borderId="35" xfId="0" applyFont="1" applyBorder="1" applyAlignment="1" applyProtection="1">
      <alignment vertical="top" wrapText="1"/>
      <protection/>
    </xf>
    <xf numFmtId="0" fontId="10" fillId="0" borderId="0" xfId="0" applyFont="1" applyBorder="1" applyAlignment="1">
      <alignment vertical="top" wrapText="1"/>
    </xf>
    <xf numFmtId="0" fontId="10" fillId="0" borderId="0" xfId="0" applyFont="1" applyBorder="1" applyAlignment="1" applyProtection="1">
      <alignment vertical="top" wrapText="1"/>
      <protection/>
    </xf>
    <xf numFmtId="0" fontId="10" fillId="0" borderId="0" xfId="0" applyFont="1" applyAlignment="1">
      <alignment vertical="top" wrapText="1"/>
    </xf>
    <xf numFmtId="0" fontId="20" fillId="35" borderId="10" xfId="0" applyFont="1" applyFill="1" applyBorder="1" applyAlignment="1" applyProtection="1">
      <alignment vertical="top" wrapText="1"/>
      <protection/>
    </xf>
    <xf numFmtId="0" fontId="20" fillId="35" borderId="10" xfId="0" applyFont="1" applyFill="1" applyBorder="1" applyAlignment="1" applyProtection="1">
      <alignment vertical="top"/>
      <protection/>
    </xf>
    <xf numFmtId="0" fontId="20" fillId="35" borderId="10" xfId="0" applyFont="1" applyFill="1" applyBorder="1" applyAlignment="1" applyProtection="1">
      <alignment/>
      <protection/>
    </xf>
    <xf numFmtId="0" fontId="10" fillId="0" borderId="27" xfId="0" applyFont="1" applyBorder="1" applyAlignment="1">
      <alignment horizontal="left" vertical="top" wrapText="1"/>
    </xf>
    <xf numFmtId="0" fontId="0" fillId="0" borderId="0" xfId="0" applyAlignment="1" applyProtection="1">
      <alignment horizontal="right" vertical="top"/>
      <protection/>
    </xf>
    <xf numFmtId="0" fontId="10" fillId="0" borderId="29" xfId="0" applyFont="1" applyBorder="1" applyAlignment="1">
      <alignment horizontal="left" vertical="top" wrapText="1"/>
    </xf>
    <xf numFmtId="0" fontId="0" fillId="0" borderId="0" xfId="0" applyFont="1" applyAlignment="1">
      <alignment/>
    </xf>
    <xf numFmtId="0" fontId="15" fillId="0" borderId="29" xfId="0" applyFont="1" applyBorder="1" applyAlignment="1">
      <alignment horizontal="left" vertical="top" wrapText="1"/>
    </xf>
    <xf numFmtId="0" fontId="29" fillId="0" borderId="0" xfId="0" applyFont="1" applyAlignment="1" applyProtection="1">
      <alignment vertical="top" wrapText="1"/>
      <protection/>
    </xf>
    <xf numFmtId="0" fontId="10" fillId="0" borderId="35" xfId="0" applyFont="1" applyBorder="1" applyAlignment="1">
      <alignment horizontal="left" vertical="top" wrapText="1"/>
    </xf>
    <xf numFmtId="0" fontId="0" fillId="0" borderId="0" xfId="0" applyFont="1" applyAlignment="1" applyProtection="1">
      <alignment vertical="top" wrapText="1"/>
      <protection/>
    </xf>
    <xf numFmtId="0" fontId="0" fillId="0" borderId="0" xfId="0" applyFont="1" applyAlignment="1" applyProtection="1">
      <alignment horizontal="left" vertical="top" wrapText="1"/>
      <protection/>
    </xf>
    <xf numFmtId="0" fontId="0" fillId="0" borderId="0" xfId="0" applyAlignment="1">
      <alignment horizontal="left" vertical="top" wrapText="1"/>
    </xf>
    <xf numFmtId="0" fontId="0" fillId="0" borderId="0" xfId="0" applyAlignment="1">
      <alignment vertical="top" wrapText="1"/>
    </xf>
    <xf numFmtId="0" fontId="5"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9" fillId="33" borderId="19" xfId="0" applyFont="1" applyFill="1" applyBorder="1" applyAlignment="1" applyProtection="1">
      <alignment vertical="center"/>
      <protection/>
    </xf>
    <xf numFmtId="0" fontId="11"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protection/>
    </xf>
    <xf numFmtId="0" fontId="10" fillId="0" borderId="0" xfId="0" applyFont="1" applyFill="1" applyAlignment="1" applyProtection="1">
      <alignment vertical="center"/>
      <protection/>
    </xf>
    <xf numFmtId="0" fontId="18"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protection/>
    </xf>
    <xf numFmtId="0" fontId="10" fillId="0" borderId="0" xfId="0" applyFont="1" applyFill="1" applyBorder="1" applyAlignment="1" applyProtection="1">
      <alignment horizontal="left" vertical="center"/>
      <protection/>
    </xf>
    <xf numFmtId="0" fontId="0" fillId="0" borderId="0" xfId="0" applyFont="1" applyAlignment="1" applyProtection="1">
      <alignment vertical="center"/>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left" indent="1"/>
      <protection/>
    </xf>
    <xf numFmtId="0" fontId="10" fillId="0" borderId="0" xfId="0" applyFont="1" applyFill="1" applyAlignment="1" applyProtection="1">
      <alignment/>
      <protection/>
    </xf>
    <xf numFmtId="0" fontId="10" fillId="0" borderId="0" xfId="0" applyFont="1" applyFill="1" applyBorder="1" applyAlignment="1" applyProtection="1">
      <alignment horizontal="left" vertical="center" wrapText="1"/>
      <protection/>
    </xf>
    <xf numFmtId="183" fontId="11"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11" fillId="36" borderId="12" xfId="0" applyFont="1" applyFill="1" applyBorder="1" applyAlignment="1" applyProtection="1">
      <alignment horizontal="center" vertical="center"/>
      <protection/>
    </xf>
    <xf numFmtId="0" fontId="11" fillId="36" borderId="21" xfId="0" applyFont="1" applyFill="1" applyBorder="1" applyAlignment="1" applyProtection="1">
      <alignment horizontal="center" vertical="center"/>
      <protection/>
    </xf>
    <xf numFmtId="0" fontId="11" fillId="36" borderId="21" xfId="0" applyFont="1" applyFill="1" applyBorder="1" applyAlignment="1" applyProtection="1">
      <alignment horizontal="center" vertical="center" wrapText="1"/>
      <protection/>
    </xf>
    <xf numFmtId="0" fontId="0" fillId="0" borderId="0" xfId="0" applyFont="1" applyFill="1" applyAlignment="1" applyProtection="1">
      <alignment wrapText="1"/>
      <protection/>
    </xf>
    <xf numFmtId="0" fontId="10" fillId="0" borderId="0" xfId="0" applyFont="1" applyAlignment="1" applyProtection="1">
      <alignment vertical="center"/>
      <protection/>
    </xf>
    <xf numFmtId="181" fontId="10" fillId="0" borderId="0" xfId="42" applyNumberFormat="1" applyFont="1" applyBorder="1" applyAlignment="1" applyProtection="1">
      <alignment vertical="center"/>
      <protection/>
    </xf>
    <xf numFmtId="183" fontId="10" fillId="0" borderId="0" xfId="0" applyNumberFormat="1" applyFont="1" applyFill="1" applyBorder="1" applyAlignment="1" applyProtection="1">
      <alignment horizontal="right" vertical="center"/>
      <protection/>
    </xf>
    <xf numFmtId="183" fontId="10" fillId="35" borderId="10" xfId="0" applyNumberFormat="1" applyFont="1" applyFill="1" applyBorder="1" applyAlignment="1" applyProtection="1">
      <alignment horizontal="righ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10" fillId="0" borderId="0" xfId="0" applyFont="1" applyAlignment="1" applyProtection="1">
      <alignment/>
      <protection/>
    </xf>
    <xf numFmtId="182"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horizontal="center"/>
      <protection/>
    </xf>
    <xf numFmtId="0" fontId="10" fillId="0" borderId="38" xfId="0" applyFont="1" applyBorder="1" applyAlignment="1" applyProtection="1">
      <alignment vertical="center"/>
      <protection/>
    </xf>
    <xf numFmtId="0" fontId="10" fillId="0" borderId="39" xfId="0" applyFont="1" applyBorder="1" applyAlignment="1" applyProtection="1">
      <alignment vertical="center"/>
      <protection/>
    </xf>
    <xf numFmtId="0" fontId="10" fillId="0" borderId="40" xfId="0" applyFont="1" applyBorder="1" applyAlignment="1" applyProtection="1">
      <alignment vertical="center"/>
      <protection/>
    </xf>
    <xf numFmtId="0" fontId="10" fillId="0" borderId="41" xfId="0" applyFont="1" applyBorder="1" applyAlignment="1" applyProtection="1">
      <alignment vertical="center"/>
      <protection/>
    </xf>
    <xf numFmtId="0" fontId="10" fillId="0" borderId="42" xfId="0" applyFont="1" applyBorder="1" applyAlignment="1" applyProtection="1">
      <alignment vertical="center"/>
      <protection/>
    </xf>
    <xf numFmtId="0" fontId="10" fillId="0" borderId="43" xfId="0" applyFont="1" applyBorder="1" applyAlignment="1" applyProtection="1">
      <alignment vertical="center"/>
      <protection/>
    </xf>
    <xf numFmtId="0" fontId="5" fillId="0" borderId="44" xfId="0" applyFont="1" applyFill="1" applyBorder="1" applyAlignment="1" applyProtection="1">
      <alignment vertical="center"/>
      <protection/>
    </xf>
    <xf numFmtId="0" fontId="9" fillId="0" borderId="45" xfId="0" applyFont="1" applyFill="1" applyBorder="1" applyAlignment="1" applyProtection="1">
      <alignment vertical="center"/>
      <protection/>
    </xf>
    <xf numFmtId="0" fontId="9" fillId="0" borderId="46" xfId="0" applyFont="1" applyFill="1" applyBorder="1" applyAlignment="1" applyProtection="1">
      <alignment vertical="center"/>
      <protection/>
    </xf>
    <xf numFmtId="0" fontId="9" fillId="0" borderId="41" xfId="0" applyFont="1" applyFill="1" applyBorder="1" applyAlignment="1" applyProtection="1">
      <alignment vertical="center"/>
      <protection/>
    </xf>
    <xf numFmtId="0" fontId="10" fillId="0" borderId="47" xfId="0" applyFont="1" applyFill="1" applyBorder="1" applyAlignment="1" applyProtection="1">
      <alignment horizontal="left" vertical="center" indent="1"/>
      <protection/>
    </xf>
    <xf numFmtId="0" fontId="10" fillId="0" borderId="47" xfId="0" applyFont="1" applyFill="1" applyBorder="1" applyAlignment="1" applyProtection="1">
      <alignment vertical="center"/>
      <protection/>
    </xf>
    <xf numFmtId="0" fontId="10" fillId="0" borderId="41" xfId="0" applyFont="1" applyFill="1" applyBorder="1" applyAlignment="1" applyProtection="1">
      <alignment horizontal="left" vertical="center" indent="1"/>
      <protection/>
    </xf>
    <xf numFmtId="0" fontId="10" fillId="0" borderId="48" xfId="0" applyFont="1" applyFill="1" applyBorder="1" applyAlignment="1" applyProtection="1">
      <alignment horizontal="left" vertical="center" indent="1"/>
      <protection/>
    </xf>
    <xf numFmtId="0" fontId="10" fillId="0" borderId="49" xfId="0" applyFont="1" applyFill="1" applyBorder="1" applyAlignment="1" applyProtection="1">
      <alignment horizontal="left" vertical="center" indent="1"/>
      <protection/>
    </xf>
    <xf numFmtId="0" fontId="10" fillId="0" borderId="43" xfId="0" applyFont="1" applyFill="1" applyBorder="1" applyAlignment="1" applyProtection="1">
      <alignment horizontal="left" vertical="center" indent="1"/>
      <protection/>
    </xf>
    <xf numFmtId="0" fontId="10" fillId="0" borderId="50" xfId="0" applyFont="1" applyFill="1" applyBorder="1" applyAlignment="1" applyProtection="1">
      <alignment vertical="center"/>
      <protection/>
    </xf>
    <xf numFmtId="0" fontId="10" fillId="0" borderId="41" xfId="0" applyFont="1" applyFill="1" applyBorder="1" applyAlignment="1" applyProtection="1">
      <alignment vertical="center"/>
      <protection/>
    </xf>
    <xf numFmtId="0" fontId="10" fillId="0" borderId="43" xfId="0" applyFont="1" applyFill="1" applyBorder="1" applyAlignment="1" applyProtection="1">
      <alignment vertical="center"/>
      <protection/>
    </xf>
    <xf numFmtId="0" fontId="9" fillId="0" borderId="44" xfId="0" applyFont="1" applyFill="1" applyBorder="1" applyAlignment="1" applyProtection="1">
      <alignment vertical="center"/>
      <protection/>
    </xf>
    <xf numFmtId="0" fontId="7" fillId="0" borderId="51" xfId="0" applyFont="1" applyFill="1" applyBorder="1" applyAlignment="1" applyProtection="1">
      <alignment horizontal="center" wrapText="1"/>
      <protection/>
    </xf>
    <xf numFmtId="0" fontId="7" fillId="0" borderId="52" xfId="0" applyFont="1" applyFill="1" applyBorder="1" applyAlignment="1" applyProtection="1">
      <alignment horizontal="center" wrapText="1"/>
      <protection/>
    </xf>
    <xf numFmtId="0" fontId="7" fillId="0" borderId="53" xfId="0" applyFont="1" applyFill="1" applyBorder="1" applyAlignment="1" applyProtection="1">
      <alignment horizontal="center" wrapText="1"/>
      <protection/>
    </xf>
    <xf numFmtId="0" fontId="5" fillId="0" borderId="43" xfId="0" applyFont="1" applyFill="1" applyBorder="1" applyAlignment="1" applyProtection="1">
      <alignment horizontal="left"/>
      <protection/>
    </xf>
    <xf numFmtId="0" fontId="14" fillId="0" borderId="43" xfId="0" applyFont="1" applyFill="1" applyBorder="1" applyAlignment="1" applyProtection="1">
      <alignment horizontal="left"/>
      <protection/>
    </xf>
    <xf numFmtId="0" fontId="5" fillId="0" borderId="42" xfId="0" applyFont="1" applyFill="1" applyBorder="1" applyAlignment="1" applyProtection="1">
      <alignment horizontal="left"/>
      <protection/>
    </xf>
    <xf numFmtId="0" fontId="10" fillId="34" borderId="0" xfId="0" applyFont="1" applyFill="1" applyBorder="1" applyAlignment="1" applyProtection="1">
      <alignment vertical="center"/>
      <protection/>
    </xf>
    <xf numFmtId="0" fontId="10" fillId="34" borderId="44" xfId="0" applyFont="1" applyFill="1" applyBorder="1" applyAlignment="1" applyProtection="1">
      <alignment vertical="center"/>
      <protection/>
    </xf>
    <xf numFmtId="183" fontId="10" fillId="0" borderId="54" xfId="0" applyNumberFormat="1" applyFont="1" applyFill="1" applyBorder="1" applyAlignment="1" applyProtection="1">
      <alignment horizontal="right" vertical="center"/>
      <protection/>
    </xf>
    <xf numFmtId="183" fontId="10" fillId="0" borderId="55" xfId="0" applyNumberFormat="1" applyFont="1" applyFill="1" applyBorder="1" applyAlignment="1" applyProtection="1">
      <alignment horizontal="right" vertical="center"/>
      <protection/>
    </xf>
    <xf numFmtId="0" fontId="10" fillId="0" borderId="55" xfId="0" applyFont="1" applyFill="1" applyBorder="1" applyAlignment="1" applyProtection="1">
      <alignment horizontal="left" vertical="center" wrapText="1"/>
      <protection/>
    </xf>
    <xf numFmtId="0" fontId="10" fillId="0" borderId="55" xfId="0" applyFont="1" applyFill="1" applyBorder="1" applyAlignment="1" applyProtection="1">
      <alignment horizontal="left" vertical="center" wrapText="1"/>
      <protection/>
    </xf>
    <xf numFmtId="0" fontId="10" fillId="0" borderId="42" xfId="0" applyFont="1" applyFill="1" applyBorder="1" applyAlignment="1" applyProtection="1">
      <alignment horizontal="left" vertical="center"/>
      <protection/>
    </xf>
    <xf numFmtId="0" fontId="10" fillId="0" borderId="56" xfId="0" applyFont="1" applyFill="1" applyBorder="1" applyAlignment="1" applyProtection="1">
      <alignment horizontal="left" vertical="center"/>
      <protection/>
    </xf>
    <xf numFmtId="0" fontId="0" fillId="0" borderId="42" xfId="0" applyFill="1" applyBorder="1" applyAlignment="1" applyProtection="1">
      <alignment vertical="center"/>
      <protection/>
    </xf>
    <xf numFmtId="0" fontId="11" fillId="0" borderId="55" xfId="0" applyFont="1" applyFill="1" applyBorder="1" applyAlignment="1" applyProtection="1">
      <alignment horizontal="left" vertical="center" wrapText="1"/>
      <protection/>
    </xf>
    <xf numFmtId="0" fontId="11" fillId="0" borderId="55" xfId="0" applyFont="1" applyFill="1" applyBorder="1" applyAlignment="1" applyProtection="1">
      <alignment horizontal="center" vertical="center" wrapText="1"/>
      <protection/>
    </xf>
    <xf numFmtId="0" fontId="0" fillId="0" borderId="55" xfId="0" applyFont="1" applyFill="1" applyBorder="1" applyAlignment="1" applyProtection="1">
      <alignment vertical="center"/>
      <protection/>
    </xf>
    <xf numFmtId="0" fontId="3" fillId="34" borderId="43" xfId="0" applyFont="1" applyFill="1" applyBorder="1" applyAlignment="1" applyProtection="1">
      <alignment/>
      <protection/>
    </xf>
    <xf numFmtId="0" fontId="5" fillId="0" borderId="55" xfId="0" applyFont="1" applyFill="1" applyBorder="1" applyAlignment="1" applyProtection="1">
      <alignment horizontal="left"/>
      <protection/>
    </xf>
    <xf numFmtId="0" fontId="5" fillId="0" borderId="57" xfId="0" applyFont="1" applyFill="1" applyBorder="1" applyAlignment="1" applyProtection="1">
      <alignment horizontal="left"/>
      <protection/>
    </xf>
    <xf numFmtId="0" fontId="10" fillId="0" borderId="58" xfId="0" applyFont="1" applyFill="1" applyBorder="1" applyAlignment="1" applyProtection="1">
      <alignment horizontal="left" indent="1"/>
      <protection/>
    </xf>
    <xf numFmtId="0" fontId="11" fillId="0" borderId="59" xfId="0" applyFont="1" applyFill="1" applyBorder="1" applyAlignment="1" applyProtection="1">
      <alignment vertical="center"/>
      <protection/>
    </xf>
    <xf numFmtId="0" fontId="0" fillId="0" borderId="48" xfId="0" applyFont="1" applyFill="1" applyBorder="1" applyAlignment="1" applyProtection="1">
      <alignment/>
      <protection/>
    </xf>
    <xf numFmtId="0" fontId="0" fillId="0" borderId="47" xfId="0" applyFont="1" applyFill="1" applyBorder="1" applyAlignment="1" applyProtection="1">
      <alignment/>
      <protection/>
    </xf>
    <xf numFmtId="0" fontId="11" fillId="0" borderId="60" xfId="0" applyFont="1" applyFill="1" applyBorder="1" applyAlignment="1" applyProtection="1">
      <alignment vertical="center"/>
      <protection/>
    </xf>
    <xf numFmtId="0" fontId="0" fillId="0" borderId="43" xfId="0" applyFont="1" applyFill="1" applyBorder="1" applyAlignment="1" applyProtection="1">
      <alignment/>
      <protection/>
    </xf>
    <xf numFmtId="0" fontId="10" fillId="0" borderId="47" xfId="0" applyFont="1" applyFill="1" applyBorder="1" applyAlignment="1" applyProtection="1">
      <alignment horizontal="left" indent="1"/>
      <protection/>
    </xf>
    <xf numFmtId="0" fontId="0" fillId="0" borderId="49" xfId="0" applyFont="1" applyFill="1" applyBorder="1" applyAlignment="1" applyProtection="1">
      <alignment/>
      <protection/>
    </xf>
    <xf numFmtId="0" fontId="10" fillId="0" borderId="50" xfId="0" applyFont="1" applyFill="1" applyBorder="1" applyAlignment="1" applyProtection="1">
      <alignment horizontal="left" indent="1"/>
      <protection/>
    </xf>
    <xf numFmtId="0" fontId="10" fillId="0" borderId="41" xfId="0" applyFont="1" applyFill="1" applyBorder="1" applyAlignment="1" applyProtection="1">
      <alignment horizontal="left" indent="1"/>
      <protection/>
    </xf>
    <xf numFmtId="0" fontId="10" fillId="0" borderId="49" xfId="0" applyFont="1" applyFill="1" applyBorder="1" applyAlignment="1" applyProtection="1">
      <alignment horizontal="left" indent="1"/>
      <protection/>
    </xf>
    <xf numFmtId="0" fontId="10" fillId="0" borderId="48" xfId="0" applyFont="1" applyFill="1" applyBorder="1" applyAlignment="1" applyProtection="1">
      <alignment horizontal="left" indent="1"/>
      <protection/>
    </xf>
    <xf numFmtId="0" fontId="10" fillId="0" borderId="44" xfId="0" applyFont="1" applyFill="1" applyBorder="1" applyAlignment="1" applyProtection="1">
      <alignment/>
      <protection/>
    </xf>
    <xf numFmtId="0" fontId="10" fillId="0" borderId="56" xfId="0" applyFont="1" applyFill="1" applyBorder="1" applyAlignment="1" applyProtection="1">
      <alignment/>
      <protection/>
    </xf>
    <xf numFmtId="0" fontId="10" fillId="0" borderId="43" xfId="0" applyFont="1" applyFill="1" applyBorder="1" applyAlignment="1" applyProtection="1">
      <alignment horizontal="left" indent="1"/>
      <protection/>
    </xf>
    <xf numFmtId="0" fontId="10" fillId="0" borderId="50" xfId="0" applyFont="1" applyFill="1" applyBorder="1" applyAlignment="1" applyProtection="1">
      <alignment/>
      <protection/>
    </xf>
    <xf numFmtId="0" fontId="10" fillId="0" borderId="42" xfId="0" applyFont="1" applyFill="1" applyBorder="1" applyAlignment="1" applyProtection="1">
      <alignment/>
      <protection/>
    </xf>
    <xf numFmtId="0" fontId="10" fillId="0" borderId="43" xfId="0" applyFont="1" applyFill="1" applyBorder="1" applyAlignment="1" applyProtection="1">
      <alignment/>
      <protection/>
    </xf>
    <xf numFmtId="0" fontId="10" fillId="0" borderId="41" xfId="0" applyFont="1" applyFill="1" applyBorder="1" applyAlignment="1" applyProtection="1">
      <alignment/>
      <protection/>
    </xf>
    <xf numFmtId="0" fontId="0" fillId="0" borderId="43" xfId="0" applyFont="1" applyBorder="1" applyAlignment="1" applyProtection="1">
      <alignment/>
      <protection/>
    </xf>
    <xf numFmtId="0" fontId="10" fillId="0" borderId="43" xfId="0" applyFont="1" applyBorder="1" applyAlignment="1" applyProtection="1">
      <alignment/>
      <protection/>
    </xf>
    <xf numFmtId="0" fontId="11" fillId="0" borderId="43" xfId="0" applyFont="1" applyFill="1" applyBorder="1" applyAlignment="1" applyProtection="1">
      <alignment vertical="top"/>
      <protection/>
    </xf>
    <xf numFmtId="0" fontId="10" fillId="0" borderId="43" xfId="0" applyFont="1" applyFill="1" applyBorder="1" applyAlignment="1" applyProtection="1">
      <alignment vertical="center"/>
      <protection/>
    </xf>
    <xf numFmtId="0" fontId="11" fillId="0" borderId="43" xfId="0" applyFont="1" applyFill="1" applyBorder="1" applyAlignment="1" applyProtection="1">
      <alignment horizontal="center" vertical="top"/>
      <protection/>
    </xf>
    <xf numFmtId="0" fontId="11" fillId="0" borderId="36" xfId="0" applyFont="1" applyFill="1" applyBorder="1" applyAlignment="1" applyProtection="1">
      <alignment vertical="top"/>
      <protection/>
    </xf>
    <xf numFmtId="0" fontId="11" fillId="0" borderId="61" xfId="0" applyFont="1" applyFill="1" applyBorder="1" applyAlignment="1" applyProtection="1">
      <alignment vertical="center"/>
      <protection/>
    </xf>
    <xf numFmtId="0" fontId="8" fillId="0" borderId="43" xfId="0" applyFont="1" applyFill="1" applyBorder="1" applyAlignment="1" applyProtection="1">
      <alignment/>
      <protection/>
    </xf>
    <xf numFmtId="0" fontId="0" fillId="0" borderId="57" xfId="0" applyFont="1" applyBorder="1" applyAlignment="1" applyProtection="1">
      <alignment/>
      <protection/>
    </xf>
    <xf numFmtId="0" fontId="0" fillId="0" borderId="62" xfId="0" applyFont="1" applyBorder="1" applyAlignment="1" applyProtection="1">
      <alignment/>
      <protection/>
    </xf>
    <xf numFmtId="0" fontId="0" fillId="0" borderId="47" xfId="0" applyFont="1" applyBorder="1" applyAlignment="1" applyProtection="1">
      <alignment/>
      <protection/>
    </xf>
    <xf numFmtId="0" fontId="15" fillId="0" borderId="43" xfId="0" applyFont="1" applyFill="1" applyBorder="1" applyAlignment="1" applyProtection="1">
      <alignment/>
      <protection/>
    </xf>
    <xf numFmtId="0" fontId="10" fillId="0" borderId="43" xfId="0" applyFont="1" applyFill="1" applyBorder="1" applyAlignment="1" applyProtection="1">
      <alignment horizontal="left" vertical="top"/>
      <protection/>
    </xf>
    <xf numFmtId="182" fontId="10" fillId="35" borderId="63" xfId="0" applyNumberFormat="1" applyFont="1" applyFill="1" applyBorder="1" applyAlignment="1" applyProtection="1">
      <alignment horizontal="left"/>
      <protection/>
    </xf>
    <xf numFmtId="0" fontId="10" fillId="0" borderId="43" xfId="0" applyFont="1" applyFill="1" applyBorder="1" applyAlignment="1" applyProtection="1">
      <alignment/>
      <protection/>
    </xf>
    <xf numFmtId="0" fontId="10" fillId="0" borderId="50" xfId="0" applyFont="1" applyBorder="1" applyAlignment="1" applyProtection="1">
      <alignment/>
      <protection/>
    </xf>
    <xf numFmtId="0" fontId="10" fillId="0" borderId="54" xfId="0" applyFont="1" applyFill="1" applyBorder="1" applyAlignment="1" applyProtection="1">
      <alignment/>
      <protection/>
    </xf>
    <xf numFmtId="0" fontId="10" fillId="0" borderId="62" xfId="0" applyFont="1" applyFill="1" applyBorder="1" applyAlignment="1" applyProtection="1">
      <alignment/>
      <protection/>
    </xf>
    <xf numFmtId="0" fontId="10" fillId="0" borderId="47" xfId="0" applyFont="1" applyFill="1" applyBorder="1" applyAlignment="1" applyProtection="1">
      <alignment/>
      <protection/>
    </xf>
    <xf numFmtId="0" fontId="10" fillId="0" borderId="57" xfId="0" applyFont="1" applyFill="1" applyBorder="1" applyAlignment="1" applyProtection="1">
      <alignment/>
      <protection/>
    </xf>
    <xf numFmtId="182" fontId="10" fillId="0" borderId="42" xfId="0" applyNumberFormat="1" applyFont="1" applyFill="1" applyBorder="1" applyAlignment="1" applyProtection="1">
      <alignment vertical="center"/>
      <protection/>
    </xf>
    <xf numFmtId="182" fontId="10" fillId="0" borderId="60" xfId="0" applyNumberFormat="1" applyFont="1" applyFill="1" applyBorder="1" applyAlignment="1" applyProtection="1">
      <alignment vertical="center"/>
      <protection/>
    </xf>
    <xf numFmtId="0" fontId="10" fillId="0" borderId="43" xfId="0" applyFont="1" applyFill="1" applyBorder="1" applyAlignment="1" applyProtection="1">
      <alignment/>
      <protection/>
    </xf>
    <xf numFmtId="0" fontId="10" fillId="0" borderId="64" xfId="0" applyFont="1" applyBorder="1" applyAlignment="1" applyProtection="1">
      <alignment/>
      <protection/>
    </xf>
    <xf numFmtId="0" fontId="10" fillId="0" borderId="55" xfId="0" applyFont="1" applyBorder="1" applyAlignment="1" applyProtection="1">
      <alignment/>
      <protection/>
    </xf>
    <xf numFmtId="0" fontId="11" fillId="0" borderId="22" xfId="0" applyFont="1" applyBorder="1" applyAlignment="1" applyProtection="1">
      <alignment horizontal="center" vertical="center"/>
      <protection locked="0"/>
    </xf>
    <xf numFmtId="0" fontId="10" fillId="0" borderId="54" xfId="0" applyFont="1" applyBorder="1" applyAlignment="1" applyProtection="1">
      <alignment/>
      <protection/>
    </xf>
    <xf numFmtId="0" fontId="10" fillId="0" borderId="55" xfId="0" applyFont="1" applyFill="1" applyBorder="1" applyAlignment="1" applyProtection="1">
      <alignment/>
      <protection/>
    </xf>
    <xf numFmtId="0" fontId="0" fillId="0" borderId="42" xfId="0" applyFont="1" applyBorder="1" applyAlignment="1" applyProtection="1">
      <alignment/>
      <protection/>
    </xf>
    <xf numFmtId="0" fontId="3" fillId="0" borderId="65" xfId="0" applyFont="1" applyFill="1" applyBorder="1" applyAlignment="1" applyProtection="1">
      <alignment vertical="center"/>
      <protection/>
    </xf>
    <xf numFmtId="0" fontId="3" fillId="0" borderId="65" xfId="0" applyFont="1" applyBorder="1" applyAlignment="1" applyProtection="1">
      <alignment vertical="center"/>
      <protection/>
    </xf>
    <xf numFmtId="181" fontId="3" fillId="0" borderId="56" xfId="42" applyNumberFormat="1" applyFont="1" applyBorder="1" applyAlignment="1" applyProtection="1">
      <alignment vertical="center"/>
      <protection/>
    </xf>
    <xf numFmtId="0" fontId="18" fillId="0" borderId="43" xfId="0" applyFont="1" applyBorder="1" applyAlignment="1" applyProtection="1">
      <alignment wrapText="1"/>
      <protection/>
    </xf>
    <xf numFmtId="181" fontId="3" fillId="0" borderId="43" xfId="42" applyNumberFormat="1" applyFont="1" applyBorder="1" applyAlignment="1" applyProtection="1">
      <alignment/>
      <protection/>
    </xf>
    <xf numFmtId="0" fontId="3" fillId="0" borderId="60" xfId="0" applyFont="1" applyBorder="1" applyAlignment="1" applyProtection="1">
      <alignment/>
      <protection/>
    </xf>
    <xf numFmtId="0" fontId="3" fillId="0" borderId="43" xfId="0" applyFont="1" applyBorder="1" applyAlignment="1" applyProtection="1">
      <alignment/>
      <protection/>
    </xf>
    <xf numFmtId="0" fontId="3" fillId="0" borderId="42" xfId="0" applyFont="1" applyBorder="1" applyAlignment="1" applyProtection="1">
      <alignment/>
      <protection/>
    </xf>
    <xf numFmtId="0" fontId="3" fillId="0" borderId="60" xfId="0" applyFont="1" applyFill="1" applyBorder="1" applyAlignment="1" applyProtection="1">
      <alignment/>
      <protection/>
    </xf>
    <xf numFmtId="0" fontId="3" fillId="0" borderId="48" xfId="0" applyFont="1" applyBorder="1" applyAlignment="1" applyProtection="1">
      <alignment/>
      <protection/>
    </xf>
    <xf numFmtId="0" fontId="3" fillId="0" borderId="44" xfId="0" applyFont="1" applyFill="1" applyBorder="1" applyAlignment="1" applyProtection="1">
      <alignment/>
      <protection/>
    </xf>
    <xf numFmtId="0" fontId="3" fillId="0" borderId="45" xfId="0" applyFont="1" applyBorder="1" applyAlignment="1" applyProtection="1">
      <alignment/>
      <protection/>
    </xf>
    <xf numFmtId="0" fontId="3" fillId="0" borderId="49" xfId="0" applyFont="1" applyBorder="1" applyAlignment="1" applyProtection="1">
      <alignment/>
      <protection/>
    </xf>
    <xf numFmtId="0" fontId="5" fillId="0" borderId="44" xfId="0" applyFont="1" applyFill="1" applyBorder="1" applyAlignment="1" applyProtection="1">
      <alignment/>
      <protection/>
    </xf>
    <xf numFmtId="0" fontId="18" fillId="0" borderId="41" xfId="0" applyFont="1" applyBorder="1" applyAlignment="1" applyProtection="1">
      <alignment wrapText="1"/>
      <protection/>
    </xf>
    <xf numFmtId="0" fontId="3" fillId="0" borderId="41" xfId="0" applyFont="1" applyBorder="1" applyAlignment="1" applyProtection="1">
      <alignment vertical="center"/>
      <protection/>
    </xf>
    <xf numFmtId="181" fontId="3" fillId="0" borderId="41" xfId="42" applyNumberFormat="1" applyFont="1" applyBorder="1" applyAlignment="1" applyProtection="1">
      <alignment/>
      <protection/>
    </xf>
    <xf numFmtId="0" fontId="13" fillId="0" borderId="43" xfId="0" applyFont="1" applyBorder="1" applyAlignment="1" applyProtection="1">
      <alignment wrapText="1"/>
      <protection/>
    </xf>
    <xf numFmtId="0" fontId="0" fillId="0" borderId="43" xfId="0" applyBorder="1" applyAlignment="1" applyProtection="1">
      <alignment/>
      <protection/>
    </xf>
    <xf numFmtId="0" fontId="0" fillId="0" borderId="43" xfId="0" applyBorder="1" applyAlignment="1" applyProtection="1">
      <alignment vertical="center"/>
      <protection/>
    </xf>
    <xf numFmtId="0" fontId="9" fillId="0" borderId="47" xfId="0" applyFont="1" applyFill="1" applyBorder="1" applyAlignment="1" applyProtection="1">
      <alignment horizontal="center"/>
      <protection/>
    </xf>
    <xf numFmtId="0" fontId="8" fillId="0" borderId="57" xfId="0" applyFont="1" applyFill="1" applyBorder="1" applyAlignment="1" applyProtection="1">
      <alignment/>
      <protection/>
    </xf>
    <xf numFmtId="0" fontId="11" fillId="0" borderId="61" xfId="0" applyFont="1" applyFill="1" applyBorder="1" applyAlignment="1" applyProtection="1">
      <alignment vertical="top"/>
      <protection/>
    </xf>
    <xf numFmtId="0" fontId="11" fillId="0" borderId="66" xfId="0" applyFont="1" applyFill="1" applyBorder="1" applyAlignment="1" applyProtection="1">
      <alignment vertical="center"/>
      <protection/>
    </xf>
    <xf numFmtId="0" fontId="10" fillId="0" borderId="61" xfId="0" applyFont="1" applyFill="1" applyBorder="1" applyAlignment="1" applyProtection="1">
      <alignment/>
      <protection/>
    </xf>
    <xf numFmtId="0" fontId="10" fillId="0" borderId="67" xfId="0" applyFont="1" applyFill="1" applyBorder="1" applyAlignment="1" applyProtection="1">
      <alignment/>
      <protection/>
    </xf>
    <xf numFmtId="0" fontId="10" fillId="0" borderId="36" xfId="0" applyFont="1" applyFill="1" applyBorder="1" applyAlignment="1" applyProtection="1">
      <alignment/>
      <protection/>
    </xf>
    <xf numFmtId="0" fontId="10" fillId="0" borderId="68" xfId="0" applyFont="1" applyFill="1" applyBorder="1" applyAlignment="1" applyProtection="1">
      <alignment/>
      <protection/>
    </xf>
    <xf numFmtId="0" fontId="10" fillId="0" borderId="69" xfId="0" applyFont="1" applyFill="1" applyBorder="1" applyAlignment="1" applyProtection="1">
      <alignment/>
      <protection/>
    </xf>
    <xf numFmtId="0" fontId="10" fillId="0" borderId="70" xfId="0" applyFont="1" applyFill="1" applyBorder="1" applyAlignment="1" applyProtection="1">
      <alignment/>
      <protection/>
    </xf>
    <xf numFmtId="0" fontId="10" fillId="0" borderId="66" xfId="0" applyFont="1" applyFill="1" applyBorder="1" applyAlignment="1" applyProtection="1">
      <alignment/>
      <protection/>
    </xf>
    <xf numFmtId="0" fontId="9" fillId="0" borderId="57" xfId="0" applyFont="1" applyFill="1" applyBorder="1" applyAlignment="1" applyProtection="1">
      <alignment horizontal="center"/>
      <protection/>
    </xf>
    <xf numFmtId="0" fontId="10" fillId="0" borderId="71" xfId="0" applyFont="1" applyFill="1" applyBorder="1" applyAlignment="1" applyProtection="1">
      <alignment/>
      <protection/>
    </xf>
    <xf numFmtId="0" fontId="10" fillId="0" borderId="60" xfId="0" applyFont="1" applyBorder="1" applyAlignment="1" applyProtection="1">
      <alignment/>
      <protection/>
    </xf>
    <xf numFmtId="0" fontId="10" fillId="0" borderId="57" xfId="0" applyFont="1" applyBorder="1" applyAlignment="1" applyProtection="1">
      <alignment/>
      <protection/>
    </xf>
    <xf numFmtId="0" fontId="10" fillId="0" borderId="44" xfId="0" applyFont="1" applyFill="1" applyBorder="1" applyAlignment="1" applyProtection="1">
      <alignment/>
      <protection/>
    </xf>
    <xf numFmtId="0" fontId="10" fillId="0" borderId="41" xfId="0" applyFont="1" applyFill="1" applyBorder="1" applyAlignment="1" applyProtection="1">
      <alignment/>
      <protection/>
    </xf>
    <xf numFmtId="0" fontId="8" fillId="0" borderId="41" xfId="0" applyFont="1" applyFill="1" applyBorder="1" applyAlignment="1" applyProtection="1">
      <alignment/>
      <protection/>
    </xf>
    <xf numFmtId="4" fontId="10" fillId="0" borderId="43" xfId="0" applyNumberFormat="1" applyFont="1" applyFill="1" applyBorder="1" applyAlignment="1" applyProtection="1">
      <alignment horizontal="right" vertical="center"/>
      <protection/>
    </xf>
    <xf numFmtId="0" fontId="10" fillId="0" borderId="43" xfId="0" applyFont="1" applyBorder="1" applyAlignment="1" applyProtection="1">
      <alignment/>
      <protection/>
    </xf>
    <xf numFmtId="0" fontId="0" fillId="0" borderId="43" xfId="0" applyFont="1" applyBorder="1" applyAlignment="1" applyProtection="1">
      <alignment/>
      <protection/>
    </xf>
    <xf numFmtId="0" fontId="0" fillId="0" borderId="57" xfId="0" applyFont="1" applyBorder="1" applyAlignment="1" applyProtection="1">
      <alignment/>
      <protection/>
    </xf>
    <xf numFmtId="0" fontId="10" fillId="0" borderId="42" xfId="0" applyFont="1" applyBorder="1" applyAlignment="1" applyProtection="1">
      <alignment/>
      <protection/>
    </xf>
    <xf numFmtId="0" fontId="10" fillId="0" borderId="42" xfId="0" applyFont="1" applyFill="1" applyBorder="1" applyAlignment="1" applyProtection="1">
      <alignment/>
      <protection/>
    </xf>
    <xf numFmtId="0" fontId="10" fillId="0" borderId="57" xfId="0" applyFont="1" applyFill="1" applyBorder="1" applyAlignment="1" applyProtection="1">
      <alignment/>
      <protection/>
    </xf>
    <xf numFmtId="0" fontId="0" fillId="0" borderId="72" xfId="0" applyFont="1" applyBorder="1" applyAlignment="1" applyProtection="1">
      <alignment/>
      <protection/>
    </xf>
    <xf numFmtId="0" fontId="10" fillId="0" borderId="43" xfId="0" applyFont="1" applyBorder="1" applyAlignment="1" applyProtection="1">
      <alignment vertical="center"/>
      <protection/>
    </xf>
    <xf numFmtId="0" fontId="17" fillId="0" borderId="43" xfId="0" applyFont="1" applyBorder="1" applyAlignment="1" applyProtection="1" quotePrefix="1">
      <alignment/>
      <protection/>
    </xf>
    <xf numFmtId="0" fontId="10" fillId="0" borderId="56" xfId="0" applyFont="1" applyBorder="1" applyAlignment="1" applyProtection="1">
      <alignment/>
      <protection/>
    </xf>
    <xf numFmtId="0" fontId="10" fillId="0" borderId="73" xfId="0" applyFont="1" applyBorder="1" applyAlignment="1" applyProtection="1">
      <alignment/>
      <protection/>
    </xf>
    <xf numFmtId="0" fontId="10" fillId="0" borderId="71" xfId="0" applyFont="1" applyBorder="1" applyAlignment="1" applyProtection="1">
      <alignment/>
      <protection/>
    </xf>
    <xf numFmtId="182" fontId="10" fillId="35" borderId="63" xfId="0" applyNumberFormat="1" applyFont="1" applyFill="1" applyBorder="1" applyAlignment="1" applyProtection="1">
      <alignment horizontal="left"/>
      <protection/>
    </xf>
    <xf numFmtId="0" fontId="9" fillId="0" borderId="41" xfId="0" applyFont="1" applyFill="1" applyBorder="1" applyAlignment="1" applyProtection="1">
      <alignment horizontal="center"/>
      <protection/>
    </xf>
    <xf numFmtId="0" fontId="10" fillId="0" borderId="54" xfId="0" applyFont="1"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0" fillId="34" borderId="0" xfId="0" applyFont="1" applyFill="1" applyBorder="1" applyAlignment="1" applyProtection="1">
      <alignment vertical="center"/>
      <protection/>
    </xf>
    <xf numFmtId="0" fontId="11" fillId="34" borderId="43" xfId="0" applyFont="1" applyFill="1" applyBorder="1" applyAlignment="1" applyProtection="1">
      <alignment vertical="top"/>
      <protection/>
    </xf>
    <xf numFmtId="0" fontId="10" fillId="34" borderId="43"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top"/>
      <protection/>
    </xf>
    <xf numFmtId="0" fontId="11" fillId="34" borderId="74" xfId="0" applyFont="1" applyFill="1" applyBorder="1" applyAlignment="1" applyProtection="1">
      <alignment horizontal="center" vertical="top"/>
      <protection/>
    </xf>
    <xf numFmtId="0" fontId="11" fillId="34" borderId="50" xfId="0" applyFont="1" applyFill="1" applyBorder="1" applyAlignment="1" applyProtection="1">
      <alignment vertical="top"/>
      <protection/>
    </xf>
    <xf numFmtId="0" fontId="11" fillId="34" borderId="54" xfId="0" applyFont="1" applyFill="1" applyBorder="1" applyAlignment="1" applyProtection="1">
      <alignment vertical="top"/>
      <protection/>
    </xf>
    <xf numFmtId="0" fontId="0" fillId="34" borderId="47" xfId="0" applyFont="1" applyFill="1" applyBorder="1" applyAlignment="1" applyProtection="1">
      <alignment/>
      <protection/>
    </xf>
    <xf numFmtId="0" fontId="0" fillId="34" borderId="0" xfId="0" applyFont="1" applyFill="1" applyBorder="1" applyAlignment="1" applyProtection="1">
      <alignment/>
      <protection/>
    </xf>
    <xf numFmtId="0" fontId="0" fillId="34" borderId="43" xfId="0" applyFont="1" applyFill="1" applyBorder="1" applyAlignment="1" applyProtection="1">
      <alignment/>
      <protection/>
    </xf>
    <xf numFmtId="0" fontId="10" fillId="34" borderId="47" xfId="0" applyFont="1" applyFill="1" applyBorder="1" applyAlignment="1" applyProtection="1">
      <alignment horizontal="left" vertical="center"/>
      <protection/>
    </xf>
    <xf numFmtId="0" fontId="10" fillId="34" borderId="0" xfId="0" applyFont="1" applyFill="1" applyBorder="1" applyAlignment="1" applyProtection="1">
      <alignment/>
      <protection/>
    </xf>
    <xf numFmtId="0" fontId="17" fillId="34" borderId="0" xfId="0" applyFont="1" applyFill="1" applyBorder="1" applyAlignment="1" applyProtection="1" quotePrefix="1">
      <alignment/>
      <protection/>
    </xf>
    <xf numFmtId="0" fontId="10" fillId="34" borderId="44" xfId="0" applyFont="1" applyFill="1" applyBorder="1" applyAlignment="1" applyProtection="1">
      <alignment/>
      <protection/>
    </xf>
    <xf numFmtId="0" fontId="10" fillId="34" borderId="43" xfId="0" applyFont="1" applyFill="1" applyBorder="1" applyAlignment="1" applyProtection="1">
      <alignment/>
      <protection/>
    </xf>
    <xf numFmtId="0" fontId="10" fillId="34" borderId="43" xfId="0" applyFont="1" applyFill="1" applyBorder="1" applyAlignment="1" applyProtection="1">
      <alignment/>
      <protection/>
    </xf>
    <xf numFmtId="0" fontId="0" fillId="0" borderId="75" xfId="0" applyFont="1" applyBorder="1" applyAlignment="1" applyProtection="1">
      <alignment/>
      <protection/>
    </xf>
    <xf numFmtId="0" fontId="0" fillId="0" borderId="76" xfId="0" applyFont="1" applyBorder="1" applyAlignment="1" applyProtection="1">
      <alignment/>
      <protection/>
    </xf>
    <xf numFmtId="0" fontId="0" fillId="34" borderId="57" xfId="0" applyFont="1" applyFill="1" applyBorder="1" applyAlignment="1" applyProtection="1">
      <alignment/>
      <protection/>
    </xf>
    <xf numFmtId="0" fontId="10" fillId="34" borderId="42" xfId="0" applyFont="1" applyFill="1" applyBorder="1" applyAlignment="1" applyProtection="1">
      <alignment/>
      <protection/>
    </xf>
    <xf numFmtId="0" fontId="10" fillId="34" borderId="0"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183" fontId="10" fillId="34" borderId="0" xfId="0" applyNumberFormat="1" applyFont="1" applyFill="1" applyBorder="1" applyAlignment="1" applyProtection="1">
      <alignment horizontal="right" vertical="center"/>
      <protection/>
    </xf>
    <xf numFmtId="183" fontId="10" fillId="34" borderId="77" xfId="0" applyNumberFormat="1" applyFont="1" applyFill="1" applyBorder="1" applyAlignment="1" applyProtection="1">
      <alignment horizontal="right" vertical="center"/>
      <protection/>
    </xf>
    <xf numFmtId="183" fontId="10" fillId="34" borderId="55" xfId="0" applyNumberFormat="1" applyFont="1" applyFill="1" applyBorder="1" applyAlignment="1" applyProtection="1">
      <alignment horizontal="right" vertical="center"/>
      <protection/>
    </xf>
    <xf numFmtId="0" fontId="10" fillId="0" borderId="60" xfId="0" applyFont="1" applyFill="1" applyBorder="1" applyAlignment="1" applyProtection="1">
      <alignment horizontal="center" vertical="center"/>
      <protection/>
    </xf>
    <xf numFmtId="0" fontId="10" fillId="34" borderId="42" xfId="0" applyFont="1" applyFill="1" applyBorder="1" applyAlignment="1" applyProtection="1">
      <alignment/>
      <protection/>
    </xf>
    <xf numFmtId="0" fontId="10" fillId="0" borderId="54" xfId="0" applyFont="1" applyFill="1" applyBorder="1" applyAlignment="1" applyProtection="1">
      <alignment vertical="center"/>
      <protection/>
    </xf>
    <xf numFmtId="0" fontId="34" fillId="34" borderId="0" xfId="0" applyFont="1" applyFill="1" applyBorder="1" applyAlignment="1" applyProtection="1">
      <alignment horizontal="center"/>
      <protection/>
    </xf>
    <xf numFmtId="0" fontId="9" fillId="33" borderId="63" xfId="0" applyFont="1" applyFill="1" applyBorder="1" applyAlignment="1" applyProtection="1">
      <alignment vertical="center"/>
      <protection/>
    </xf>
    <xf numFmtId="0" fontId="9" fillId="33" borderId="25" xfId="0" applyFont="1" applyFill="1" applyBorder="1" applyAlignment="1" applyProtection="1">
      <alignment vertical="center"/>
      <protection/>
    </xf>
    <xf numFmtId="0" fontId="9" fillId="34" borderId="43" xfId="0" applyFont="1" applyFill="1" applyBorder="1" applyAlignment="1" applyProtection="1">
      <alignment horizontal="center"/>
      <protection/>
    </xf>
    <xf numFmtId="0" fontId="8" fillId="34" borderId="43" xfId="0" applyFont="1" applyFill="1" applyBorder="1" applyAlignment="1" applyProtection="1">
      <alignment/>
      <protection/>
    </xf>
    <xf numFmtId="0" fontId="10" fillId="34" borderId="47" xfId="0" applyFont="1" applyFill="1" applyBorder="1" applyAlignment="1" applyProtection="1">
      <alignment/>
      <protection/>
    </xf>
    <xf numFmtId="0" fontId="10" fillId="34" borderId="57" xfId="0" applyFont="1" applyFill="1" applyBorder="1" applyAlignment="1" applyProtection="1">
      <alignment/>
      <protection/>
    </xf>
    <xf numFmtId="0" fontId="10" fillId="34" borderId="62" xfId="0" applyFont="1" applyFill="1" applyBorder="1" applyAlignment="1" applyProtection="1">
      <alignment/>
      <protection/>
    </xf>
    <xf numFmtId="182" fontId="10" fillId="34" borderId="0" xfId="0" applyNumberFormat="1" applyFont="1" applyFill="1" applyBorder="1" applyAlignment="1" applyProtection="1">
      <alignment horizontal="left"/>
      <protection/>
    </xf>
    <xf numFmtId="0" fontId="10" fillId="34" borderId="50" xfId="0" applyFont="1" applyFill="1" applyBorder="1" applyAlignment="1" applyProtection="1">
      <alignment/>
      <protection/>
    </xf>
    <xf numFmtId="0" fontId="15" fillId="37" borderId="13" xfId="0" applyFont="1" applyFill="1" applyBorder="1" applyAlignment="1" applyProtection="1">
      <alignment horizontal="left" vertical="center"/>
      <protection/>
    </xf>
    <xf numFmtId="0" fontId="10" fillId="34" borderId="10" xfId="0" applyFont="1" applyFill="1" applyBorder="1" applyAlignment="1" applyProtection="1">
      <alignment horizontal="center" wrapText="1"/>
      <protection locked="0"/>
    </xf>
    <xf numFmtId="0" fontId="10" fillId="35" borderId="10" xfId="0" applyFont="1" applyFill="1" applyBorder="1" applyAlignment="1" applyProtection="1">
      <alignment horizontal="center" wrapText="1"/>
      <protection/>
    </xf>
    <xf numFmtId="181" fontId="10" fillId="0" borderId="55" xfId="42" applyNumberFormat="1" applyFont="1" applyFill="1" applyBorder="1" applyAlignment="1" applyProtection="1">
      <alignment vertical="center"/>
      <protection/>
    </xf>
    <xf numFmtId="0" fontId="10" fillId="0" borderId="55" xfId="0" applyFont="1" applyFill="1" applyBorder="1" applyAlignment="1" applyProtection="1">
      <alignment vertical="center"/>
      <protection/>
    </xf>
    <xf numFmtId="0" fontId="7" fillId="0" borderId="78" xfId="0" applyFont="1" applyFill="1" applyBorder="1" applyAlignment="1" applyProtection="1">
      <alignment horizontal="center" vertical="center" wrapText="1"/>
      <protection/>
    </xf>
    <xf numFmtId="0" fontId="10" fillId="34" borderId="0" xfId="0" applyFont="1" applyFill="1" applyBorder="1" applyAlignment="1" applyProtection="1">
      <alignment horizontal="right" wrapText="1"/>
      <protection/>
    </xf>
    <xf numFmtId="0" fontId="0" fillId="0" borderId="47" xfId="0" applyFont="1" applyFill="1" applyBorder="1" applyAlignment="1" applyProtection="1">
      <alignment/>
      <protection/>
    </xf>
    <xf numFmtId="0" fontId="10" fillId="35" borderId="13" xfId="0" applyFont="1" applyFill="1" applyBorder="1" applyAlignment="1" applyProtection="1">
      <alignment horizontal="left" vertical="center" indent="1"/>
      <protection/>
    </xf>
    <xf numFmtId="182" fontId="10" fillId="35" borderId="79" xfId="0" applyNumberFormat="1" applyFont="1" applyFill="1" applyBorder="1" applyAlignment="1" applyProtection="1">
      <alignment horizontal="left" vertical="center" indent="1"/>
      <protection/>
    </xf>
    <xf numFmtId="0" fontId="18" fillId="34" borderId="0" xfId="0" applyFont="1" applyFill="1" applyAlignment="1" applyProtection="1">
      <alignment wrapText="1"/>
      <protection/>
    </xf>
    <xf numFmtId="182" fontId="10" fillId="0" borderId="54" xfId="0" applyNumberFormat="1" applyFont="1" applyFill="1" applyBorder="1" applyAlignment="1" applyProtection="1">
      <alignment horizontal="left"/>
      <protection/>
    </xf>
    <xf numFmtId="182" fontId="10" fillId="34" borderId="69" xfId="0" applyNumberFormat="1" applyFont="1" applyFill="1" applyBorder="1" applyAlignment="1" applyProtection="1">
      <alignment horizontal="left"/>
      <protection/>
    </xf>
    <xf numFmtId="0" fontId="10" fillId="34" borderId="42" xfId="0" applyFont="1" applyFill="1" applyBorder="1" applyAlignment="1" applyProtection="1">
      <alignment vertical="center"/>
      <protection/>
    </xf>
    <xf numFmtId="0" fontId="35" fillId="0" borderId="43" xfId="0" applyFont="1" applyBorder="1" applyAlignment="1" applyProtection="1">
      <alignment/>
      <protection/>
    </xf>
    <xf numFmtId="183" fontId="10" fillId="35" borderId="37" xfId="0" applyNumberFormat="1" applyFont="1" applyFill="1" applyBorder="1" applyAlignment="1" applyProtection="1">
      <alignment horizontal="right" vertical="center"/>
      <protection/>
    </xf>
    <xf numFmtId="0" fontId="10" fillId="35" borderId="80" xfId="0" applyNumberFormat="1" applyFont="1" applyFill="1" applyBorder="1" applyAlignment="1" applyProtection="1">
      <alignment horizontal="center" vertical="center" wrapText="1"/>
      <protection/>
    </xf>
    <xf numFmtId="0" fontId="10" fillId="0" borderId="69" xfId="0" applyFont="1" applyFill="1" applyBorder="1" applyAlignment="1" applyProtection="1">
      <alignment/>
      <protection/>
    </xf>
    <xf numFmtId="0" fontId="10" fillId="0" borderId="36" xfId="0" applyFont="1" applyFill="1" applyBorder="1" applyAlignment="1" applyProtection="1">
      <alignment/>
      <protection/>
    </xf>
    <xf numFmtId="0" fontId="10" fillId="0" borderId="81" xfId="0" applyFont="1" applyFill="1" applyBorder="1" applyAlignment="1" applyProtection="1">
      <alignment/>
      <protection/>
    </xf>
    <xf numFmtId="0" fontId="10" fillId="0" borderId="82" xfId="0" applyFont="1" applyFill="1" applyBorder="1" applyAlignment="1" applyProtection="1">
      <alignment horizontal="center"/>
      <protection/>
    </xf>
    <xf numFmtId="0" fontId="11" fillId="0" borderId="83" xfId="0" applyFont="1" applyFill="1" applyBorder="1" applyAlignment="1" applyProtection="1">
      <alignment horizontal="center" vertical="center"/>
      <protection locked="0"/>
    </xf>
    <xf numFmtId="183" fontId="10" fillId="35" borderId="84" xfId="0" applyNumberFormat="1" applyFont="1" applyFill="1" applyBorder="1" applyAlignment="1" applyProtection="1">
      <alignment horizontal="right" vertical="center"/>
      <protection/>
    </xf>
    <xf numFmtId="0" fontId="10" fillId="34" borderId="85" xfId="0" applyFont="1" applyFill="1" applyBorder="1" applyAlignment="1" applyProtection="1">
      <alignment horizontal="left" vertical="center"/>
      <protection/>
    </xf>
    <xf numFmtId="0" fontId="10" fillId="34" borderId="58" xfId="0" applyFont="1" applyFill="1" applyBorder="1" applyAlignment="1" applyProtection="1">
      <alignment horizontal="left" vertical="center"/>
      <protection/>
    </xf>
    <xf numFmtId="183" fontId="10" fillId="34" borderId="58" xfId="0" applyNumberFormat="1" applyFont="1" applyFill="1" applyBorder="1" applyAlignment="1" applyProtection="1">
      <alignment horizontal="right" vertical="center"/>
      <protection/>
    </xf>
    <xf numFmtId="0" fontId="11" fillId="0" borderId="86" xfId="0" applyFont="1" applyFill="1" applyBorder="1" applyAlignment="1" applyProtection="1">
      <alignment horizontal="center" vertical="center"/>
      <protection locked="0"/>
    </xf>
    <xf numFmtId="3" fontId="9" fillId="0" borderId="43" xfId="0" applyNumberFormat="1" applyFont="1" applyFill="1" applyBorder="1" applyAlignment="1" applyProtection="1">
      <alignment horizontal="center"/>
      <protection/>
    </xf>
    <xf numFmtId="3" fontId="11" fillId="0" borderId="47" xfId="0" applyNumberFormat="1" applyFont="1" applyFill="1" applyBorder="1" applyAlignment="1" applyProtection="1">
      <alignment vertical="top"/>
      <protection/>
    </xf>
    <xf numFmtId="3" fontId="11" fillId="0" borderId="43" xfId="0" applyNumberFormat="1" applyFont="1" applyFill="1" applyBorder="1" applyAlignment="1" applyProtection="1">
      <alignment vertical="top"/>
      <protection/>
    </xf>
    <xf numFmtId="3" fontId="11" fillId="0" borderId="50" xfId="0" applyNumberFormat="1" applyFont="1" applyFill="1" applyBorder="1" applyAlignment="1" applyProtection="1">
      <alignment vertical="top"/>
      <protection/>
    </xf>
    <xf numFmtId="3" fontId="10" fillId="0" borderId="63" xfId="0" applyNumberFormat="1" applyFont="1" applyFill="1" applyBorder="1" applyAlignment="1" applyProtection="1">
      <alignment horizontal="right"/>
      <protection locked="0"/>
    </xf>
    <xf numFmtId="3" fontId="11" fillId="35" borderId="63" xfId="0" applyNumberFormat="1" applyFont="1" applyFill="1" applyBorder="1" applyAlignment="1" applyProtection="1">
      <alignment horizontal="right"/>
      <protection/>
    </xf>
    <xf numFmtId="3" fontId="11" fillId="0" borderId="0" xfId="0" applyNumberFormat="1" applyFont="1" applyFill="1" applyBorder="1" applyAlignment="1" applyProtection="1">
      <alignment vertical="top"/>
      <protection/>
    </xf>
    <xf numFmtId="3" fontId="11" fillId="0" borderId="66" xfId="0" applyNumberFormat="1" applyFont="1" applyFill="1" applyBorder="1" applyAlignment="1" applyProtection="1">
      <alignment vertical="top"/>
      <protection/>
    </xf>
    <xf numFmtId="3" fontId="10" fillId="0" borderId="42" xfId="0" applyNumberFormat="1" applyFont="1" applyFill="1" applyBorder="1" applyAlignment="1" applyProtection="1">
      <alignment/>
      <protection/>
    </xf>
    <xf numFmtId="3" fontId="10" fillId="0" borderId="43" xfId="0" applyNumberFormat="1" applyFont="1" applyFill="1" applyBorder="1" applyAlignment="1" applyProtection="1">
      <alignment/>
      <protection/>
    </xf>
    <xf numFmtId="3" fontId="10" fillId="0" borderId="0" xfId="0" applyNumberFormat="1" applyFont="1" applyFill="1" applyBorder="1" applyAlignment="1" applyProtection="1">
      <alignment horizontal="left"/>
      <protection/>
    </xf>
    <xf numFmtId="3" fontId="10" fillId="35" borderId="63" xfId="0" applyNumberFormat="1" applyFont="1" applyFill="1" applyBorder="1" applyAlignment="1" applyProtection="1">
      <alignment horizontal="right"/>
      <protection/>
    </xf>
    <xf numFmtId="3" fontId="10" fillId="34" borderId="63" xfId="0" applyNumberFormat="1" applyFont="1" applyFill="1" applyBorder="1" applyAlignment="1" applyProtection="1">
      <alignment horizontal="right"/>
      <protection locked="0"/>
    </xf>
    <xf numFmtId="3" fontId="11" fillId="34" borderId="43" xfId="0" applyNumberFormat="1" applyFont="1" applyFill="1" applyBorder="1" applyAlignment="1" applyProtection="1">
      <alignment vertical="top"/>
      <protection/>
    </xf>
    <xf numFmtId="3" fontId="10" fillId="0" borderId="61"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3" fontId="11" fillId="35" borderId="87" xfId="0" applyNumberFormat="1" applyFont="1" applyFill="1" applyBorder="1" applyAlignment="1" applyProtection="1">
      <alignment horizontal="right"/>
      <protection/>
    </xf>
    <xf numFmtId="3" fontId="10" fillId="0" borderId="88" xfId="0" applyNumberFormat="1" applyFont="1" applyFill="1" applyBorder="1" applyAlignment="1" applyProtection="1">
      <alignment horizontal="right"/>
      <protection locked="0"/>
    </xf>
    <xf numFmtId="3" fontId="10" fillId="0" borderId="57" xfId="0" applyNumberFormat="1" applyFont="1" applyFill="1" applyBorder="1" applyAlignment="1" applyProtection="1">
      <alignment horizontal="right"/>
      <protection/>
    </xf>
    <xf numFmtId="3" fontId="10" fillId="0" borderId="43" xfId="0" applyNumberFormat="1" applyFont="1" applyFill="1" applyBorder="1" applyAlignment="1" applyProtection="1">
      <alignment horizontal="left"/>
      <protection/>
    </xf>
    <xf numFmtId="3" fontId="10" fillId="0" borderId="41" xfId="0" applyNumberFormat="1" applyFont="1" applyFill="1" applyBorder="1" applyAlignment="1" applyProtection="1">
      <alignment/>
      <protection/>
    </xf>
    <xf numFmtId="3" fontId="10" fillId="0" borderId="43" xfId="0" applyNumberFormat="1" applyFont="1" applyFill="1" applyBorder="1" applyAlignment="1" applyProtection="1">
      <alignment/>
      <protection/>
    </xf>
    <xf numFmtId="3" fontId="10" fillId="0" borderId="61" xfId="0" applyNumberFormat="1" applyFont="1" applyFill="1" applyBorder="1" applyAlignment="1" applyProtection="1">
      <alignment/>
      <protection/>
    </xf>
    <xf numFmtId="3" fontId="10" fillId="0" borderId="43" xfId="0" applyNumberFormat="1" applyFont="1" applyFill="1" applyBorder="1" applyAlignment="1" applyProtection="1">
      <alignment horizontal="left" vertical="center"/>
      <protection/>
    </xf>
    <xf numFmtId="3" fontId="10" fillId="0" borderId="68" xfId="0" applyNumberFormat="1" applyFont="1" applyFill="1" applyBorder="1" applyAlignment="1" applyProtection="1">
      <alignment horizontal="center"/>
      <protection/>
    </xf>
    <xf numFmtId="3" fontId="10" fillId="0" borderId="71" xfId="0" applyNumberFormat="1" applyFont="1" applyFill="1" applyBorder="1" applyAlignment="1" applyProtection="1">
      <alignment horizontal="right"/>
      <protection locked="0"/>
    </xf>
    <xf numFmtId="3" fontId="10" fillId="0" borderId="41" xfId="0" applyNumberFormat="1" applyFont="1" applyFill="1" applyBorder="1" applyAlignment="1" applyProtection="1">
      <alignment horizontal="left"/>
      <protection/>
    </xf>
    <xf numFmtId="3" fontId="10" fillId="0" borderId="44" xfId="0" applyNumberFormat="1" applyFont="1" applyFill="1" applyBorder="1" applyAlignment="1" applyProtection="1">
      <alignment/>
      <protection/>
    </xf>
    <xf numFmtId="3" fontId="10" fillId="0" borderId="42" xfId="0" applyNumberFormat="1" applyFont="1" applyFill="1" applyBorder="1" applyAlignment="1" applyProtection="1">
      <alignment/>
      <protection/>
    </xf>
    <xf numFmtId="0" fontId="10" fillId="0" borderId="62" xfId="0" applyFont="1" applyFill="1" applyBorder="1" applyAlignment="1" applyProtection="1">
      <alignment/>
      <protection/>
    </xf>
    <xf numFmtId="3" fontId="10" fillId="0" borderId="54" xfId="0" applyNumberFormat="1" applyFont="1" applyFill="1" applyBorder="1" applyAlignment="1" applyProtection="1">
      <alignment/>
      <protection/>
    </xf>
    <xf numFmtId="3" fontId="10" fillId="0" borderId="55" xfId="0" applyNumberFormat="1" applyFont="1" applyFill="1" applyBorder="1" applyAlignment="1" applyProtection="1">
      <alignment horizontal="left"/>
      <protection/>
    </xf>
    <xf numFmtId="3" fontId="10" fillId="0" borderId="57" xfId="0" applyNumberFormat="1" applyFont="1" applyFill="1" applyBorder="1" applyAlignment="1" applyProtection="1">
      <alignment/>
      <protection/>
    </xf>
    <xf numFmtId="3" fontId="10" fillId="0" borderId="0" xfId="0" applyNumberFormat="1" applyFont="1" applyFill="1" applyBorder="1" applyAlignment="1" applyProtection="1">
      <alignment/>
      <protection/>
    </xf>
    <xf numFmtId="3" fontId="10" fillId="35" borderId="89" xfId="0" applyNumberFormat="1" applyFont="1" applyFill="1" applyBorder="1" applyAlignment="1" applyProtection="1">
      <alignment horizontal="right"/>
      <protection/>
    </xf>
    <xf numFmtId="3" fontId="10" fillId="34" borderId="36" xfId="0" applyNumberFormat="1" applyFont="1" applyFill="1" applyBorder="1" applyAlignment="1" applyProtection="1">
      <alignment horizontal="right"/>
      <protection/>
    </xf>
    <xf numFmtId="3" fontId="10" fillId="34" borderId="63" xfId="0" applyNumberFormat="1" applyFont="1" applyFill="1" applyBorder="1" applyAlignment="1" applyProtection="1">
      <alignment horizontal="right"/>
      <protection locked="0"/>
    </xf>
    <xf numFmtId="3" fontId="10" fillId="0" borderId="0" xfId="0" applyNumberFormat="1" applyFont="1" applyFill="1" applyBorder="1" applyAlignment="1" applyProtection="1">
      <alignment/>
      <protection/>
    </xf>
    <xf numFmtId="3" fontId="10" fillId="35" borderId="90" xfId="0" applyNumberFormat="1" applyFont="1" applyFill="1" applyBorder="1" applyAlignment="1" applyProtection="1">
      <alignment horizontal="right"/>
      <protection/>
    </xf>
    <xf numFmtId="3" fontId="10" fillId="35" borderId="71" xfId="0" applyNumberFormat="1" applyFont="1" applyFill="1" applyBorder="1" applyAlignment="1" applyProtection="1">
      <alignment horizontal="right"/>
      <protection/>
    </xf>
    <xf numFmtId="3" fontId="10" fillId="0" borderId="43" xfId="0" applyNumberFormat="1" applyFont="1" applyFill="1" applyBorder="1" applyAlignment="1" applyProtection="1">
      <alignment/>
      <protection/>
    </xf>
    <xf numFmtId="3" fontId="10" fillId="34" borderId="69" xfId="0" applyNumberFormat="1" applyFont="1" applyFill="1" applyBorder="1" applyAlignment="1" applyProtection="1">
      <alignment horizontal="right"/>
      <protection/>
    </xf>
    <xf numFmtId="3" fontId="10" fillId="34" borderId="43" xfId="0" applyNumberFormat="1" applyFont="1" applyFill="1" applyBorder="1" applyAlignment="1" applyProtection="1">
      <alignment/>
      <protection/>
    </xf>
    <xf numFmtId="3" fontId="10" fillId="0" borderId="70" xfId="0" applyNumberFormat="1" applyFont="1" applyFill="1" applyBorder="1" applyAlignment="1" applyProtection="1">
      <alignment horizontal="center"/>
      <protection/>
    </xf>
    <xf numFmtId="3" fontId="10" fillId="0" borderId="41" xfId="0" applyNumberFormat="1" applyFont="1" applyFill="1" applyBorder="1" applyAlignment="1" applyProtection="1">
      <alignment/>
      <protection/>
    </xf>
    <xf numFmtId="3" fontId="10" fillId="0" borderId="56" xfId="0" applyNumberFormat="1" applyFont="1" applyFill="1" applyBorder="1" applyAlignment="1" applyProtection="1">
      <alignment/>
      <protection/>
    </xf>
    <xf numFmtId="3" fontId="10" fillId="34" borderId="41" xfId="0" applyNumberFormat="1" applyFont="1" applyFill="1" applyBorder="1" applyAlignment="1" applyProtection="1">
      <alignment/>
      <protection/>
    </xf>
    <xf numFmtId="3" fontId="10" fillId="34" borderId="0" xfId="0" applyNumberFormat="1" applyFont="1" applyFill="1" applyBorder="1" applyAlignment="1" applyProtection="1">
      <alignment/>
      <protection/>
    </xf>
    <xf numFmtId="3" fontId="47" fillId="0" borderId="56" xfId="0" applyNumberFormat="1" applyFont="1" applyFill="1" applyBorder="1" applyAlignment="1" applyProtection="1">
      <alignment horizontal="center" wrapText="1"/>
      <protection/>
    </xf>
    <xf numFmtId="0" fontId="10" fillId="34" borderId="0" xfId="0" applyFont="1" applyFill="1" applyAlignment="1" applyProtection="1">
      <alignment horizontal="center" vertical="center"/>
      <protection/>
    </xf>
    <xf numFmtId="0" fontId="0" fillId="34" borderId="0" xfId="0" applyFill="1" applyAlignment="1" applyProtection="1">
      <alignment horizontal="center"/>
      <protection/>
    </xf>
    <xf numFmtId="0" fontId="14" fillId="0" borderId="85" xfId="0" applyFont="1" applyFill="1" applyBorder="1" applyAlignment="1" applyProtection="1">
      <alignment horizontal="left"/>
      <protection/>
    </xf>
    <xf numFmtId="0" fontId="14" fillId="0" borderId="91" xfId="0" applyFont="1" applyFill="1" applyBorder="1" applyAlignment="1" applyProtection="1">
      <alignment horizontal="left"/>
      <protection/>
    </xf>
    <xf numFmtId="0" fontId="14" fillId="0" borderId="92" xfId="0" applyFont="1" applyFill="1" applyBorder="1" applyAlignment="1" applyProtection="1">
      <alignment horizontal="left"/>
      <protection/>
    </xf>
    <xf numFmtId="0" fontId="14" fillId="0" borderId="17" xfId="0" applyFont="1" applyFill="1" applyBorder="1" applyAlignment="1" applyProtection="1">
      <alignment horizontal="left"/>
      <protection/>
    </xf>
    <xf numFmtId="0" fontId="38" fillId="34" borderId="0" xfId="0" applyFont="1" applyFill="1" applyBorder="1" applyAlignment="1" applyProtection="1">
      <alignment horizontal="left"/>
      <protection/>
    </xf>
    <xf numFmtId="0" fontId="20" fillId="36" borderId="22" xfId="0" applyFont="1" applyFill="1" applyBorder="1" applyAlignment="1" applyProtection="1">
      <alignment horizontal="center" vertical="center" wrapText="1"/>
      <protection/>
    </xf>
    <xf numFmtId="0" fontId="10" fillId="34" borderId="93" xfId="0" applyFont="1" applyFill="1" applyBorder="1" applyAlignment="1" applyProtection="1">
      <alignment horizontal="center" vertical="center"/>
      <protection/>
    </xf>
    <xf numFmtId="0" fontId="11" fillId="35" borderId="22" xfId="61" applyFont="1" applyFill="1" applyBorder="1" applyAlignment="1" applyProtection="1">
      <alignment vertical="center"/>
      <protection/>
    </xf>
    <xf numFmtId="0" fontId="11" fillId="35" borderId="22" xfId="61" applyFont="1" applyFill="1" applyBorder="1" applyAlignment="1" applyProtection="1">
      <alignment vertical="center" wrapText="1"/>
      <protection/>
    </xf>
    <xf numFmtId="3" fontId="7" fillId="34" borderId="0" xfId="0" applyNumberFormat="1" applyFont="1" applyFill="1" applyBorder="1" applyAlignment="1" applyProtection="1">
      <alignment/>
      <protection/>
    </xf>
    <xf numFmtId="0" fontId="37" fillId="0" borderId="0" xfId="0" applyFont="1" applyFill="1" applyBorder="1" applyAlignment="1" applyProtection="1">
      <alignment horizontal="left" vertical="center"/>
      <protection/>
    </xf>
    <xf numFmtId="0" fontId="37" fillId="0" borderId="0" xfId="0" applyFont="1" applyFill="1" applyBorder="1" applyAlignment="1" applyProtection="1">
      <alignment horizontal="left" vertical="top"/>
      <protection/>
    </xf>
    <xf numFmtId="0" fontId="9" fillId="34" borderId="0" xfId="0" applyFont="1" applyFill="1" applyBorder="1" applyAlignment="1" applyProtection="1">
      <alignment vertical="center"/>
      <protection/>
    </xf>
    <xf numFmtId="0" fontId="10" fillId="0" borderId="50"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0" xfId="0" applyFont="1" applyAlignment="1" applyProtection="1">
      <alignment horizontal="center" vertical="center"/>
      <protection/>
    </xf>
    <xf numFmtId="3" fontId="10" fillId="0" borderId="10" xfId="0" applyNumberFormat="1" applyFont="1" applyFill="1" applyBorder="1" applyAlignment="1" applyProtection="1">
      <alignment horizontal="center" vertical="center"/>
      <protection locked="0"/>
    </xf>
    <xf numFmtId="3" fontId="10" fillId="0" borderId="94" xfId="0" applyNumberFormat="1" applyFont="1" applyFill="1" applyBorder="1" applyAlignment="1" applyProtection="1">
      <alignment horizontal="center" vertical="center"/>
      <protection locked="0"/>
    </xf>
    <xf numFmtId="0" fontId="11" fillId="36" borderId="95" xfId="0" applyFont="1" applyFill="1" applyBorder="1" applyAlignment="1" applyProtection="1">
      <alignment horizontal="center" vertical="center" wrapText="1"/>
      <protection/>
    </xf>
    <xf numFmtId="0" fontId="10" fillId="34" borderId="80" xfId="0" applyFont="1" applyFill="1" applyBorder="1" applyAlignment="1" applyProtection="1">
      <alignment horizontal="center" vertical="center" wrapText="1"/>
      <protection locked="0"/>
    </xf>
    <xf numFmtId="0" fontId="10" fillId="34" borderId="0" xfId="0" applyFont="1" applyFill="1" applyBorder="1" applyAlignment="1" applyProtection="1">
      <alignment horizontal="left" vertical="center"/>
      <protection/>
    </xf>
    <xf numFmtId="0" fontId="10" fillId="34" borderId="0" xfId="0" applyFont="1" applyFill="1" applyBorder="1" applyAlignment="1" applyProtection="1">
      <alignment horizontal="left" vertical="center"/>
      <protection/>
    </xf>
    <xf numFmtId="0" fontId="10" fillId="34" borderId="0" xfId="0" applyFont="1" applyFill="1" applyBorder="1" applyAlignment="1" applyProtection="1">
      <alignment vertical="center" wrapText="1"/>
      <protection/>
    </xf>
    <xf numFmtId="0" fontId="10" fillId="34" borderId="77" xfId="0" applyFont="1" applyFill="1" applyBorder="1" applyAlignment="1" applyProtection="1">
      <alignment vertical="center" wrapText="1"/>
      <protection/>
    </xf>
    <xf numFmtId="3" fontId="10" fillId="35" borderId="10" xfId="0" applyNumberFormat="1" applyFont="1" applyFill="1" applyBorder="1" applyAlignment="1" applyProtection="1">
      <alignment horizontal="center" vertical="center"/>
      <protection/>
    </xf>
    <xf numFmtId="0" fontId="5" fillId="0" borderId="43" xfId="0" applyFont="1" applyFill="1" applyBorder="1" applyAlignment="1" applyProtection="1">
      <alignment horizontal="left" vertical="top"/>
      <protection/>
    </xf>
    <xf numFmtId="0" fontId="10" fillId="0" borderId="19" xfId="0" applyFont="1" applyFill="1" applyBorder="1" applyAlignment="1" applyProtection="1">
      <alignment horizontal="left" vertical="center"/>
      <protection/>
    </xf>
    <xf numFmtId="4" fontId="10" fillId="0" borderId="19" xfId="0" applyNumberFormat="1" applyFont="1" applyFill="1" applyBorder="1" applyAlignment="1" applyProtection="1">
      <alignment horizontal="right" vertical="center"/>
      <protection/>
    </xf>
    <xf numFmtId="183" fontId="10" fillId="0" borderId="19" xfId="0" applyNumberFormat="1" applyFont="1" applyFill="1" applyBorder="1" applyAlignment="1" applyProtection="1">
      <alignment horizontal="right" vertical="center"/>
      <protection/>
    </xf>
    <xf numFmtId="3" fontId="11" fillId="35" borderId="10" xfId="0" applyNumberFormat="1" applyFont="1" applyFill="1" applyBorder="1" applyAlignment="1" applyProtection="1">
      <alignment horizontal="center" vertical="center"/>
      <protection/>
    </xf>
    <xf numFmtId="3" fontId="10" fillId="35" borderId="22" xfId="0" applyNumberFormat="1" applyFont="1" applyFill="1" applyBorder="1" applyAlignment="1" applyProtection="1">
      <alignment horizontal="center" vertical="center"/>
      <protection/>
    </xf>
    <xf numFmtId="3" fontId="10" fillId="35" borderId="94" xfId="0" applyNumberFormat="1" applyFont="1" applyFill="1" applyBorder="1" applyAlignment="1" applyProtection="1">
      <alignment horizontal="center" vertical="center"/>
      <protection/>
    </xf>
    <xf numFmtId="3" fontId="10" fillId="35" borderId="10" xfId="0" applyNumberFormat="1" applyFont="1" applyFill="1" applyBorder="1" applyAlignment="1" applyProtection="1">
      <alignment horizontal="center" vertical="center"/>
      <protection/>
    </xf>
    <xf numFmtId="0" fontId="11" fillId="35" borderId="58" xfId="0" applyNumberFormat="1" applyFont="1" applyFill="1" applyBorder="1" applyAlignment="1" applyProtection="1">
      <alignment vertical="center"/>
      <protection/>
    </xf>
    <xf numFmtId="0" fontId="11" fillId="35" borderId="96" xfId="0" applyNumberFormat="1" applyFont="1" applyFill="1" applyBorder="1" applyAlignment="1" applyProtection="1">
      <alignment vertical="center"/>
      <protection/>
    </xf>
    <xf numFmtId="49" fontId="11" fillId="35" borderId="58" xfId="0" applyNumberFormat="1" applyFont="1" applyFill="1" applyBorder="1" applyAlignment="1" applyProtection="1">
      <alignment vertical="center"/>
      <protection/>
    </xf>
    <xf numFmtId="0" fontId="0" fillId="38" borderId="0" xfId="0" applyFill="1" applyAlignment="1" applyProtection="1">
      <alignment/>
      <protection/>
    </xf>
    <xf numFmtId="0" fontId="18" fillId="0" borderId="0" xfId="0" applyFont="1" applyAlignment="1" applyProtection="1">
      <alignment horizontal="left" vertical="center" wrapText="1"/>
      <protection/>
    </xf>
    <xf numFmtId="0" fontId="9" fillId="33" borderId="20" xfId="0" applyFont="1" applyFill="1" applyBorder="1" applyAlignment="1" applyProtection="1">
      <alignment horizontal="left" vertical="center"/>
      <protection/>
    </xf>
    <xf numFmtId="0" fontId="9" fillId="33" borderId="85" xfId="0" applyFont="1" applyFill="1" applyBorder="1" applyAlignment="1" applyProtection="1">
      <alignment horizontal="left" vertical="center"/>
      <protection/>
    </xf>
    <xf numFmtId="0" fontId="10" fillId="35" borderId="97" xfId="0" applyFont="1" applyFill="1" applyBorder="1" applyAlignment="1" applyProtection="1">
      <alignment horizontal="left" vertical="center" indent="1"/>
      <protection/>
    </xf>
    <xf numFmtId="0" fontId="10" fillId="35" borderId="98" xfId="0" applyFont="1" applyFill="1" applyBorder="1" applyAlignment="1" applyProtection="1">
      <alignment horizontal="left" vertical="center" indent="1"/>
      <protection/>
    </xf>
    <xf numFmtId="0" fontId="9" fillId="33" borderId="58" xfId="0" applyFont="1" applyFill="1" applyBorder="1" applyAlignment="1" applyProtection="1">
      <alignment horizontal="left" vertical="center"/>
      <protection/>
    </xf>
    <xf numFmtId="0" fontId="11" fillId="35" borderId="99" xfId="0" applyFont="1" applyFill="1" applyBorder="1" applyAlignment="1" applyProtection="1">
      <alignment horizontal="left" vertical="center" indent="1"/>
      <protection/>
    </xf>
    <xf numFmtId="0" fontId="11" fillId="35" borderId="17" xfId="0" applyFont="1" applyFill="1" applyBorder="1" applyAlignment="1" applyProtection="1">
      <alignment horizontal="left" vertical="center" indent="1"/>
      <protection/>
    </xf>
    <xf numFmtId="0" fontId="11" fillId="35" borderId="100" xfId="0" applyFont="1" applyFill="1" applyBorder="1" applyAlignment="1" applyProtection="1">
      <alignment horizontal="left" vertical="center" indent="1"/>
      <protection/>
    </xf>
    <xf numFmtId="0" fontId="11" fillId="36" borderId="12" xfId="0" applyFont="1" applyFill="1" applyBorder="1" applyAlignment="1" applyProtection="1">
      <alignment horizontal="center" vertical="center" wrapText="1"/>
      <protection/>
    </xf>
    <xf numFmtId="0" fontId="9" fillId="0" borderId="54" xfId="0" applyFont="1" applyFill="1" applyBorder="1" applyAlignment="1" applyProtection="1">
      <alignment horizontal="center"/>
      <protection/>
    </xf>
    <xf numFmtId="0" fontId="10" fillId="0" borderId="43" xfId="0" applyFont="1" applyFill="1" applyBorder="1" applyAlignment="1" applyProtection="1">
      <alignment horizontal="center" vertical="center"/>
      <protection/>
    </xf>
    <xf numFmtId="0" fontId="14" fillId="33" borderId="0" xfId="0" applyFont="1" applyFill="1" applyBorder="1" applyAlignment="1" applyProtection="1">
      <alignment horizontal="left"/>
      <protection/>
    </xf>
    <xf numFmtId="0" fontId="10" fillId="35" borderId="22" xfId="0" applyFont="1" applyFill="1" applyBorder="1" applyAlignment="1" applyProtection="1">
      <alignment horizontal="left" vertical="center" indent="1"/>
      <protection/>
    </xf>
    <xf numFmtId="182" fontId="10" fillId="35" borderId="13" xfId="0" applyNumberFormat="1" applyFont="1" applyFill="1" applyBorder="1" applyAlignment="1" applyProtection="1">
      <alignment horizontal="left" indent="1"/>
      <protection/>
    </xf>
    <xf numFmtId="0" fontId="10" fillId="35" borderId="13" xfId="0" applyFont="1" applyFill="1" applyBorder="1" applyAlignment="1" applyProtection="1">
      <alignment horizontal="left" indent="1"/>
      <protection/>
    </xf>
    <xf numFmtId="0" fontId="18" fillId="34" borderId="0" xfId="0" applyFont="1" applyFill="1" applyAlignment="1" applyProtection="1">
      <alignment horizontal="left" wrapText="1"/>
      <protection/>
    </xf>
    <xf numFmtId="0" fontId="9" fillId="33" borderId="22" xfId="0" applyFont="1" applyFill="1" applyBorder="1" applyAlignment="1" applyProtection="1">
      <alignment horizontal="left" vertical="center"/>
      <protection/>
    </xf>
    <xf numFmtId="0" fontId="9" fillId="33" borderId="25" xfId="0" applyFont="1" applyFill="1" applyBorder="1" applyAlignment="1" applyProtection="1">
      <alignment horizontal="left" vertical="center"/>
      <protection/>
    </xf>
    <xf numFmtId="0" fontId="0" fillId="34" borderId="0" xfId="0" applyFont="1" applyFill="1" applyAlignment="1" applyProtection="1">
      <alignment/>
      <protection/>
    </xf>
    <xf numFmtId="0" fontId="11" fillId="36" borderId="84" xfId="0" applyFont="1" applyFill="1" applyBorder="1" applyAlignment="1" applyProtection="1">
      <alignment horizontal="center" vertical="center" wrapText="1"/>
      <protection/>
    </xf>
    <xf numFmtId="0" fontId="9" fillId="33" borderId="0" xfId="0" applyFont="1" applyFill="1" applyBorder="1" applyAlignment="1" applyProtection="1">
      <alignment horizontal="left" vertical="center"/>
      <protection/>
    </xf>
    <xf numFmtId="0" fontId="9" fillId="33" borderId="20" xfId="0" applyFont="1" applyFill="1" applyBorder="1" applyAlignment="1" applyProtection="1">
      <alignment vertical="center"/>
      <protection/>
    </xf>
    <xf numFmtId="0" fontId="20" fillId="34" borderId="12" xfId="0" applyFont="1" applyFill="1" applyBorder="1" applyAlignment="1" applyProtection="1">
      <alignment horizontal="center" vertical="center" wrapText="1"/>
      <protection/>
    </xf>
    <xf numFmtId="0" fontId="9" fillId="0" borderId="43" xfId="0" applyFont="1" applyFill="1" applyBorder="1" applyAlignment="1" applyProtection="1">
      <alignment horizontal="center"/>
      <protection/>
    </xf>
    <xf numFmtId="0" fontId="10" fillId="34" borderId="0" xfId="0" applyFont="1" applyFill="1" applyAlignment="1" applyProtection="1">
      <alignment horizontal="left" wrapText="1" indent="1"/>
      <protection/>
    </xf>
    <xf numFmtId="0" fontId="15" fillId="34" borderId="0" xfId="0" applyFont="1" applyFill="1" applyBorder="1" applyAlignment="1" applyProtection="1">
      <alignment horizontal="left" wrapText="1"/>
      <protection/>
    </xf>
    <xf numFmtId="0" fontId="11" fillId="34" borderId="63" xfId="0" applyFont="1" applyFill="1" applyBorder="1" applyAlignment="1" applyProtection="1">
      <alignment horizontal="center"/>
      <protection locked="0"/>
    </xf>
    <xf numFmtId="182" fontId="10" fillId="35" borderId="25" xfId="0" applyNumberFormat="1" applyFont="1" applyFill="1" applyBorder="1" applyAlignment="1" applyProtection="1">
      <alignment horizontal="left" vertical="center" indent="1"/>
      <protection/>
    </xf>
    <xf numFmtId="182" fontId="10" fillId="35" borderId="79" xfId="0" applyNumberFormat="1" applyFont="1" applyFill="1" applyBorder="1" applyAlignment="1" applyProtection="1">
      <alignment horizontal="left" vertical="center" indent="1"/>
      <protection/>
    </xf>
    <xf numFmtId="0" fontId="10" fillId="35" borderId="99" xfId="0" applyFont="1" applyFill="1" applyBorder="1" applyAlignment="1" applyProtection="1">
      <alignment horizontal="left" vertical="center" indent="1"/>
      <protection/>
    </xf>
    <xf numFmtId="0" fontId="44" fillId="0" borderId="0" xfId="0" applyFont="1" applyFill="1" applyBorder="1" applyAlignment="1" applyProtection="1">
      <alignment horizontal="left" wrapText="1"/>
      <protection/>
    </xf>
    <xf numFmtId="0" fontId="20" fillId="34" borderId="0" xfId="0" applyFont="1" applyFill="1" applyAlignment="1" applyProtection="1">
      <alignment/>
      <protection/>
    </xf>
    <xf numFmtId="0" fontId="3" fillId="34" borderId="0" xfId="0" applyFont="1" applyFill="1" applyAlignment="1" applyProtection="1">
      <alignment horizontal="left" wrapText="1"/>
      <protection/>
    </xf>
    <xf numFmtId="0" fontId="4" fillId="34" borderId="0" xfId="0" applyFont="1" applyFill="1" applyAlignment="1" applyProtection="1">
      <alignment/>
      <protection/>
    </xf>
    <xf numFmtId="0" fontId="0" fillId="0" borderId="0" xfId="0" applyFont="1" applyFill="1" applyAlignment="1" applyProtection="1">
      <alignment vertical="center"/>
      <protection/>
    </xf>
    <xf numFmtId="0" fontId="0" fillId="0" borderId="0" xfId="0" applyFill="1" applyBorder="1" applyAlignment="1" applyProtection="1">
      <alignment vertical="center"/>
      <protection/>
    </xf>
    <xf numFmtId="0" fontId="10" fillId="0" borderId="0" xfId="0" applyFont="1" applyAlignment="1" applyProtection="1">
      <alignment horizontal="center" vertical="center"/>
      <protection/>
    </xf>
    <xf numFmtId="0" fontId="10" fillId="0" borderId="0" xfId="0" applyFont="1" applyAlignment="1" applyProtection="1">
      <alignment horizontal="left" vertical="center" indent="1"/>
      <protection/>
    </xf>
    <xf numFmtId="0" fontId="10" fillId="0" borderId="0" xfId="0" applyNumberFormat="1" applyFont="1" applyAlignment="1" applyProtection="1">
      <alignment horizontal="center" vertical="center"/>
      <protection/>
    </xf>
    <xf numFmtId="3" fontId="10" fillId="0" borderId="0" xfId="0" applyNumberFormat="1" applyFont="1" applyAlignment="1" applyProtection="1">
      <alignment horizontal="center" vertical="center"/>
      <protection/>
    </xf>
    <xf numFmtId="0" fontId="10" fillId="0" borderId="0" xfId="0" applyFont="1" applyBorder="1" applyAlignment="1" applyProtection="1">
      <alignment vertical="center"/>
      <protection/>
    </xf>
    <xf numFmtId="0" fontId="0" fillId="0" borderId="0" xfId="0" applyAlignment="1" applyProtection="1">
      <alignment horizontal="center" vertical="center"/>
      <protection/>
    </xf>
    <xf numFmtId="0" fontId="0" fillId="0" borderId="58" xfId="0" applyBorder="1" applyAlignment="1" applyProtection="1">
      <alignment/>
      <protection/>
    </xf>
    <xf numFmtId="0" fontId="0" fillId="0" borderId="0" xfId="0" applyAlignment="1" applyProtection="1">
      <alignment/>
      <protection/>
    </xf>
    <xf numFmtId="0" fontId="10" fillId="0" borderId="0" xfId="0" applyFont="1" applyFill="1" applyBorder="1" applyAlignment="1" applyProtection="1">
      <alignment horizontal="left" vertical="center" wrapText="1" indent="1"/>
      <protection/>
    </xf>
    <xf numFmtId="0" fontId="0" fillId="0" borderId="0" xfId="0" applyFill="1" applyBorder="1" applyAlignment="1" applyProtection="1">
      <alignment horizontal="left" vertical="center" wrapText="1" indent="1"/>
      <protection/>
    </xf>
    <xf numFmtId="181" fontId="0" fillId="34" borderId="0" xfId="42" applyNumberFormat="1" applyFill="1" applyAlignment="1" applyProtection="1">
      <alignment/>
      <protection/>
    </xf>
    <xf numFmtId="186" fontId="11" fillId="0" borderId="10" xfId="0" applyNumberFormat="1" applyFont="1" applyFill="1" applyBorder="1" applyAlignment="1" applyProtection="1">
      <alignment horizontal="center" vertical="center" wrapText="1"/>
      <protection locked="0"/>
    </xf>
    <xf numFmtId="186" fontId="11" fillId="0" borderId="94" xfId="0" applyNumberFormat="1" applyFont="1" applyFill="1" applyBorder="1" applyAlignment="1" applyProtection="1">
      <alignment horizontal="center" vertical="center" wrapText="1"/>
      <protection locked="0"/>
    </xf>
    <xf numFmtId="0" fontId="0" fillId="0" borderId="0" xfId="0" applyFont="1" applyFill="1" applyAlignment="1" applyProtection="1">
      <alignment vertical="center"/>
      <protection/>
    </xf>
    <xf numFmtId="0" fontId="10" fillId="0" borderId="19" xfId="0" applyFont="1" applyFill="1" applyBorder="1" applyAlignment="1" applyProtection="1">
      <alignment horizontal="left" vertical="center" indent="1"/>
      <protection/>
    </xf>
    <xf numFmtId="0" fontId="0" fillId="0" borderId="0" xfId="0" applyFont="1" applyFill="1" applyBorder="1" applyAlignment="1" applyProtection="1">
      <alignment horizontal="right" vertical="center"/>
      <protection/>
    </xf>
    <xf numFmtId="0" fontId="0" fillId="0" borderId="0" xfId="0" applyFont="1" applyAlignment="1" applyProtection="1">
      <alignment/>
      <protection/>
    </xf>
    <xf numFmtId="181" fontId="0" fillId="0" borderId="0" xfId="42" applyNumberFormat="1" applyFont="1" applyAlignment="1" applyProtection="1">
      <alignment/>
      <protection/>
    </xf>
    <xf numFmtId="183" fontId="11" fillId="37" borderId="13" xfId="0" applyNumberFormat="1" applyFont="1" applyFill="1" applyBorder="1" applyAlignment="1" applyProtection="1">
      <alignment horizontal="left" vertical="top" wrapText="1"/>
      <protection/>
    </xf>
    <xf numFmtId="4" fontId="10" fillId="34" borderId="58" xfId="0" applyNumberFormat="1" applyFont="1" applyFill="1" applyBorder="1" applyAlignment="1" applyProtection="1">
      <alignment horizontal="right" vertical="center"/>
      <protection/>
    </xf>
    <xf numFmtId="0" fontId="11" fillId="0" borderId="78" xfId="0" applyFont="1" applyFill="1" applyBorder="1" applyAlignment="1" applyProtection="1">
      <alignment horizontal="center" vertical="center"/>
      <protection/>
    </xf>
    <xf numFmtId="0" fontId="0" fillId="0" borderId="0" xfId="0" applyFill="1" applyAlignment="1" applyProtection="1">
      <alignment vertical="center" wrapText="1"/>
      <protection/>
    </xf>
    <xf numFmtId="0" fontId="0" fillId="0" borderId="0" xfId="0" applyFill="1" applyBorder="1" applyAlignment="1" applyProtection="1">
      <alignment vertical="center" wrapText="1"/>
      <protection/>
    </xf>
    <xf numFmtId="0" fontId="11" fillId="34" borderId="0" xfId="0" applyFont="1" applyFill="1" applyBorder="1" applyAlignment="1" applyProtection="1">
      <alignment horizontal="center" vertical="center"/>
      <protection/>
    </xf>
    <xf numFmtId="0" fontId="10" fillId="0" borderId="0" xfId="0" applyFont="1" applyBorder="1" applyAlignment="1" applyProtection="1">
      <alignment/>
      <protection/>
    </xf>
    <xf numFmtId="0" fontId="0" fillId="0" borderId="41" xfId="0" applyBorder="1" applyAlignment="1" applyProtection="1">
      <alignment/>
      <protection/>
    </xf>
    <xf numFmtId="0" fontId="0" fillId="34" borderId="43" xfId="0" applyFont="1" applyFill="1" applyBorder="1" applyAlignment="1" applyProtection="1">
      <alignment/>
      <protection/>
    </xf>
    <xf numFmtId="0" fontId="0" fillId="0" borderId="42" xfId="0" applyBorder="1" applyAlignment="1" applyProtection="1">
      <alignment/>
      <protection/>
    </xf>
    <xf numFmtId="0" fontId="0" fillId="0" borderId="56" xfId="0" applyBorder="1" applyAlignment="1" applyProtection="1">
      <alignment/>
      <protection/>
    </xf>
    <xf numFmtId="2" fontId="10" fillId="0" borderId="0" xfId="0" applyNumberFormat="1" applyFont="1" applyBorder="1" applyAlignment="1" applyProtection="1">
      <alignment/>
      <protection/>
    </xf>
    <xf numFmtId="0" fontId="0" fillId="0" borderId="60" xfId="0" applyBorder="1" applyAlignment="1" applyProtection="1">
      <alignment/>
      <protection/>
    </xf>
    <xf numFmtId="0" fontId="10" fillId="34" borderId="0" xfId="0" applyFont="1" applyFill="1" applyBorder="1" applyAlignment="1" applyProtection="1">
      <alignment horizontal="left" vertical="center" wrapText="1" indent="1"/>
      <protection/>
    </xf>
    <xf numFmtId="0" fontId="7" fillId="35" borderId="22" xfId="61" applyFont="1" applyFill="1" applyBorder="1" applyAlignment="1" applyProtection="1">
      <alignment vertical="center"/>
      <protection/>
    </xf>
    <xf numFmtId="0" fontId="10" fillId="0" borderId="0" xfId="61" applyFont="1" applyProtection="1">
      <alignment/>
      <protection/>
    </xf>
    <xf numFmtId="0" fontId="11" fillId="35" borderId="101" xfId="61" applyFont="1" applyFill="1" applyBorder="1" applyAlignment="1" applyProtection="1">
      <alignment/>
      <protection/>
    </xf>
    <xf numFmtId="0" fontId="11" fillId="35" borderId="99" xfId="61" applyFont="1" applyFill="1" applyBorder="1" applyAlignment="1" applyProtection="1">
      <alignment/>
      <protection/>
    </xf>
    <xf numFmtId="0" fontId="11" fillId="0" borderId="102" xfId="61" applyFont="1" applyBorder="1" applyAlignment="1" applyProtection="1">
      <alignment vertical="center"/>
      <protection/>
    </xf>
    <xf numFmtId="0" fontId="11" fillId="0" borderId="103" xfId="61" applyFont="1" applyBorder="1" applyAlignment="1" applyProtection="1">
      <alignment vertical="center"/>
      <protection/>
    </xf>
    <xf numFmtId="0" fontId="41" fillId="34" borderId="0" xfId="0" applyFont="1" applyFill="1" applyAlignment="1" applyProtection="1">
      <alignment horizontal="center"/>
      <protection/>
    </xf>
    <xf numFmtId="0" fontId="11" fillId="36" borderId="10" xfId="0" applyFont="1" applyFill="1" applyBorder="1" applyAlignment="1" applyProtection="1">
      <alignment horizontal="center" vertical="top"/>
      <protection/>
    </xf>
    <xf numFmtId="0" fontId="11" fillId="39" borderId="15" xfId="0" applyFont="1" applyFill="1" applyBorder="1" applyAlignment="1" applyProtection="1">
      <alignment horizontal="center" vertical="top" wrapText="1"/>
      <protection/>
    </xf>
    <xf numFmtId="0" fontId="11" fillId="36" borderId="15" xfId="0" applyFont="1" applyFill="1" applyBorder="1" applyAlignment="1" applyProtection="1">
      <alignment horizontal="center" vertical="top" wrapText="1"/>
      <protection/>
    </xf>
    <xf numFmtId="0" fontId="11" fillId="36" borderId="10" xfId="0" applyFont="1" applyFill="1" applyBorder="1" applyAlignment="1" applyProtection="1">
      <alignment horizontal="center" vertical="top" wrapText="1"/>
      <protection/>
    </xf>
    <xf numFmtId="0" fontId="11" fillId="39" borderId="10" xfId="0" applyFont="1" applyFill="1" applyBorder="1" applyAlignment="1" applyProtection="1">
      <alignment horizontal="center" vertical="top" wrapText="1"/>
      <protection/>
    </xf>
    <xf numFmtId="0" fontId="0" fillId="34" borderId="0" xfId="0" applyFill="1" applyAlignment="1" applyProtection="1">
      <alignment vertical="top"/>
      <protection/>
    </xf>
    <xf numFmtId="0" fontId="10" fillId="34" borderId="0" xfId="0" applyFont="1" applyFill="1" applyBorder="1" applyAlignment="1" applyProtection="1">
      <alignment/>
      <protection/>
    </xf>
    <xf numFmtId="0" fontId="10" fillId="40" borderId="0" xfId="0" applyFont="1" applyFill="1" applyBorder="1" applyAlignment="1" applyProtection="1">
      <alignment/>
      <protection/>
    </xf>
    <xf numFmtId="0" fontId="10" fillId="34" borderId="0" xfId="0" applyFont="1" applyFill="1" applyAlignment="1" applyProtection="1">
      <alignment horizontal="center"/>
      <protection/>
    </xf>
    <xf numFmtId="0" fontId="48" fillId="34" borderId="0" xfId="0" applyFont="1" applyFill="1" applyAlignment="1" applyProtection="1">
      <alignment/>
      <protection/>
    </xf>
    <xf numFmtId="0" fontId="1" fillId="34" borderId="0" xfId="0" applyFont="1" applyFill="1" applyAlignment="1" applyProtection="1">
      <alignment/>
      <protection/>
    </xf>
    <xf numFmtId="0" fontId="1" fillId="0" borderId="0" xfId="0" applyFont="1" applyAlignment="1" applyProtection="1">
      <alignment/>
      <protection/>
    </xf>
    <xf numFmtId="0" fontId="53" fillId="34" borderId="0" xfId="0" applyFont="1" applyFill="1" applyAlignment="1" applyProtection="1">
      <alignment/>
      <protection/>
    </xf>
    <xf numFmtId="0" fontId="49" fillId="36" borderId="78" xfId="0" applyFont="1" applyFill="1" applyBorder="1" applyAlignment="1" applyProtection="1">
      <alignment horizontal="center" wrapText="1"/>
      <protection/>
    </xf>
    <xf numFmtId="0" fontId="51" fillId="36" borderId="78" xfId="0" applyFont="1" applyFill="1" applyBorder="1" applyAlignment="1" applyProtection="1">
      <alignment horizontal="center" wrapText="1"/>
      <protection/>
    </xf>
    <xf numFmtId="0" fontId="52" fillId="0" borderId="102" xfId="0" applyFont="1" applyBorder="1" applyAlignment="1" applyProtection="1">
      <alignment wrapText="1"/>
      <protection/>
    </xf>
    <xf numFmtId="0" fontId="52" fillId="0" borderId="10" xfId="0" applyFont="1" applyBorder="1" applyAlignment="1" applyProtection="1">
      <alignment horizontal="center" wrapText="1"/>
      <protection/>
    </xf>
    <xf numFmtId="0" fontId="52" fillId="0" borderId="10" xfId="0" applyFont="1" applyBorder="1" applyAlignment="1" applyProtection="1">
      <alignment wrapText="1"/>
      <protection/>
    </xf>
    <xf numFmtId="0" fontId="52" fillId="0" borderId="13" xfId="0" applyFont="1" applyBorder="1" applyAlignment="1" applyProtection="1">
      <alignment wrapText="1"/>
      <protection/>
    </xf>
    <xf numFmtId="0" fontId="52" fillId="34" borderId="0" xfId="0" applyFont="1" applyFill="1" applyBorder="1" applyAlignment="1" applyProtection="1">
      <alignment wrapText="1"/>
      <protection/>
    </xf>
    <xf numFmtId="0" fontId="52" fillId="0" borderId="104" xfId="0" applyFont="1" applyBorder="1" applyAlignment="1" applyProtection="1">
      <alignment/>
      <protection/>
    </xf>
    <xf numFmtId="0" fontId="52" fillId="0" borderId="13" xfId="0" applyFont="1" applyBorder="1" applyAlignment="1" applyProtection="1">
      <alignment/>
      <protection/>
    </xf>
    <xf numFmtId="0" fontId="49" fillId="0" borderId="10" xfId="0" applyFont="1" applyFill="1" applyBorder="1" applyAlignment="1" applyProtection="1">
      <alignment horizontal="center" wrapText="1"/>
      <protection/>
    </xf>
    <xf numFmtId="0" fontId="49" fillId="0" borderId="13" xfId="0" applyFont="1" applyFill="1" applyBorder="1" applyAlignment="1" applyProtection="1">
      <alignment horizontal="center" wrapText="1"/>
      <protection/>
    </xf>
    <xf numFmtId="0" fontId="52" fillId="0" borderId="103" xfId="0" applyFont="1" applyBorder="1" applyAlignment="1" applyProtection="1">
      <alignment/>
      <protection/>
    </xf>
    <xf numFmtId="0" fontId="52" fillId="0" borderId="94" xfId="0" applyFont="1" applyBorder="1" applyAlignment="1" applyProtection="1">
      <alignment wrapText="1"/>
      <protection/>
    </xf>
    <xf numFmtId="0" fontId="52" fillId="0" borderId="105" xfId="0" applyFont="1" applyBorder="1" applyAlignment="1" applyProtection="1">
      <alignment wrapText="1"/>
      <protection/>
    </xf>
    <xf numFmtId="0" fontId="1" fillId="34" borderId="0" xfId="0" applyFont="1" applyFill="1" applyAlignment="1" applyProtection="1">
      <alignment wrapText="1"/>
      <protection/>
    </xf>
    <xf numFmtId="0" fontId="1" fillId="0" borderId="0" xfId="0" applyFont="1" applyAlignment="1" applyProtection="1">
      <alignment wrapText="1"/>
      <protection/>
    </xf>
    <xf numFmtId="0" fontId="10" fillId="35" borderId="12" xfId="0" applyFont="1" applyFill="1" applyBorder="1" applyAlignment="1" applyProtection="1">
      <alignment horizontal="left" vertical="center" indent="1"/>
      <protection/>
    </xf>
    <xf numFmtId="182" fontId="10" fillId="35" borderId="106" xfId="0" applyNumberFormat="1" applyFont="1" applyFill="1" applyBorder="1" applyAlignment="1" applyProtection="1">
      <alignment horizontal="left" vertical="center" indent="1"/>
      <protection/>
    </xf>
    <xf numFmtId="0" fontId="42" fillId="34" borderId="0" xfId="0" applyFont="1" applyFill="1" applyAlignment="1" applyProtection="1">
      <alignment vertical="center"/>
      <protection/>
    </xf>
    <xf numFmtId="0" fontId="0" fillId="0" borderId="0" xfId="0" applyFont="1" applyFill="1" applyBorder="1" applyAlignment="1" applyProtection="1">
      <alignment horizontal="left" vertical="center" wrapText="1" indent="1"/>
      <protection/>
    </xf>
    <xf numFmtId="181" fontId="0" fillId="34" borderId="0" xfId="42" applyNumberFormat="1" applyFill="1" applyAlignment="1" applyProtection="1">
      <alignment vertical="center"/>
      <protection/>
    </xf>
    <xf numFmtId="0" fontId="0" fillId="35" borderId="17" xfId="0" applyFill="1" applyBorder="1" applyAlignment="1" applyProtection="1">
      <alignment horizontal="center" vertical="center"/>
      <protection/>
    </xf>
    <xf numFmtId="0" fontId="28" fillId="35" borderId="17" xfId="0" applyFont="1" applyFill="1" applyBorder="1" applyAlignment="1" applyProtection="1">
      <alignment vertical="center"/>
      <protection/>
    </xf>
    <xf numFmtId="0" fontId="28" fillId="35" borderId="100" xfId="0" applyFont="1" applyFill="1" applyBorder="1" applyAlignment="1" applyProtection="1">
      <alignment vertical="center"/>
      <protection/>
    </xf>
    <xf numFmtId="0" fontId="10" fillId="35" borderId="101" xfId="0" applyFont="1" applyFill="1" applyBorder="1" applyAlignment="1" applyProtection="1">
      <alignment horizontal="left" vertical="center" wrapText="1" indent="1"/>
      <protection/>
    </xf>
    <xf numFmtId="0" fontId="10" fillId="35" borderId="12" xfId="0" applyFont="1" applyFill="1" applyBorder="1" applyAlignment="1" applyProtection="1">
      <alignment horizontal="left" vertical="center" wrapText="1" indent="1"/>
      <protection/>
    </xf>
    <xf numFmtId="0" fontId="10" fillId="35" borderId="102" xfId="0" applyFont="1" applyFill="1" applyBorder="1" applyAlignment="1" applyProtection="1">
      <alignment horizontal="left" vertical="center" wrapText="1" indent="1"/>
      <protection/>
    </xf>
    <xf numFmtId="0" fontId="10" fillId="35" borderId="10" xfId="0" applyFont="1" applyFill="1" applyBorder="1" applyAlignment="1" applyProtection="1">
      <alignment horizontal="left" vertical="center" wrapText="1" indent="1"/>
      <protection/>
    </xf>
    <xf numFmtId="0" fontId="0" fillId="34" borderId="0" xfId="0" applyFill="1" applyAlignment="1" applyProtection="1">
      <alignment horizontal="center" vertical="center"/>
      <protection/>
    </xf>
    <xf numFmtId="0" fontId="0" fillId="0" borderId="42" xfId="0" applyBorder="1" applyAlignment="1" applyProtection="1">
      <alignment/>
      <protection/>
    </xf>
    <xf numFmtId="0" fontId="0" fillId="0" borderId="56" xfId="0" applyBorder="1" applyAlignment="1" applyProtection="1">
      <alignment/>
      <protection/>
    </xf>
    <xf numFmtId="0" fontId="0" fillId="0" borderId="0" xfId="0" applyFill="1" applyAlignment="1" applyProtection="1">
      <alignment/>
      <protection/>
    </xf>
    <xf numFmtId="0" fontId="11" fillId="36" borderId="84" xfId="0" applyFont="1" applyFill="1" applyBorder="1" applyAlignment="1" applyProtection="1">
      <alignment horizontal="center" vertical="center"/>
      <protection/>
    </xf>
    <xf numFmtId="0" fontId="10" fillId="34" borderId="43" xfId="0" applyFont="1" applyFill="1" applyBorder="1" applyAlignment="1" applyProtection="1">
      <alignment/>
      <protection/>
    </xf>
    <xf numFmtId="0" fontId="11" fillId="36" borderId="85" xfId="0" applyFont="1" applyFill="1" applyBorder="1" applyAlignment="1" applyProtection="1">
      <alignment horizontal="center" vertical="center"/>
      <protection/>
    </xf>
    <xf numFmtId="0" fontId="11" fillId="36" borderId="107" xfId="0" applyFont="1" applyFill="1" applyBorder="1" applyAlignment="1" applyProtection="1">
      <alignment horizontal="center" vertical="center"/>
      <protection/>
    </xf>
    <xf numFmtId="0" fontId="0" fillId="0" borderId="55" xfId="0" applyFont="1" applyFill="1" applyBorder="1" applyAlignment="1" applyProtection="1">
      <alignment wrapText="1"/>
      <protection/>
    </xf>
    <xf numFmtId="0" fontId="11" fillId="0" borderId="55" xfId="0" applyFont="1" applyFill="1" applyBorder="1" applyAlignment="1" applyProtection="1">
      <alignment horizontal="center" vertical="center"/>
      <protection/>
    </xf>
    <xf numFmtId="0" fontId="0" fillId="0" borderId="54" xfId="0" applyFont="1" applyFill="1" applyBorder="1" applyAlignment="1" applyProtection="1">
      <alignment vertical="center" wrapText="1"/>
      <protection/>
    </xf>
    <xf numFmtId="0" fontId="11" fillId="0" borderId="54" xfId="0" applyFont="1" applyFill="1" applyBorder="1" applyAlignment="1" applyProtection="1">
      <alignment horizontal="center" vertical="center"/>
      <protection/>
    </xf>
    <xf numFmtId="0" fontId="11" fillId="0" borderId="54" xfId="0" applyFont="1" applyFill="1" applyBorder="1" applyAlignment="1" applyProtection="1">
      <alignment horizontal="center" vertical="center" wrapText="1"/>
      <protection/>
    </xf>
    <xf numFmtId="0" fontId="0" fillId="0" borderId="54" xfId="0" applyFill="1" applyBorder="1" applyAlignment="1" applyProtection="1">
      <alignment horizontal="center" vertical="center" wrapText="1"/>
      <protection/>
    </xf>
    <xf numFmtId="0" fontId="0" fillId="0" borderId="60" xfId="0" applyFont="1" applyFill="1" applyBorder="1" applyAlignment="1" applyProtection="1">
      <alignment vertical="center"/>
      <protection/>
    </xf>
    <xf numFmtId="0" fontId="0" fillId="0" borderId="42" xfId="0" applyFont="1" applyFill="1" applyBorder="1" applyAlignment="1" applyProtection="1">
      <alignment vertical="center"/>
      <protection/>
    </xf>
    <xf numFmtId="0" fontId="11" fillId="0" borderId="42"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20" fillId="34" borderId="0" xfId="0" applyFont="1" applyFill="1" applyBorder="1" applyAlignment="1" applyProtection="1">
      <alignment/>
      <protection/>
    </xf>
    <xf numFmtId="0" fontId="0" fillId="0" borderId="0" xfId="0" applyAlignment="1" applyProtection="1">
      <alignment wrapText="1"/>
      <protection/>
    </xf>
    <xf numFmtId="0" fontId="0" fillId="0" borderId="55" xfId="0" applyFill="1" applyBorder="1" applyAlignment="1" applyProtection="1">
      <alignment vertical="center" wrapText="1"/>
      <protection/>
    </xf>
    <xf numFmtId="0" fontId="0" fillId="34" borderId="78" xfId="0" applyFont="1" applyFill="1" applyBorder="1" applyAlignment="1" applyProtection="1">
      <alignment vertical="center"/>
      <protection locked="0"/>
    </xf>
    <xf numFmtId="183" fontId="10" fillId="0" borderId="84" xfId="0" applyNumberFormat="1" applyFont="1" applyFill="1" applyBorder="1" applyAlignment="1" applyProtection="1">
      <alignment horizontal="right" vertical="center"/>
      <protection locked="0"/>
    </xf>
    <xf numFmtId="183" fontId="10" fillId="0" borderId="10" xfId="0" applyNumberFormat="1" applyFont="1" applyFill="1" applyBorder="1" applyAlignment="1" applyProtection="1">
      <alignment horizontal="right" vertical="center"/>
      <protection locked="0"/>
    </xf>
    <xf numFmtId="183" fontId="10" fillId="0" borderId="37" xfId="0" applyNumberFormat="1" applyFont="1" applyFill="1" applyBorder="1" applyAlignment="1" applyProtection="1">
      <alignment horizontal="right" vertical="center"/>
      <protection locked="0"/>
    </xf>
    <xf numFmtId="0" fontId="0" fillId="34" borderId="42" xfId="0" applyFill="1" applyBorder="1" applyAlignment="1" applyProtection="1">
      <alignment/>
      <protection/>
    </xf>
    <xf numFmtId="0" fontId="0" fillId="0" borderId="41" xfId="0" applyFont="1" applyFill="1" applyBorder="1" applyAlignment="1" applyProtection="1">
      <alignment/>
      <protection/>
    </xf>
    <xf numFmtId="0" fontId="0" fillId="0" borderId="44" xfId="0" applyBorder="1" applyAlignment="1" applyProtection="1">
      <alignment/>
      <protection/>
    </xf>
    <xf numFmtId="0" fontId="0" fillId="0" borderId="77" xfId="0" applyFill="1" applyBorder="1" applyAlignment="1" applyProtection="1">
      <alignment/>
      <protection/>
    </xf>
    <xf numFmtId="0" fontId="0" fillId="0" borderId="108" xfId="0" applyFill="1" applyBorder="1" applyAlignment="1" applyProtection="1">
      <alignment/>
      <protection/>
    </xf>
    <xf numFmtId="0" fontId="0" fillId="0" borderId="55" xfId="0" applyFill="1" applyBorder="1" applyAlignment="1" applyProtection="1">
      <alignment/>
      <protection/>
    </xf>
    <xf numFmtId="0" fontId="0" fillId="34" borderId="20" xfId="0" applyFill="1" applyBorder="1" applyAlignment="1" applyProtection="1">
      <alignment vertical="center" wrapText="1"/>
      <protection/>
    </xf>
    <xf numFmtId="0" fontId="0" fillId="34" borderId="109" xfId="0" applyFill="1" applyBorder="1" applyAlignment="1" applyProtection="1">
      <alignment vertical="center" wrapText="1"/>
      <protection/>
    </xf>
    <xf numFmtId="183" fontId="10" fillId="0" borderId="0" xfId="0" applyNumberFormat="1" applyFont="1" applyFill="1" applyBorder="1" applyAlignment="1" applyProtection="1">
      <alignment horizontal="right"/>
      <protection/>
    </xf>
    <xf numFmtId="183" fontId="10" fillId="34" borderId="0" xfId="0" applyNumberFormat="1" applyFont="1" applyFill="1" applyBorder="1" applyAlignment="1" applyProtection="1">
      <alignment horizontal="right"/>
      <protection/>
    </xf>
    <xf numFmtId="183" fontId="10" fillId="0" borderId="77" xfId="0" applyNumberFormat="1" applyFont="1" applyFill="1" applyBorder="1" applyAlignment="1" applyProtection="1">
      <alignment horizontal="right"/>
      <protection/>
    </xf>
    <xf numFmtId="2" fontId="10" fillId="34" borderId="19" xfId="0" applyNumberFormat="1" applyFont="1" applyFill="1" applyBorder="1" applyAlignment="1" applyProtection="1">
      <alignment/>
      <protection/>
    </xf>
    <xf numFmtId="0" fontId="10" fillId="34" borderId="55" xfId="0" applyFont="1" applyFill="1" applyBorder="1" applyAlignment="1" applyProtection="1">
      <alignment horizontal="left" vertical="center" wrapText="1" indent="1"/>
      <protection/>
    </xf>
    <xf numFmtId="0" fontId="0" fillId="34" borderId="54" xfId="0" applyFill="1" applyBorder="1" applyAlignment="1" applyProtection="1">
      <alignment/>
      <protection/>
    </xf>
    <xf numFmtId="0" fontId="9" fillId="34" borderId="0" xfId="0" applyFont="1" applyFill="1" applyBorder="1" applyAlignment="1" applyProtection="1">
      <alignment horizontal="center"/>
      <protection/>
    </xf>
    <xf numFmtId="4" fontId="11" fillId="0" borderId="0" xfId="0" applyNumberFormat="1" applyFont="1" applyFill="1" applyBorder="1" applyAlignment="1" applyProtection="1">
      <alignment/>
      <protection/>
    </xf>
    <xf numFmtId="0" fontId="11" fillId="34" borderId="0" xfId="0" applyFont="1" applyFill="1" applyBorder="1" applyAlignment="1" applyProtection="1">
      <alignment horizontal="center"/>
      <protection/>
    </xf>
    <xf numFmtId="0" fontId="34" fillId="34" borderId="0" xfId="0" applyFont="1" applyFill="1" applyAlignment="1" applyProtection="1">
      <alignment/>
      <protection/>
    </xf>
    <xf numFmtId="0" fontId="0" fillId="35" borderId="58" xfId="0" applyFill="1" applyBorder="1" applyAlignment="1" applyProtection="1">
      <alignment/>
      <protection/>
    </xf>
    <xf numFmtId="0" fontId="0" fillId="38" borderId="0" xfId="0" applyFill="1" applyAlignment="1" applyProtection="1">
      <alignment horizontal="center"/>
      <protection/>
    </xf>
    <xf numFmtId="0" fontId="10" fillId="34" borderId="0" xfId="0" applyNumberFormat="1" applyFont="1" applyFill="1" applyBorder="1" applyAlignment="1" applyProtection="1">
      <alignment horizontal="center"/>
      <protection/>
    </xf>
    <xf numFmtId="0" fontId="10" fillId="40" borderId="0" xfId="0" applyNumberFormat="1" applyFont="1" applyFill="1" applyBorder="1" applyAlignment="1" applyProtection="1">
      <alignment horizontal="center"/>
      <protection/>
    </xf>
    <xf numFmtId="0" fontId="10" fillId="34" borderId="0" xfId="0" applyNumberFormat="1" applyFont="1" applyFill="1" applyBorder="1" applyAlignment="1" applyProtection="1">
      <alignment/>
      <protection/>
    </xf>
    <xf numFmtId="0" fontId="43" fillId="34" borderId="0" xfId="0" applyNumberFormat="1" applyFont="1" applyFill="1" applyBorder="1" applyAlignment="1" applyProtection="1">
      <alignment/>
      <protection/>
    </xf>
    <xf numFmtId="0" fontId="0" fillId="0" borderId="43" xfId="0" applyFont="1" applyBorder="1" applyAlignment="1" applyProtection="1">
      <alignment/>
      <protection/>
    </xf>
    <xf numFmtId="0" fontId="10" fillId="0" borderId="43"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10" fillId="0" borderId="108" xfId="0" applyFont="1" applyFill="1" applyBorder="1" applyAlignment="1" applyProtection="1">
      <alignment horizontal="center"/>
      <protection/>
    </xf>
    <xf numFmtId="0" fontId="10" fillId="0" borderId="55" xfId="0" applyFont="1" applyFill="1" applyBorder="1" applyAlignment="1" applyProtection="1">
      <alignment/>
      <protection/>
    </xf>
    <xf numFmtId="0" fontId="10" fillId="0" borderId="74" xfId="0" applyFont="1" applyBorder="1" applyAlignment="1" applyProtection="1">
      <alignment/>
      <protection/>
    </xf>
    <xf numFmtId="0" fontId="10" fillId="0" borderId="54" xfId="0" applyFont="1" applyBorder="1" applyAlignment="1" applyProtection="1">
      <alignment/>
      <protection/>
    </xf>
    <xf numFmtId="0" fontId="10" fillId="0" borderId="56" xfId="0" applyFont="1" applyFill="1" applyBorder="1" applyAlignment="1" applyProtection="1">
      <alignment horizontal="right" wrapText="1"/>
      <protection/>
    </xf>
    <xf numFmtId="0" fontId="10" fillId="34" borderId="0" xfId="0" applyFont="1" applyFill="1" applyAlignment="1" applyProtection="1">
      <alignment wrapText="1"/>
      <protection/>
    </xf>
    <xf numFmtId="0" fontId="10" fillId="0" borderId="50" xfId="0" applyFont="1" applyBorder="1" applyAlignment="1" applyProtection="1">
      <alignment/>
      <protection/>
    </xf>
    <xf numFmtId="0" fontId="45" fillId="34" borderId="0" xfId="0" applyFont="1" applyFill="1" applyAlignment="1" applyProtection="1">
      <alignment/>
      <protection/>
    </xf>
    <xf numFmtId="0" fontId="3" fillId="34" borderId="0" xfId="0" applyFont="1" applyFill="1" applyAlignment="1" applyProtection="1">
      <alignment horizontal="center"/>
      <protection/>
    </xf>
    <xf numFmtId="0" fontId="20" fillId="34" borderId="0" xfId="0" applyFont="1" applyFill="1" applyAlignment="1" applyProtection="1">
      <alignment horizontal="left"/>
      <protection/>
    </xf>
    <xf numFmtId="0" fontId="10" fillId="0" borderId="110" xfId="0" applyFont="1" applyFill="1" applyBorder="1" applyAlignment="1" applyProtection="1">
      <alignment/>
      <protection/>
    </xf>
    <xf numFmtId="0" fontId="10" fillId="0" borderId="63" xfId="0" applyFont="1" applyFill="1" applyBorder="1" applyAlignment="1" applyProtection="1">
      <alignment/>
      <protection/>
    </xf>
    <xf numFmtId="0" fontId="10" fillId="0" borderId="64" xfId="0" applyFont="1" applyFill="1" applyBorder="1" applyAlignment="1" applyProtection="1">
      <alignment/>
      <protection/>
    </xf>
    <xf numFmtId="0" fontId="10" fillId="0" borderId="111" xfId="0" applyFont="1" applyFill="1" applyBorder="1" applyAlignment="1" applyProtection="1">
      <alignment horizontal="center"/>
      <protection/>
    </xf>
    <xf numFmtId="0" fontId="10" fillId="0" borderId="64" xfId="0" applyFont="1" applyFill="1" applyBorder="1" applyAlignment="1" applyProtection="1">
      <alignment horizontal="center"/>
      <protection/>
    </xf>
    <xf numFmtId="0" fontId="10" fillId="0" borderId="111" xfId="0" applyFont="1" applyFill="1" applyBorder="1" applyAlignment="1" applyProtection="1">
      <alignment/>
      <protection/>
    </xf>
    <xf numFmtId="0" fontId="10" fillId="0" borderId="63" xfId="0" applyFont="1" applyBorder="1" applyAlignment="1" applyProtection="1">
      <alignment/>
      <protection/>
    </xf>
    <xf numFmtId="0" fontId="10" fillId="0" borderId="111" xfId="0" applyFont="1" applyBorder="1" applyAlignment="1" applyProtection="1">
      <alignment/>
      <protection/>
    </xf>
    <xf numFmtId="0" fontId="10" fillId="0" borderId="88" xfId="0" applyFont="1" applyFill="1" applyBorder="1" applyAlignment="1" applyProtection="1">
      <alignment/>
      <protection/>
    </xf>
    <xf numFmtId="0" fontId="10" fillId="0" borderId="89" xfId="0" applyFont="1" applyFill="1" applyBorder="1" applyAlignment="1" applyProtection="1">
      <alignment/>
      <protection/>
    </xf>
    <xf numFmtId="43" fontId="11" fillId="36" borderId="94" xfId="61" applyNumberFormat="1" applyFont="1" applyFill="1" applyBorder="1" applyAlignment="1" applyProtection="1">
      <alignment vertical="center" wrapText="1"/>
      <protection/>
    </xf>
    <xf numFmtId="0" fontId="10" fillId="34" borderId="77" xfId="0" applyFont="1" applyFill="1" applyBorder="1" applyAlignment="1" applyProtection="1">
      <alignment horizontal="left" vertical="center" wrapText="1"/>
      <protection locked="0"/>
    </xf>
    <xf numFmtId="0" fontId="10" fillId="34" borderId="55" xfId="0" applyFont="1" applyFill="1" applyBorder="1" applyAlignment="1" applyProtection="1">
      <alignment horizontal="left" vertical="center" wrapText="1"/>
      <protection locked="0"/>
    </xf>
    <xf numFmtId="0" fontId="10" fillId="34" borderId="0" xfId="0" applyFont="1" applyFill="1" applyBorder="1" applyAlignment="1" applyProtection="1">
      <alignment horizontal="left" vertical="center" wrapText="1"/>
      <protection locked="0"/>
    </xf>
    <xf numFmtId="0" fontId="10" fillId="34" borderId="10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indent="1"/>
      <protection locked="0"/>
    </xf>
    <xf numFmtId="0" fontId="10" fillId="0" borderId="108" xfId="0" applyFont="1" applyFill="1" applyBorder="1" applyAlignment="1" applyProtection="1">
      <alignment horizontal="left" vertical="center" wrapText="1" indent="1"/>
      <protection locked="0"/>
    </xf>
    <xf numFmtId="0" fontId="10" fillId="0" borderId="55" xfId="0" applyFont="1" applyFill="1" applyBorder="1" applyAlignment="1" applyProtection="1">
      <alignment horizontal="left" vertical="center" wrapText="1" indent="1"/>
      <protection locked="0"/>
    </xf>
    <xf numFmtId="0" fontId="0" fillId="0" borderId="0" xfId="0" applyFill="1" applyBorder="1" applyAlignment="1" applyProtection="1">
      <alignment horizontal="left" vertical="center" wrapText="1" indent="1"/>
      <protection locked="0"/>
    </xf>
    <xf numFmtId="0" fontId="0" fillId="0" borderId="55" xfId="0" applyFill="1" applyBorder="1" applyAlignment="1" applyProtection="1">
      <alignment horizontal="left" vertical="center" wrapText="1" indent="1"/>
      <protection locked="0"/>
    </xf>
    <xf numFmtId="0" fontId="0" fillId="0" borderId="0" xfId="0" applyAlignment="1" applyProtection="1">
      <alignment/>
      <protection locked="0"/>
    </xf>
    <xf numFmtId="0" fontId="15" fillId="0" borderId="71" xfId="0" applyFont="1" applyFill="1" applyBorder="1" applyAlignment="1" applyProtection="1">
      <alignment/>
      <protection/>
    </xf>
    <xf numFmtId="0" fontId="11" fillId="0" borderId="63" xfId="0" applyFont="1" applyFill="1" applyBorder="1" applyAlignment="1" applyProtection="1">
      <alignment vertical="center"/>
      <protection/>
    </xf>
    <xf numFmtId="0" fontId="11" fillId="0" borderId="71" xfId="0" applyFont="1" applyFill="1" applyBorder="1" applyAlignment="1" applyProtection="1">
      <alignment vertical="center"/>
      <protection/>
    </xf>
    <xf numFmtId="0" fontId="11" fillId="0" borderId="71" xfId="0" applyFont="1" applyFill="1" applyBorder="1" applyAlignment="1" applyProtection="1">
      <alignment horizontal="center" vertical="top"/>
      <protection/>
    </xf>
    <xf numFmtId="0" fontId="11" fillId="0" borderId="89" xfId="0" applyFont="1" applyFill="1" applyBorder="1" applyAlignment="1" applyProtection="1">
      <alignment horizontal="center" vertical="top"/>
      <protection/>
    </xf>
    <xf numFmtId="0" fontId="11" fillId="0" borderId="71" xfId="0" applyFont="1" applyFill="1" applyBorder="1" applyAlignment="1" applyProtection="1">
      <alignment vertical="top"/>
      <protection/>
    </xf>
    <xf numFmtId="0" fontId="11" fillId="0" borderId="63" xfId="0" applyFont="1" applyFill="1" applyBorder="1" applyAlignment="1" applyProtection="1">
      <alignment vertical="top"/>
      <protection/>
    </xf>
    <xf numFmtId="0" fontId="10" fillId="0" borderId="88" xfId="0" applyFont="1" applyFill="1" applyBorder="1" applyAlignment="1" applyProtection="1">
      <alignment/>
      <protection/>
    </xf>
    <xf numFmtId="0" fontId="10" fillId="0" borderId="111" xfId="0" applyFont="1" applyFill="1" applyBorder="1" applyAlignment="1" applyProtection="1">
      <alignment/>
      <protection/>
    </xf>
    <xf numFmtId="0" fontId="10" fillId="0" borderId="110" xfId="0" applyFont="1" applyFill="1" applyBorder="1" applyAlignment="1" applyProtection="1">
      <alignment/>
      <protection/>
    </xf>
    <xf numFmtId="0" fontId="10" fillId="0" borderId="89" xfId="0" applyFont="1" applyFill="1" applyBorder="1" applyAlignment="1" applyProtection="1">
      <alignment/>
      <protection/>
    </xf>
    <xf numFmtId="0" fontId="10" fillId="0" borderId="71" xfId="0" applyFont="1" applyFill="1" applyBorder="1" applyAlignment="1" applyProtection="1">
      <alignment/>
      <protection/>
    </xf>
    <xf numFmtId="0" fontId="10" fillId="0" borderId="0" xfId="0" applyFont="1" applyBorder="1" applyAlignment="1" applyProtection="1">
      <alignment/>
      <protection/>
    </xf>
    <xf numFmtId="0" fontId="10" fillId="34" borderId="54" xfId="0" applyFont="1" applyFill="1" applyBorder="1" applyAlignment="1" applyProtection="1">
      <alignment/>
      <protection/>
    </xf>
    <xf numFmtId="0" fontId="10" fillId="0" borderId="47" xfId="0" applyFont="1" applyBorder="1" applyAlignment="1" applyProtection="1">
      <alignment vertical="center"/>
      <protection/>
    </xf>
    <xf numFmtId="0" fontId="10" fillId="0" borderId="62" xfId="0" applyFont="1" applyBorder="1" applyAlignment="1" applyProtection="1">
      <alignment/>
      <protection/>
    </xf>
    <xf numFmtId="0" fontId="10" fillId="34" borderId="60" xfId="0" applyFont="1" applyFill="1" applyBorder="1" applyAlignment="1" applyProtection="1">
      <alignment/>
      <protection/>
    </xf>
    <xf numFmtId="0" fontId="10" fillId="0" borderId="55" xfId="0" applyFont="1" applyBorder="1" applyAlignment="1" applyProtection="1">
      <alignment/>
      <protection/>
    </xf>
    <xf numFmtId="2" fontId="10" fillId="34" borderId="0" xfId="0" applyNumberFormat="1" applyFont="1" applyFill="1" applyBorder="1" applyAlignment="1" applyProtection="1">
      <alignment/>
      <protection/>
    </xf>
    <xf numFmtId="0" fontId="10" fillId="0" borderId="44" xfId="0" applyFont="1" applyBorder="1" applyAlignment="1" applyProtection="1">
      <alignment/>
      <protection/>
    </xf>
    <xf numFmtId="0" fontId="10" fillId="34" borderId="99" xfId="0" applyFont="1" applyFill="1" applyBorder="1" applyAlignment="1" applyProtection="1">
      <alignment horizontal="left" vertical="center" indent="1"/>
      <protection locked="0"/>
    </xf>
    <xf numFmtId="182" fontId="10" fillId="34" borderId="79" xfId="0" applyNumberFormat="1" applyFont="1" applyFill="1" applyBorder="1" applyAlignment="1" applyProtection="1">
      <alignment horizontal="left" vertical="center" indent="1"/>
      <protection locked="0"/>
    </xf>
    <xf numFmtId="0" fontId="10" fillId="0" borderId="10" xfId="0" applyFont="1" applyFill="1" applyBorder="1" applyAlignment="1" applyProtection="1">
      <alignment horizontal="center" vertical="center" wrapText="1"/>
      <protection locked="0"/>
    </xf>
    <xf numFmtId="0" fontId="10" fillId="0" borderId="94" xfId="0" applyFont="1" applyFill="1" applyBorder="1" applyAlignment="1" applyProtection="1">
      <alignment horizontal="center" vertical="center" wrapText="1"/>
      <protection locked="0"/>
    </xf>
    <xf numFmtId="3" fontId="10" fillId="35" borderId="10" xfId="0" applyNumberFormat="1" applyFont="1" applyFill="1" applyBorder="1" applyAlignment="1" applyProtection="1">
      <alignment horizontal="center"/>
      <protection/>
    </xf>
    <xf numFmtId="3" fontId="10" fillId="34" borderId="0" xfId="0" applyNumberFormat="1" applyFont="1" applyFill="1" applyBorder="1" applyAlignment="1" applyProtection="1">
      <alignment horizontal="center"/>
      <protection/>
    </xf>
    <xf numFmtId="0" fontId="0" fillId="35" borderId="112" xfId="0" applyFill="1" applyBorder="1" applyAlignment="1" applyProtection="1">
      <alignment horizontal="center"/>
      <protection/>
    </xf>
    <xf numFmtId="0" fontId="11" fillId="41" borderId="16" xfId="0" applyFont="1" applyFill="1" applyBorder="1" applyAlignment="1" applyProtection="1">
      <alignment horizontal="center"/>
      <protection/>
    </xf>
    <xf numFmtId="3" fontId="11" fillId="41" borderId="113" xfId="0" applyNumberFormat="1" applyFont="1" applyFill="1" applyBorder="1" applyAlignment="1" applyProtection="1">
      <alignment horizontal="center" wrapText="1"/>
      <protection/>
    </xf>
    <xf numFmtId="4" fontId="20" fillId="42" borderId="114" xfId="0" applyNumberFormat="1" applyFont="1" applyFill="1" applyBorder="1" applyAlignment="1" applyProtection="1">
      <alignment horizontal="center" vertical="center" wrapText="1"/>
      <protection/>
    </xf>
    <xf numFmtId="0" fontId="0" fillId="34" borderId="0" xfId="0" applyFill="1" applyAlignment="1" applyProtection="1">
      <alignment/>
      <protection locked="0"/>
    </xf>
    <xf numFmtId="0" fontId="0" fillId="0" borderId="115" xfId="0" applyBorder="1" applyAlignment="1" applyProtection="1">
      <alignment horizontal="center" wrapText="1"/>
      <protection locked="0"/>
    </xf>
    <xf numFmtId="0" fontId="0" fillId="0" borderId="116" xfId="0" applyBorder="1" applyAlignment="1" applyProtection="1" quotePrefix="1">
      <alignment horizontal="center"/>
      <protection locked="0"/>
    </xf>
    <xf numFmtId="0" fontId="11" fillId="41" borderId="117" xfId="0" applyFont="1" applyFill="1" applyBorder="1" applyAlignment="1" applyProtection="1">
      <alignment horizontal="center" wrapText="1"/>
      <protection/>
    </xf>
    <xf numFmtId="0" fontId="11" fillId="41" borderId="118" xfId="0" applyFont="1" applyFill="1" applyBorder="1" applyAlignment="1" applyProtection="1">
      <alignment horizontal="center" wrapText="1"/>
      <protection/>
    </xf>
    <xf numFmtId="0" fontId="0" fillId="0" borderId="119" xfId="0" applyBorder="1" applyAlignment="1" applyProtection="1">
      <alignment horizontal="center"/>
      <protection locked="0"/>
    </xf>
    <xf numFmtId="0" fontId="0" fillId="0" borderId="115" xfId="0" applyBorder="1" applyAlignment="1" applyProtection="1">
      <alignment horizontal="left" wrapText="1"/>
      <protection locked="0"/>
    </xf>
    <xf numFmtId="0" fontId="0" fillId="0" borderId="120" xfId="0" applyBorder="1" applyAlignment="1" applyProtection="1">
      <alignment horizontal="center" wrapText="1"/>
      <protection locked="0"/>
    </xf>
    <xf numFmtId="0" fontId="0" fillId="0" borderId="121" xfId="0" applyBorder="1" applyAlignment="1" applyProtection="1">
      <alignment horizontal="center" wrapText="1"/>
      <protection locked="0"/>
    </xf>
    <xf numFmtId="0" fontId="0" fillId="0" borderId="121" xfId="0" applyBorder="1" applyAlignment="1" applyProtection="1">
      <alignment horizontal="left" wrapText="1"/>
      <protection locked="0"/>
    </xf>
    <xf numFmtId="0" fontId="0" fillId="42" borderId="107" xfId="0" applyFill="1" applyBorder="1" applyAlignment="1" applyProtection="1">
      <alignment horizontal="center" vertical="center"/>
      <protection/>
    </xf>
    <xf numFmtId="0" fontId="0" fillId="42" borderId="112" xfId="0" applyFill="1" applyBorder="1" applyAlignment="1" applyProtection="1">
      <alignment horizontal="center"/>
      <protection/>
    </xf>
    <xf numFmtId="0" fontId="5" fillId="0" borderId="19" xfId="0" applyFont="1" applyFill="1" applyBorder="1" applyAlignment="1" applyProtection="1">
      <alignment horizontal="left" vertical="center"/>
      <protection/>
    </xf>
    <xf numFmtId="0" fontId="62" fillId="0" borderId="19" xfId="0" applyFont="1" applyFill="1" applyBorder="1" applyAlignment="1" applyProtection="1">
      <alignment horizontal="left" vertical="center"/>
      <protection/>
    </xf>
    <xf numFmtId="0" fontId="10" fillId="34" borderId="60" xfId="0" applyFont="1" applyFill="1" applyBorder="1" applyAlignment="1" applyProtection="1">
      <alignment horizontal="center" vertical="center"/>
      <protection/>
    </xf>
    <xf numFmtId="3" fontId="11" fillId="34" borderId="56" xfId="0" applyNumberFormat="1" applyFont="1" applyFill="1" applyBorder="1" applyAlignment="1" applyProtection="1">
      <alignment vertical="top"/>
      <protection/>
    </xf>
    <xf numFmtId="3" fontId="11" fillId="34" borderId="63" xfId="0" applyNumberFormat="1" applyFont="1" applyFill="1" applyBorder="1" applyAlignment="1" applyProtection="1">
      <alignment horizontal="right"/>
      <protection/>
    </xf>
    <xf numFmtId="0" fontId="37" fillId="0" borderId="42" xfId="0" applyFont="1" applyBorder="1" applyAlignment="1" applyProtection="1">
      <alignment vertical="center"/>
      <protection/>
    </xf>
    <xf numFmtId="0" fontId="9" fillId="0" borderId="107" xfId="0" applyFont="1" applyFill="1" applyBorder="1" applyAlignment="1" applyProtection="1">
      <alignment vertical="center"/>
      <protection/>
    </xf>
    <xf numFmtId="0" fontId="0" fillId="0" borderId="122" xfId="0" applyFill="1" applyBorder="1" applyAlignment="1" applyProtection="1">
      <alignment/>
      <protection/>
    </xf>
    <xf numFmtId="0" fontId="10" fillId="35" borderId="123" xfId="0" applyNumberFormat="1" applyFont="1" applyFill="1" applyBorder="1" applyAlignment="1" applyProtection="1">
      <alignment horizontal="center" vertical="center" wrapText="1"/>
      <protection/>
    </xf>
    <xf numFmtId="0" fontId="10" fillId="34" borderId="95" xfId="0" applyFont="1" applyFill="1" applyBorder="1" applyAlignment="1" applyProtection="1">
      <alignment horizontal="center" vertical="center" wrapText="1"/>
      <protection locked="0"/>
    </xf>
    <xf numFmtId="0" fontId="10" fillId="34" borderId="96" xfId="0" applyFont="1" applyFill="1" applyBorder="1" applyAlignment="1" applyProtection="1">
      <alignment vertical="center"/>
      <protection locked="0"/>
    </xf>
    <xf numFmtId="0" fontId="10" fillId="34" borderId="21" xfId="0" applyFont="1" applyFill="1" applyBorder="1" applyAlignment="1" applyProtection="1">
      <alignment horizontal="left" vertical="center" indent="1"/>
      <protection locked="0"/>
    </xf>
    <xf numFmtId="3" fontId="10" fillId="34" borderId="37" xfId="0" applyNumberFormat="1" applyFont="1" applyFill="1" applyBorder="1" applyAlignment="1" applyProtection="1">
      <alignment horizontal="center" vertical="center"/>
      <protection locked="0"/>
    </xf>
    <xf numFmtId="3" fontId="10" fillId="35" borderId="37" xfId="0" applyNumberFormat="1" applyFont="1" applyFill="1" applyBorder="1" applyAlignment="1" applyProtection="1">
      <alignment horizontal="center" vertical="center"/>
      <protection/>
    </xf>
    <xf numFmtId="3" fontId="10" fillId="34" borderId="94" xfId="0" applyNumberFormat="1" applyFont="1" applyFill="1" applyBorder="1" applyAlignment="1" applyProtection="1">
      <alignment horizontal="center" vertical="center"/>
      <protection locked="0"/>
    </xf>
    <xf numFmtId="3" fontId="10" fillId="35" borderId="94"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left" vertical="center"/>
      <protection/>
    </xf>
    <xf numFmtId="0" fontId="0" fillId="34" borderId="0" xfId="0" applyFont="1" applyFill="1" applyAlignment="1" applyProtection="1">
      <alignment/>
      <protection/>
    </xf>
    <xf numFmtId="0" fontId="0" fillId="34" borderId="0" xfId="0" applyFont="1" applyFill="1" applyAlignment="1" applyProtection="1">
      <alignment vertical="center"/>
      <protection/>
    </xf>
    <xf numFmtId="0" fontId="0" fillId="34" borderId="0" xfId="0" applyFont="1" applyFill="1" applyBorder="1" applyAlignment="1" applyProtection="1">
      <alignment/>
      <protection/>
    </xf>
    <xf numFmtId="0" fontId="0" fillId="34" borderId="0" xfId="0" applyFont="1" applyFill="1" applyAlignment="1" applyProtection="1">
      <alignment/>
      <protection/>
    </xf>
    <xf numFmtId="0" fontId="0" fillId="34" borderId="41" xfId="0" applyFill="1" applyBorder="1" applyAlignment="1" applyProtection="1">
      <alignment/>
      <protection/>
    </xf>
    <xf numFmtId="0" fontId="0" fillId="34" borderId="41" xfId="0" applyFill="1" applyBorder="1" applyAlignment="1" applyProtection="1">
      <alignment vertical="center"/>
      <protection/>
    </xf>
    <xf numFmtId="0" fontId="10" fillId="34" borderId="41" xfId="0" applyFont="1" applyFill="1" applyBorder="1" applyAlignment="1" applyProtection="1">
      <alignment vertical="center"/>
      <protection/>
    </xf>
    <xf numFmtId="0" fontId="0" fillId="34" borderId="56" xfId="0" applyFill="1" applyBorder="1" applyAlignment="1" applyProtection="1">
      <alignment/>
      <protection/>
    </xf>
    <xf numFmtId="0" fontId="0" fillId="34" borderId="60" xfId="0" applyFill="1" applyBorder="1" applyAlignment="1" applyProtection="1">
      <alignment/>
      <protection/>
    </xf>
    <xf numFmtId="0" fontId="0" fillId="34" borderId="0" xfId="61" applyFill="1" applyProtection="1">
      <alignment/>
      <protection/>
    </xf>
    <xf numFmtId="0" fontId="10" fillId="34" borderId="0" xfId="61" applyFont="1" applyFill="1" applyProtection="1">
      <alignment/>
      <protection/>
    </xf>
    <xf numFmtId="0" fontId="10" fillId="34" borderId="0" xfId="61" applyFont="1" applyFill="1" applyBorder="1" applyAlignment="1" applyProtection="1">
      <alignment/>
      <protection/>
    </xf>
    <xf numFmtId="0" fontId="5" fillId="34" borderId="42" xfId="0" applyFont="1" applyFill="1" applyBorder="1" applyAlignment="1" applyProtection="1">
      <alignment horizontal="left"/>
      <protection/>
    </xf>
    <xf numFmtId="0" fontId="14" fillId="34" borderId="42" xfId="0" applyFont="1" applyFill="1" applyBorder="1" applyAlignment="1" applyProtection="1">
      <alignment horizontal="left"/>
      <protection/>
    </xf>
    <xf numFmtId="0" fontId="10" fillId="34" borderId="54" xfId="0" applyFont="1" applyFill="1" applyBorder="1" applyAlignment="1" applyProtection="1">
      <alignment horizontal="left" vertical="center" wrapText="1"/>
      <protection/>
    </xf>
    <xf numFmtId="0" fontId="10" fillId="34" borderId="54" xfId="0" applyFont="1" applyFill="1" applyBorder="1" applyAlignment="1" applyProtection="1">
      <alignment horizontal="left" vertical="center" wrapText="1"/>
      <protection/>
    </xf>
    <xf numFmtId="3" fontId="10" fillId="35" borderId="37" xfId="0" applyNumberFormat="1" applyFont="1" applyFill="1" applyBorder="1" applyAlignment="1" applyProtection="1">
      <alignment horizontal="center" vertical="center"/>
      <protection/>
    </xf>
    <xf numFmtId="3" fontId="10" fillId="34" borderId="37" xfId="0" applyNumberFormat="1" applyFont="1" applyFill="1" applyBorder="1" applyAlignment="1" applyProtection="1">
      <alignment horizontal="center" vertical="center"/>
      <protection locked="0"/>
    </xf>
    <xf numFmtId="3" fontId="10" fillId="34" borderId="10" xfId="0" applyNumberFormat="1" applyFont="1" applyFill="1" applyBorder="1" applyAlignment="1" applyProtection="1">
      <alignment horizontal="center" vertical="center"/>
      <protection locked="0"/>
    </xf>
    <xf numFmtId="3" fontId="10" fillId="35" borderId="84" xfId="0" applyNumberFormat="1" applyFont="1" applyFill="1" applyBorder="1" applyAlignment="1" applyProtection="1">
      <alignment horizontal="center" vertical="center"/>
      <protection/>
    </xf>
    <xf numFmtId="3" fontId="10" fillId="34" borderId="84" xfId="0" applyNumberFormat="1" applyFont="1" applyFill="1" applyBorder="1" applyAlignment="1" applyProtection="1">
      <alignment horizontal="center" vertical="center"/>
      <protection locked="0"/>
    </xf>
    <xf numFmtId="3" fontId="10" fillId="35" borderId="124" xfId="0" applyNumberFormat="1" applyFont="1" applyFill="1" applyBorder="1" applyAlignment="1" applyProtection="1">
      <alignment horizontal="center" vertical="center"/>
      <protection/>
    </xf>
    <xf numFmtId="3" fontId="10" fillId="34" borderId="124" xfId="0" applyNumberFormat="1" applyFont="1" applyFill="1" applyBorder="1" applyAlignment="1" applyProtection="1">
      <alignment horizontal="center" vertical="center"/>
      <protection locked="0"/>
    </xf>
    <xf numFmtId="3" fontId="10" fillId="35" borderId="35" xfId="0" applyNumberFormat="1" applyFont="1" applyFill="1" applyBorder="1" applyAlignment="1" applyProtection="1">
      <alignment horizontal="center" vertical="center"/>
      <protection/>
    </xf>
    <xf numFmtId="3" fontId="10" fillId="34" borderId="35" xfId="0" applyNumberFormat="1" applyFont="1" applyFill="1" applyBorder="1" applyAlignment="1" applyProtection="1">
      <alignment horizontal="center" vertical="center"/>
      <protection locked="0"/>
    </xf>
    <xf numFmtId="3" fontId="10" fillId="34" borderId="125" xfId="0" applyNumberFormat="1" applyFont="1" applyFill="1" applyBorder="1" applyAlignment="1" applyProtection="1">
      <alignment horizontal="center" vertical="center"/>
      <protection locked="0"/>
    </xf>
    <xf numFmtId="184" fontId="0" fillId="35" borderId="78" xfId="0" applyNumberFormat="1" applyFont="1" applyFill="1" applyBorder="1" applyAlignment="1" applyProtection="1">
      <alignment horizontal="center" vertical="center"/>
      <protection/>
    </xf>
    <xf numFmtId="0" fontId="0" fillId="34" borderId="126"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40" fontId="0" fillId="34" borderId="0" xfId="0" applyNumberFormat="1" applyFont="1" applyFill="1" applyBorder="1" applyAlignment="1" applyProtection="1">
      <alignment horizontal="center" vertical="center"/>
      <protection/>
    </xf>
    <xf numFmtId="184" fontId="0" fillId="35" borderId="78" xfId="0" applyNumberFormat="1"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34" borderId="54" xfId="0" applyFont="1" applyFill="1" applyBorder="1" applyAlignment="1" applyProtection="1">
      <alignment horizontal="center" vertical="center"/>
      <protection/>
    </xf>
    <xf numFmtId="0" fontId="0" fillId="34" borderId="126" xfId="0" applyFont="1" applyFill="1" applyBorder="1" applyAlignment="1" applyProtection="1">
      <alignment horizontal="center" vertical="center"/>
      <protection/>
    </xf>
    <xf numFmtId="3" fontId="10" fillId="35" borderId="28" xfId="0" applyNumberFormat="1" applyFont="1" applyFill="1" applyBorder="1" applyAlignment="1" applyProtection="1">
      <alignment horizontal="center" vertical="center"/>
      <protection/>
    </xf>
    <xf numFmtId="3" fontId="10" fillId="35" borderId="30" xfId="0" applyNumberFormat="1" applyFont="1" applyFill="1" applyBorder="1" applyAlignment="1" applyProtection="1">
      <alignment horizontal="center" vertical="center"/>
      <protection/>
    </xf>
    <xf numFmtId="3" fontId="10" fillId="0" borderId="30" xfId="0" applyNumberFormat="1" applyFont="1" applyFill="1" applyBorder="1" applyAlignment="1" applyProtection="1">
      <alignment horizontal="center" vertical="center"/>
      <protection locked="0"/>
    </xf>
    <xf numFmtId="3" fontId="10" fillId="35" borderId="33" xfId="0" applyNumberFormat="1" applyFont="1" applyFill="1" applyBorder="1" applyAlignment="1" applyProtection="1">
      <alignment horizontal="center" vertical="center"/>
      <protection/>
    </xf>
    <xf numFmtId="3" fontId="10" fillId="0" borderId="33" xfId="0" applyNumberFormat="1" applyFont="1" applyFill="1" applyBorder="1" applyAlignment="1" applyProtection="1">
      <alignment horizontal="center" vertical="center"/>
      <protection locked="0"/>
    </xf>
    <xf numFmtId="0" fontId="11" fillId="34" borderId="59" xfId="0" applyFont="1" applyFill="1" applyBorder="1" applyAlignment="1" applyProtection="1">
      <alignment vertical="center"/>
      <protection/>
    </xf>
    <xf numFmtId="0" fontId="0" fillId="34" borderId="48" xfId="0" applyFont="1" applyFill="1" applyBorder="1" applyAlignment="1" applyProtection="1">
      <alignment/>
      <protection/>
    </xf>
    <xf numFmtId="0" fontId="10" fillId="34" borderId="49" xfId="0" applyFont="1" applyFill="1" applyBorder="1" applyAlignment="1" applyProtection="1">
      <alignment horizontal="left" indent="1"/>
      <protection/>
    </xf>
    <xf numFmtId="0" fontId="10" fillId="34" borderId="58" xfId="0" applyFont="1" applyFill="1" applyBorder="1" applyAlignment="1" applyProtection="1">
      <alignment horizontal="left" indent="1"/>
      <protection/>
    </xf>
    <xf numFmtId="0" fontId="10" fillId="34" borderId="48" xfId="0" applyFont="1" applyFill="1" applyBorder="1" applyAlignment="1" applyProtection="1">
      <alignment horizontal="left" indent="1"/>
      <protection/>
    </xf>
    <xf numFmtId="0" fontId="10" fillId="34" borderId="54" xfId="0" applyFont="1" applyFill="1" applyBorder="1" applyAlignment="1" applyProtection="1">
      <alignment/>
      <protection/>
    </xf>
    <xf numFmtId="0" fontId="10" fillId="34" borderId="50" xfId="0" applyFont="1" applyFill="1" applyBorder="1" applyAlignment="1" applyProtection="1">
      <alignment/>
      <protection/>
    </xf>
    <xf numFmtId="0" fontId="0" fillId="34" borderId="47" xfId="0" applyFont="1" applyFill="1" applyBorder="1" applyAlignment="1" applyProtection="1">
      <alignment/>
      <protection/>
    </xf>
    <xf numFmtId="0" fontId="0" fillId="34" borderId="0" xfId="0" applyFont="1" applyFill="1" applyBorder="1" applyAlignment="1" applyProtection="1">
      <alignment/>
      <protection/>
    </xf>
    <xf numFmtId="0" fontId="10" fillId="34" borderId="47" xfId="0" applyFont="1" applyFill="1" applyBorder="1" applyAlignment="1" applyProtection="1">
      <alignment horizontal="left" indent="1"/>
      <protection/>
    </xf>
    <xf numFmtId="0" fontId="10" fillId="34" borderId="50" xfId="0" applyFont="1" applyFill="1" applyBorder="1" applyAlignment="1" applyProtection="1">
      <alignment horizontal="left" indent="1"/>
      <protection/>
    </xf>
    <xf numFmtId="0" fontId="10" fillId="34" borderId="41" xfId="0" applyFont="1" applyFill="1" applyBorder="1" applyAlignment="1" applyProtection="1">
      <alignment horizontal="left" indent="1"/>
      <protection/>
    </xf>
    <xf numFmtId="0" fontId="10" fillId="34" borderId="56" xfId="0" applyFont="1" applyFill="1" applyBorder="1" applyAlignment="1" applyProtection="1">
      <alignment/>
      <protection/>
    </xf>
    <xf numFmtId="0" fontId="0" fillId="34" borderId="108" xfId="0" applyFill="1" applyBorder="1" applyAlignment="1" applyProtection="1">
      <alignment/>
      <protection/>
    </xf>
    <xf numFmtId="0" fontId="11" fillId="34" borderId="0" xfId="0" applyFont="1" applyFill="1" applyBorder="1" applyAlignment="1" applyProtection="1">
      <alignment horizontal="center"/>
      <protection locked="0"/>
    </xf>
    <xf numFmtId="3" fontId="10" fillId="34" borderId="0" xfId="0" applyNumberFormat="1" applyFont="1" applyFill="1" applyAlignment="1" applyProtection="1">
      <alignment/>
      <protection/>
    </xf>
    <xf numFmtId="3" fontId="10" fillId="0" borderId="0" xfId="0" applyNumberFormat="1" applyFont="1" applyAlignment="1" applyProtection="1">
      <alignment/>
      <protection/>
    </xf>
    <xf numFmtId="0" fontId="10" fillId="0" borderId="42" xfId="0" applyFont="1" applyBorder="1" applyAlignment="1" applyProtection="1">
      <alignment/>
      <protection/>
    </xf>
    <xf numFmtId="3" fontId="11" fillId="0" borderId="63" xfId="0" applyNumberFormat="1" applyFont="1" applyBorder="1" applyAlignment="1" applyProtection="1">
      <alignment horizontal="center"/>
      <protection/>
    </xf>
    <xf numFmtId="3" fontId="10" fillId="34" borderId="36" xfId="0" applyNumberFormat="1" applyFont="1" applyFill="1" applyBorder="1" applyAlignment="1" applyProtection="1">
      <alignment/>
      <protection/>
    </xf>
    <xf numFmtId="0" fontId="10" fillId="0" borderId="127" xfId="0" applyFont="1" applyFill="1" applyBorder="1" applyAlignment="1" applyProtection="1">
      <alignment/>
      <protection/>
    </xf>
    <xf numFmtId="184" fontId="10" fillId="0" borderId="78" xfId="0" applyNumberFormat="1" applyFont="1" applyFill="1" applyBorder="1" applyAlignment="1" applyProtection="1">
      <alignment/>
      <protection locked="0"/>
    </xf>
    <xf numFmtId="0" fontId="10" fillId="0" borderId="75" xfId="0" applyFont="1" applyBorder="1" applyAlignment="1" applyProtection="1">
      <alignment/>
      <protection/>
    </xf>
    <xf numFmtId="0" fontId="10" fillId="0" borderId="128" xfId="0" applyFont="1" applyFill="1" applyBorder="1" applyAlignment="1" applyProtection="1">
      <alignment/>
      <protection/>
    </xf>
    <xf numFmtId="0" fontId="10" fillId="0" borderId="43" xfId="0" applyFont="1" applyFill="1" applyBorder="1" applyAlignment="1" applyProtection="1" quotePrefix="1">
      <alignment/>
      <protection/>
    </xf>
    <xf numFmtId="0" fontId="10" fillId="0" borderId="0" xfId="0" applyFont="1" applyAlignment="1" applyProtection="1">
      <alignment horizontal="left" indent="1"/>
      <protection/>
    </xf>
    <xf numFmtId="3" fontId="11" fillId="35" borderId="63" xfId="0" applyNumberFormat="1" applyFont="1" applyFill="1" applyBorder="1" applyAlignment="1" applyProtection="1">
      <alignment/>
      <protection/>
    </xf>
    <xf numFmtId="3" fontId="10" fillId="34" borderId="0" xfId="0" applyNumberFormat="1" applyFont="1" applyFill="1" applyBorder="1" applyAlignment="1" applyProtection="1">
      <alignment/>
      <protection/>
    </xf>
    <xf numFmtId="0" fontId="10" fillId="35" borderId="102" xfId="0" applyFont="1" applyFill="1" applyBorder="1" applyAlignment="1" applyProtection="1">
      <alignment horizontal="center" vertical="center" wrapText="1"/>
      <protection/>
    </xf>
    <xf numFmtId="186" fontId="10" fillId="35" borderId="10" xfId="0" applyNumberFormat="1"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2" fontId="10" fillId="34" borderId="10" xfId="0" applyNumberFormat="1" applyFont="1" applyFill="1" applyBorder="1" applyAlignment="1" applyProtection="1">
      <alignment wrapText="1"/>
      <protection locked="0"/>
    </xf>
    <xf numFmtId="2" fontId="10" fillId="0" borderId="10" xfId="0" applyNumberFormat="1" applyFont="1" applyBorder="1" applyAlignment="1" applyProtection="1">
      <alignment wrapText="1"/>
      <protection locked="0"/>
    </xf>
    <xf numFmtId="0" fontId="9" fillId="0" borderId="62" xfId="0" applyFont="1" applyFill="1" applyBorder="1" applyAlignment="1" applyProtection="1">
      <alignment horizontal="center"/>
      <protection/>
    </xf>
    <xf numFmtId="0" fontId="0" fillId="34" borderId="44" xfId="0" applyFont="1" applyFill="1" applyBorder="1" applyAlignment="1" applyProtection="1">
      <alignment/>
      <protection/>
    </xf>
    <xf numFmtId="0" fontId="10" fillId="34" borderId="0" xfId="0" applyFont="1" applyFill="1" applyBorder="1" applyAlignment="1" applyProtection="1">
      <alignment horizontal="left" indent="1"/>
      <protection/>
    </xf>
    <xf numFmtId="0" fontId="10" fillId="34" borderId="44" xfId="0" applyFont="1" applyFill="1" applyBorder="1" applyAlignment="1" applyProtection="1">
      <alignment horizontal="left" indent="1"/>
      <protection/>
    </xf>
    <xf numFmtId="0" fontId="10" fillId="34" borderId="44" xfId="0" applyFont="1" applyFill="1" applyBorder="1" applyAlignment="1" applyProtection="1">
      <alignment/>
      <protection/>
    </xf>
    <xf numFmtId="0" fontId="0" fillId="34" borderId="55" xfId="0" applyFill="1" applyBorder="1" applyAlignment="1" applyProtection="1">
      <alignment/>
      <protection/>
    </xf>
    <xf numFmtId="0" fontId="56" fillId="0" borderId="0" xfId="0" applyFont="1" applyAlignment="1">
      <alignment/>
    </xf>
    <xf numFmtId="182" fontId="10" fillId="34" borderId="25" xfId="0" applyNumberFormat="1" applyFont="1" applyFill="1" applyBorder="1" applyAlignment="1" applyProtection="1">
      <alignment horizontal="left" vertical="center" indent="1"/>
      <protection locked="0"/>
    </xf>
    <xf numFmtId="0" fontId="0" fillId="0" borderId="42" xfId="0" applyFont="1" applyBorder="1" applyAlignment="1" applyProtection="1">
      <alignment/>
      <protection/>
    </xf>
    <xf numFmtId="0" fontId="0" fillId="0" borderId="0" xfId="0" applyFill="1" applyAlignment="1" applyProtection="1">
      <alignment/>
      <protection locked="0"/>
    </xf>
    <xf numFmtId="0" fontId="10" fillId="34" borderId="0" xfId="0" applyFont="1" applyFill="1" applyAlignment="1" applyProtection="1">
      <alignment/>
      <protection locked="0"/>
    </xf>
    <xf numFmtId="0" fontId="10" fillId="34" borderId="0" xfId="0" applyFont="1" applyFill="1" applyAlignment="1" applyProtection="1">
      <alignmen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protection/>
    </xf>
    <xf numFmtId="0" fontId="0" fillId="0" borderId="0" xfId="0" applyFont="1" applyFill="1" applyAlignment="1" applyProtection="1">
      <alignment/>
      <protection locked="0"/>
    </xf>
    <xf numFmtId="0" fontId="0" fillId="34" borderId="0" xfId="0" applyFont="1" applyFill="1" applyAlignment="1" applyProtection="1">
      <alignment/>
      <protection locked="0"/>
    </xf>
    <xf numFmtId="0" fontId="10" fillId="34" borderId="0" xfId="0" applyFont="1" applyFill="1" applyAlignment="1" applyProtection="1">
      <alignment horizontal="left" indent="1"/>
      <protection/>
    </xf>
    <xf numFmtId="0" fontId="10" fillId="34" borderId="0" xfId="0" applyFont="1" applyFill="1" applyBorder="1" applyAlignment="1" applyProtection="1">
      <alignment horizontal="left" wrapText="1" indent="1"/>
      <protection locked="0"/>
    </xf>
    <xf numFmtId="181" fontId="10" fillId="34" borderId="0" xfId="45" applyNumberFormat="1" applyFont="1" applyFill="1" applyAlignment="1" applyProtection="1">
      <alignment/>
      <protection/>
    </xf>
    <xf numFmtId="0" fontId="10" fillId="34" borderId="0" xfId="0" applyFont="1" applyFill="1" applyAlignment="1" applyProtection="1">
      <alignment horizontal="left"/>
      <protection/>
    </xf>
    <xf numFmtId="181" fontId="10" fillId="34" borderId="0" xfId="45" applyNumberFormat="1" applyFont="1" applyFill="1" applyAlignment="1" applyProtection="1">
      <alignment vertical="center"/>
      <protection/>
    </xf>
    <xf numFmtId="0" fontId="10" fillId="34" borderId="0" xfId="0" applyFont="1" applyFill="1" applyAlignment="1" applyProtection="1">
      <alignment vertical="center"/>
      <protection/>
    </xf>
    <xf numFmtId="181" fontId="10" fillId="34" borderId="0" xfId="45" applyNumberFormat="1" applyFont="1" applyFill="1" applyAlignment="1" applyProtection="1">
      <alignment horizontal="left"/>
      <protection/>
    </xf>
    <xf numFmtId="0" fontId="0" fillId="0" borderId="0" xfId="0" applyAlignment="1" applyProtection="1">
      <alignment vertical="center"/>
      <protection locked="0"/>
    </xf>
    <xf numFmtId="0" fontId="0" fillId="34" borderId="0" xfId="0" applyFill="1" applyAlignment="1" applyProtection="1">
      <alignment vertical="center"/>
      <protection locked="0"/>
    </xf>
    <xf numFmtId="0" fontId="10" fillId="34" borderId="0" xfId="0" applyFont="1" applyFill="1" applyBorder="1" applyAlignment="1" applyProtection="1">
      <alignment horizontal="left" vertical="center" indent="1"/>
      <protection/>
    </xf>
    <xf numFmtId="182" fontId="10" fillId="34" borderId="0" xfId="0" applyNumberFormat="1" applyFont="1" applyFill="1" applyBorder="1" applyAlignment="1" applyProtection="1">
      <alignment horizontal="left" vertical="center" indent="1"/>
      <protection/>
    </xf>
    <xf numFmtId="0" fontId="0" fillId="34" borderId="0" xfId="0" applyFill="1" applyAlignment="1">
      <alignment/>
    </xf>
    <xf numFmtId="0" fontId="10" fillId="0" borderId="0" xfId="0" applyFont="1" applyFill="1" applyBorder="1" applyAlignment="1" applyProtection="1">
      <alignment horizontal="left" vertical="center" indent="1"/>
      <protection/>
    </xf>
    <xf numFmtId="0" fontId="9" fillId="0" borderId="0" xfId="0" applyFont="1" applyFill="1" applyBorder="1" applyAlignment="1" applyProtection="1">
      <alignment horizontal="left" vertical="center"/>
      <protection/>
    </xf>
    <xf numFmtId="0" fontId="0" fillId="34" borderId="0" xfId="0" applyFill="1" applyAlignment="1" applyProtection="1">
      <alignment horizontal="left" vertical="center"/>
      <protection locked="0"/>
    </xf>
    <xf numFmtId="0" fontId="0" fillId="34" borderId="0" xfId="0" applyFill="1" applyBorder="1" applyAlignment="1" applyProtection="1">
      <alignment/>
      <protection locked="0"/>
    </xf>
    <xf numFmtId="181" fontId="0" fillId="34" borderId="0" xfId="45" applyNumberFormat="1" applyFill="1" applyBorder="1" applyAlignment="1" applyProtection="1">
      <alignment/>
      <protection/>
    </xf>
    <xf numFmtId="0" fontId="11" fillId="36" borderId="129" xfId="0" applyFont="1" applyFill="1" applyBorder="1" applyAlignment="1" applyProtection="1">
      <alignment horizontal="center" vertical="center" wrapText="1"/>
      <protection/>
    </xf>
    <xf numFmtId="3" fontId="10" fillId="35" borderId="12" xfId="0" applyNumberFormat="1" applyFont="1" applyFill="1" applyBorder="1" applyAlignment="1" applyProtection="1">
      <alignment horizontal="center" vertical="center"/>
      <protection/>
    </xf>
    <xf numFmtId="0" fontId="11" fillId="36" borderId="129" xfId="0" applyFont="1" applyFill="1" applyBorder="1" applyAlignment="1" applyProtection="1">
      <alignment horizontal="center" vertical="center"/>
      <protection/>
    </xf>
    <xf numFmtId="0" fontId="10" fillId="43" borderId="0" xfId="61" applyFont="1" applyFill="1" applyProtection="1">
      <alignment/>
      <protection/>
    </xf>
    <xf numFmtId="43" fontId="10" fillId="34" borderId="10" xfId="61" applyNumberFormat="1" applyFont="1" applyFill="1" applyBorder="1" applyAlignment="1" applyProtection="1">
      <alignment horizontal="left" vertical="center" wrapText="1"/>
      <protection locked="0"/>
    </xf>
    <xf numFmtId="43" fontId="11" fillId="36" borderId="22" xfId="61" applyNumberFormat="1" applyFont="1" applyFill="1" applyBorder="1" applyAlignment="1" applyProtection="1">
      <alignment vertical="center" wrapText="1"/>
      <protection/>
    </xf>
    <xf numFmtId="43" fontId="11" fillId="36" borderId="13" xfId="61" applyNumberFormat="1" applyFont="1" applyFill="1" applyBorder="1" applyAlignment="1" applyProtection="1">
      <alignment vertical="center" wrapText="1"/>
      <protection/>
    </xf>
    <xf numFmtId="43" fontId="11" fillId="36" borderId="105" xfId="61" applyNumberFormat="1" applyFont="1" applyFill="1" applyBorder="1" applyAlignment="1" applyProtection="1">
      <alignment vertical="center" wrapText="1"/>
      <protection/>
    </xf>
    <xf numFmtId="43" fontId="11" fillId="36" borderId="78" xfId="61" applyNumberFormat="1" applyFont="1" applyFill="1" applyBorder="1" applyAlignment="1" applyProtection="1">
      <alignment vertical="center" wrapText="1"/>
      <protection/>
    </xf>
    <xf numFmtId="0" fontId="11" fillId="34" borderId="125" xfId="0" applyFont="1" applyFill="1" applyBorder="1" applyAlignment="1" applyProtection="1">
      <alignment horizontal="center" vertical="top"/>
      <protection/>
    </xf>
    <xf numFmtId="0" fontId="10" fillId="34" borderId="125" xfId="0" applyFont="1" applyFill="1" applyBorder="1" applyAlignment="1" applyProtection="1">
      <alignment/>
      <protection/>
    </xf>
    <xf numFmtId="43" fontId="10" fillId="34" borderId="84" xfId="0" applyNumberFormat="1" applyFont="1" applyFill="1" applyBorder="1" applyAlignment="1" applyProtection="1">
      <alignment horizontal="left" vertical="center"/>
      <protection locked="0"/>
    </xf>
    <xf numFmtId="185" fontId="10" fillId="34" borderId="84" xfId="0" applyNumberFormat="1" applyFont="1" applyFill="1" applyBorder="1" applyAlignment="1" applyProtection="1">
      <alignment horizontal="left" vertical="center"/>
      <protection locked="0"/>
    </xf>
    <xf numFmtId="43" fontId="10" fillId="44" borderId="84" xfId="0" applyNumberFormat="1" applyFont="1" applyFill="1" applyBorder="1" applyAlignment="1" applyProtection="1">
      <alignment horizontal="left" vertical="center"/>
      <protection locked="0"/>
    </xf>
    <xf numFmtId="3" fontId="10" fillId="0" borderId="111" xfId="0" applyNumberFormat="1" applyFont="1" applyFill="1" applyBorder="1" applyAlignment="1" applyProtection="1">
      <alignment horizontal="right"/>
      <protection locked="0"/>
    </xf>
    <xf numFmtId="15" fontId="10" fillId="34" borderId="10" xfId="0" applyNumberFormat="1" applyFont="1" applyFill="1" applyBorder="1" applyAlignment="1" applyProtection="1">
      <alignment horizontal="center" vertical="center"/>
      <protection locked="0"/>
    </xf>
    <xf numFmtId="3" fontId="10" fillId="43" borderId="37" xfId="0" applyNumberFormat="1" applyFont="1" applyFill="1" applyBorder="1" applyAlignment="1" applyProtection="1">
      <alignment horizontal="center" vertical="center"/>
      <protection locked="0"/>
    </xf>
    <xf numFmtId="0" fontId="12" fillId="35" borderId="130" xfId="0" applyFont="1" applyFill="1" applyBorder="1" applyAlignment="1" applyProtection="1">
      <alignment vertical="center"/>
      <protection/>
    </xf>
    <xf numFmtId="0" fontId="14" fillId="33" borderId="20"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0" fontId="10" fillId="0" borderId="13" xfId="0" applyFont="1" applyFill="1" applyBorder="1" applyAlignment="1" applyProtection="1">
      <alignment horizontal="left" vertical="center" wrapText="1"/>
      <protection locked="0"/>
    </xf>
    <xf numFmtId="183" fontId="10" fillId="0" borderId="13" xfId="0" applyNumberFormat="1" applyFont="1" applyFill="1" applyBorder="1" applyAlignment="1" applyProtection="1">
      <alignment horizontal="left" vertical="center" wrapText="1"/>
      <protection locked="0"/>
    </xf>
    <xf numFmtId="183" fontId="10" fillId="0" borderId="105" xfId="0" applyNumberFormat="1" applyFont="1" applyFill="1" applyBorder="1" applyAlignment="1" applyProtection="1">
      <alignment horizontal="left" vertical="center" wrapText="1"/>
      <protection locked="0"/>
    </xf>
    <xf numFmtId="3" fontId="10" fillId="0" borderId="0" xfId="0" applyNumberFormat="1" applyFont="1" applyFill="1" applyBorder="1" applyAlignment="1" applyProtection="1">
      <alignment horizontal="right"/>
      <protection locked="0"/>
    </xf>
    <xf numFmtId="0" fontId="10" fillId="45" borderId="10" xfId="0" applyNumberFormat="1" applyFont="1" applyFill="1" applyBorder="1" applyAlignment="1" applyProtection="1">
      <alignment horizontal="center" vertical="center" wrapText="1"/>
      <protection/>
    </xf>
    <xf numFmtId="0" fontId="10" fillId="0" borderId="77" xfId="0" applyFont="1" applyFill="1" applyBorder="1" applyAlignment="1" applyProtection="1">
      <alignment horizontal="left" vertical="center" wrapText="1" indent="1"/>
      <protection locked="0"/>
    </xf>
    <xf numFmtId="183" fontId="10" fillId="35" borderId="131" xfId="0" applyNumberFormat="1" applyFont="1" applyFill="1" applyBorder="1" applyAlignment="1" applyProtection="1">
      <alignment horizontal="right" vertical="center"/>
      <protection/>
    </xf>
    <xf numFmtId="183" fontId="10" fillId="45" borderId="131" xfId="0" applyNumberFormat="1" applyFont="1" applyFill="1" applyBorder="1" applyAlignment="1" applyProtection="1">
      <alignment horizontal="right" vertical="center"/>
      <protection/>
    </xf>
    <xf numFmtId="0" fontId="11" fillId="35" borderId="21" xfId="61" applyFont="1" applyFill="1" applyBorder="1" applyAlignment="1" applyProtection="1">
      <alignment wrapText="1"/>
      <protection/>
    </xf>
    <xf numFmtId="0" fontId="7" fillId="34" borderId="0" xfId="61" applyFont="1" applyFill="1" applyProtection="1">
      <alignment/>
      <protection/>
    </xf>
    <xf numFmtId="0" fontId="10" fillId="0" borderId="0" xfId="61" applyFont="1" applyFill="1" applyProtection="1">
      <alignment/>
      <protection/>
    </xf>
    <xf numFmtId="0" fontId="11" fillId="35" borderId="10" xfId="61" applyFont="1" applyFill="1" applyBorder="1" applyAlignment="1" applyProtection="1">
      <alignment vertical="center" wrapText="1"/>
      <protection/>
    </xf>
    <xf numFmtId="0" fontId="10" fillId="34" borderId="0" xfId="61" applyFont="1" applyFill="1" applyAlignment="1" applyProtection="1">
      <alignment horizontal="left"/>
      <protection/>
    </xf>
    <xf numFmtId="0" fontId="0" fillId="34" borderId="0" xfId="61" applyFill="1" applyAlignment="1" applyProtection="1">
      <alignment horizontal="left"/>
      <protection/>
    </xf>
    <xf numFmtId="0" fontId="10" fillId="34" borderId="10" xfId="61" applyFont="1" applyFill="1" applyBorder="1" applyAlignment="1" applyProtection="1">
      <alignment horizontal="left" vertical="center"/>
      <protection/>
    </xf>
    <xf numFmtId="0" fontId="10" fillId="34" borderId="0" xfId="61" applyFont="1" applyFill="1" applyBorder="1" applyAlignment="1" applyProtection="1">
      <alignment vertical="center"/>
      <protection/>
    </xf>
    <xf numFmtId="43" fontId="10" fillId="34" borderId="0" xfId="61" applyNumberFormat="1" applyFont="1" applyFill="1" applyBorder="1" applyAlignment="1" applyProtection="1">
      <alignment horizontal="left" vertical="center" wrapText="1"/>
      <protection locked="0"/>
    </xf>
    <xf numFmtId="0" fontId="0" fillId="46" borderId="0" xfId="0" applyFont="1" applyFill="1" applyAlignment="1" applyProtection="1">
      <alignment/>
      <protection/>
    </xf>
    <xf numFmtId="0" fontId="52" fillId="43" borderId="13" xfId="0" applyFont="1" applyFill="1" applyBorder="1" applyAlignment="1" applyProtection="1">
      <alignment wrapText="1"/>
      <protection/>
    </xf>
    <xf numFmtId="0" fontId="56" fillId="35" borderId="107" xfId="0" applyFont="1" applyFill="1" applyBorder="1" applyAlignment="1" applyProtection="1">
      <alignment horizontal="left"/>
      <protection/>
    </xf>
    <xf numFmtId="0" fontId="20" fillId="42" borderId="132" xfId="0" applyFont="1" applyFill="1" applyBorder="1" applyAlignment="1" applyProtection="1">
      <alignment horizontal="right" vertical="center"/>
      <protection/>
    </xf>
    <xf numFmtId="3" fontId="11" fillId="41" borderId="107" xfId="0" applyNumberFormat="1" applyFont="1" applyFill="1" applyBorder="1" applyAlignment="1" applyProtection="1">
      <alignment horizontal="center" wrapText="1"/>
      <protection/>
    </xf>
    <xf numFmtId="0" fontId="0" fillId="0" borderId="0" xfId="0" applyAlignment="1" applyProtection="1">
      <alignment horizontal="center"/>
      <protection locked="0"/>
    </xf>
    <xf numFmtId="3" fontId="10" fillId="0" borderId="10" xfId="0" applyNumberFormat="1" applyFont="1" applyFill="1" applyBorder="1" applyAlignment="1" applyProtection="1">
      <alignment horizontal="left" vertical="center" wrapText="1"/>
      <protection locked="0"/>
    </xf>
    <xf numFmtId="0" fontId="20" fillId="34" borderId="0" xfId="0" applyFont="1" applyFill="1" applyBorder="1" applyAlignment="1" applyProtection="1">
      <alignment/>
      <protection/>
    </xf>
    <xf numFmtId="3" fontId="20" fillId="34" borderId="0" xfId="0" applyNumberFormat="1" applyFont="1" applyFill="1" applyAlignment="1" applyProtection="1">
      <alignment wrapText="1"/>
      <protection/>
    </xf>
    <xf numFmtId="0" fontId="55" fillId="34" borderId="0" xfId="0" applyFont="1" applyFill="1" applyAlignment="1" applyProtection="1">
      <alignment horizontal="left"/>
      <protection/>
    </xf>
    <xf numFmtId="3" fontId="0" fillId="34" borderId="0" xfId="0" applyNumberFormat="1" applyFill="1" applyAlignment="1" applyProtection="1">
      <alignment horizontal="center"/>
      <protection/>
    </xf>
    <xf numFmtId="0" fontId="20" fillId="0" borderId="10" xfId="0" applyFont="1" applyFill="1" applyBorder="1" applyAlignment="1" applyProtection="1">
      <alignment horizontal="center"/>
      <protection/>
    </xf>
    <xf numFmtId="0" fontId="20" fillId="41" borderId="22" xfId="0" applyFont="1" applyFill="1" applyBorder="1" applyAlignment="1" applyProtection="1">
      <alignment/>
      <protection/>
    </xf>
    <xf numFmtId="182" fontId="20" fillId="0" borderId="10" xfId="0" applyNumberFormat="1" applyFont="1" applyFill="1" applyBorder="1" applyAlignment="1" applyProtection="1">
      <alignment horizontal="center"/>
      <protection locked="0"/>
    </xf>
    <xf numFmtId="3" fontId="20" fillId="34" borderId="0" xfId="0" applyNumberFormat="1" applyFont="1" applyFill="1" applyBorder="1" applyAlignment="1" applyProtection="1">
      <alignment horizontal="center" wrapText="1"/>
      <protection/>
    </xf>
    <xf numFmtId="3" fontId="20" fillId="34" borderId="19" xfId="0" applyNumberFormat="1" applyFont="1" applyFill="1" applyBorder="1" applyAlignment="1" applyProtection="1">
      <alignment horizontal="center" wrapText="1"/>
      <protection/>
    </xf>
    <xf numFmtId="0" fontId="55" fillId="35" borderId="112" xfId="0" applyFont="1" applyFill="1" applyBorder="1" applyAlignment="1" applyProtection="1">
      <alignment horizontal="left"/>
      <protection/>
    </xf>
    <xf numFmtId="0" fontId="11" fillId="41" borderId="0" xfId="0" applyFont="1" applyFill="1" applyBorder="1" applyAlignment="1" applyProtection="1">
      <alignment/>
      <protection/>
    </xf>
    <xf numFmtId="3" fontId="11" fillId="41" borderId="133" xfId="0" applyNumberFormat="1" applyFont="1" applyFill="1" applyBorder="1" applyAlignment="1" applyProtection="1">
      <alignment horizontal="center" wrapText="1"/>
      <protection/>
    </xf>
    <xf numFmtId="3" fontId="11" fillId="41" borderId="118" xfId="0" applyNumberFormat="1" applyFont="1" applyFill="1" applyBorder="1" applyAlignment="1" applyProtection="1">
      <alignment horizontal="center" wrapText="1"/>
      <protection/>
    </xf>
    <xf numFmtId="3" fontId="11" fillId="41" borderId="19" xfId="0" applyNumberFormat="1" applyFont="1" applyFill="1" applyBorder="1" applyAlignment="1" applyProtection="1">
      <alignment horizontal="center" wrapText="1"/>
      <protection/>
    </xf>
    <xf numFmtId="3" fontId="11" fillId="41" borderId="117" xfId="0" applyNumberFormat="1" applyFont="1" applyFill="1" applyBorder="1" applyAlignment="1" applyProtection="1">
      <alignment horizontal="center" wrapText="1"/>
      <protection/>
    </xf>
    <xf numFmtId="3" fontId="11" fillId="41" borderId="134" xfId="0" applyNumberFormat="1" applyFont="1" applyFill="1" applyBorder="1" applyAlignment="1" applyProtection="1">
      <alignment horizontal="center" wrapText="1"/>
      <protection/>
    </xf>
    <xf numFmtId="3" fontId="11" fillId="41" borderId="78" xfId="0" applyNumberFormat="1" applyFont="1" applyFill="1" applyBorder="1" applyAlignment="1" applyProtection="1">
      <alignment horizontal="center" wrapText="1"/>
      <protection/>
    </xf>
    <xf numFmtId="0" fontId="0" fillId="0" borderId="135" xfId="0" applyBorder="1" applyAlignment="1" applyProtection="1">
      <alignment horizontal="center"/>
      <protection/>
    </xf>
    <xf numFmtId="4" fontId="0" fillId="0" borderId="136" xfId="0" applyNumberFormat="1" applyFont="1" applyFill="1" applyBorder="1" applyAlignment="1" applyProtection="1">
      <alignment horizontal="center" vertical="center" wrapText="1"/>
      <protection locked="0"/>
    </xf>
    <xf numFmtId="4" fontId="0" fillId="0" borderId="137" xfId="42" applyNumberFormat="1" applyFont="1" applyBorder="1" applyAlignment="1" applyProtection="1">
      <alignment horizontal="center" vertical="center"/>
      <protection locked="0"/>
    </xf>
    <xf numFmtId="4" fontId="0" fillId="0" borderId="138" xfId="42" applyNumberFormat="1" applyFont="1" applyBorder="1" applyAlignment="1" applyProtection="1">
      <alignment horizontal="center" vertical="center"/>
      <protection locked="0"/>
    </xf>
    <xf numFmtId="2" fontId="0" fillId="0" borderId="139" xfId="42" applyNumberFormat="1" applyFont="1" applyBorder="1" applyAlignment="1" applyProtection="1">
      <alignment horizontal="left" wrapText="1"/>
      <protection locked="0"/>
    </xf>
    <xf numFmtId="4" fontId="0" fillId="0" borderId="140" xfId="0" applyNumberFormat="1" applyFont="1" applyFill="1" applyBorder="1" applyAlignment="1" applyProtection="1">
      <alignment horizontal="center" vertical="center" wrapText="1"/>
      <protection locked="0"/>
    </xf>
    <xf numFmtId="2" fontId="0" fillId="0" borderId="141" xfId="42" applyNumberFormat="1" applyFont="1" applyBorder="1" applyAlignment="1" applyProtection="1">
      <alignment horizontal="left" wrapText="1"/>
      <protection locked="0"/>
    </xf>
    <xf numFmtId="0" fontId="0" fillId="0" borderId="119" xfId="0" applyBorder="1" applyAlignment="1" applyProtection="1">
      <alignment horizontal="center"/>
      <protection/>
    </xf>
    <xf numFmtId="4" fontId="0" fillId="0" borderId="142" xfId="0" applyNumberFormat="1" applyFont="1" applyFill="1" applyBorder="1" applyAlignment="1" applyProtection="1">
      <alignment horizontal="center" vertical="center" wrapText="1"/>
      <protection locked="0"/>
    </xf>
    <xf numFmtId="2" fontId="0" fillId="0" borderId="93" xfId="42" applyNumberFormat="1" applyFont="1" applyBorder="1" applyAlignment="1" applyProtection="1">
      <alignment horizontal="left" wrapText="1"/>
      <protection locked="0"/>
    </xf>
    <xf numFmtId="4" fontId="0" fillId="0" borderId="143" xfId="0" applyNumberFormat="1" applyFont="1" applyFill="1" applyBorder="1" applyAlignment="1" applyProtection="1">
      <alignment horizontal="center" vertical="center" wrapText="1"/>
      <protection locked="0"/>
    </xf>
    <xf numFmtId="4" fontId="0" fillId="0" borderId="115" xfId="0" applyNumberFormat="1" applyFont="1" applyFill="1" applyBorder="1" applyAlignment="1" applyProtection="1">
      <alignment horizontal="center" vertical="center" wrapText="1"/>
      <protection locked="0"/>
    </xf>
    <xf numFmtId="2" fontId="0" fillId="0" borderId="144" xfId="42" applyNumberFormat="1" applyFont="1" applyBorder="1" applyAlignment="1" applyProtection="1">
      <alignment horizontal="left" wrapText="1"/>
      <protection locked="0"/>
    </xf>
    <xf numFmtId="0" fontId="0" fillId="0" borderId="119" xfId="0" applyBorder="1" applyAlignment="1" applyProtection="1" quotePrefix="1">
      <alignment horizontal="center"/>
      <protection/>
    </xf>
    <xf numFmtId="0" fontId="0" fillId="0" borderId="116" xfId="0" applyBorder="1" applyAlignment="1" applyProtection="1" quotePrefix="1">
      <alignment horizontal="center"/>
      <protection/>
    </xf>
    <xf numFmtId="4" fontId="0" fillId="0" borderId="145" xfId="0" applyNumberFormat="1" applyFont="1" applyFill="1" applyBorder="1" applyAlignment="1" applyProtection="1">
      <alignment horizontal="center" vertical="center" wrapText="1"/>
      <protection locked="0"/>
    </xf>
    <xf numFmtId="2" fontId="0" fillId="0" borderId="146" xfId="42" applyNumberFormat="1" applyFont="1" applyBorder="1" applyAlignment="1" applyProtection="1">
      <alignment horizontal="left" wrapText="1"/>
      <protection locked="0"/>
    </xf>
    <xf numFmtId="2" fontId="0" fillId="0" borderId="147" xfId="42" applyNumberFormat="1" applyFont="1" applyBorder="1" applyAlignment="1" applyProtection="1">
      <alignment horizontal="left" wrapText="1"/>
      <protection locked="0"/>
    </xf>
    <xf numFmtId="0" fontId="0" fillId="0" borderId="116" xfId="0" applyBorder="1" applyAlignment="1" applyProtection="1">
      <alignment horizontal="center"/>
      <protection/>
    </xf>
    <xf numFmtId="4" fontId="0" fillId="0" borderId="121" xfId="0" applyNumberFormat="1" applyFont="1" applyBorder="1" applyAlignment="1" applyProtection="1">
      <alignment horizontal="center" vertical="center" wrapText="1"/>
      <protection locked="0"/>
    </xf>
    <xf numFmtId="2" fontId="0" fillId="0" borderId="148" xfId="0" applyNumberFormat="1" applyFont="1" applyBorder="1" applyAlignment="1" applyProtection="1">
      <alignment horizontal="left" wrapText="1"/>
      <protection locked="0"/>
    </xf>
    <xf numFmtId="4" fontId="0" fillId="0" borderId="149" xfId="0" applyNumberFormat="1" applyFont="1" applyFill="1" applyBorder="1" applyAlignment="1" applyProtection="1">
      <alignment horizontal="center" vertical="center" wrapText="1"/>
      <protection locked="0"/>
    </xf>
    <xf numFmtId="2" fontId="0" fillId="0" borderId="150" xfId="0" applyNumberFormat="1" applyFont="1" applyBorder="1" applyAlignment="1" applyProtection="1">
      <alignment horizontal="left" wrapText="1"/>
      <protection locked="0"/>
    </xf>
    <xf numFmtId="4" fontId="20" fillId="42" borderId="107" xfId="0" applyNumberFormat="1" applyFont="1" applyFill="1" applyBorder="1" applyAlignment="1" applyProtection="1">
      <alignment horizontal="center" vertical="center" wrapText="1"/>
      <protection/>
    </xf>
    <xf numFmtId="4" fontId="20" fillId="42" borderId="78" xfId="0" applyNumberFormat="1" applyFont="1" applyFill="1" applyBorder="1" applyAlignment="1" applyProtection="1">
      <alignment horizontal="center" vertical="center" wrapText="1"/>
      <protection/>
    </xf>
    <xf numFmtId="0" fontId="0" fillId="42" borderId="19" xfId="0" applyNumberFormat="1" applyFont="1" applyFill="1" applyBorder="1" applyAlignment="1" applyProtection="1">
      <alignment horizontal="left" vertical="center" wrapText="1" indent="1"/>
      <protection/>
    </xf>
    <xf numFmtId="0" fontId="0" fillId="42" borderId="86" xfId="0" applyNumberFormat="1" applyFont="1" applyFill="1" applyBorder="1" applyAlignment="1" applyProtection="1">
      <alignment horizontal="left" vertical="center" wrapText="1" indent="1"/>
      <protection/>
    </xf>
    <xf numFmtId="0" fontId="0" fillId="34" borderId="0" xfId="0" applyFill="1" applyAlignment="1" applyProtection="1">
      <alignment wrapText="1"/>
      <protection/>
    </xf>
    <xf numFmtId="0" fontId="0" fillId="34" borderId="0" xfId="0" applyFill="1" applyBorder="1" applyAlignment="1" applyProtection="1">
      <alignment horizontal="center" wrapText="1"/>
      <protection/>
    </xf>
    <xf numFmtId="0" fontId="20" fillId="34" borderId="0" xfId="0" applyFont="1" applyFill="1" applyAlignment="1" applyProtection="1">
      <alignment horizontal="left" wrapText="1"/>
      <protection/>
    </xf>
    <xf numFmtId="0" fontId="0" fillId="34" borderId="0" xfId="0" applyFill="1" applyAlignment="1" applyProtection="1">
      <alignment horizontal="center" wrapText="1"/>
      <protection/>
    </xf>
    <xf numFmtId="0" fontId="0" fillId="35" borderId="112" xfId="0" applyFill="1" applyBorder="1" applyAlignment="1" applyProtection="1">
      <alignment horizontal="left"/>
      <protection/>
    </xf>
    <xf numFmtId="0" fontId="11" fillId="41" borderId="133" xfId="0" applyFont="1" applyFill="1" applyBorder="1" applyAlignment="1" applyProtection="1">
      <alignment horizontal="center"/>
      <protection/>
    </xf>
    <xf numFmtId="0" fontId="11" fillId="41" borderId="117" xfId="0" applyFont="1" applyFill="1" applyBorder="1" applyAlignment="1" applyProtection="1">
      <alignment horizontal="center"/>
      <protection/>
    </xf>
    <xf numFmtId="0" fontId="11" fillId="41" borderId="126" xfId="0" applyFont="1" applyFill="1" applyBorder="1" applyAlignment="1" applyProtection="1">
      <alignment horizontal="center" wrapText="1"/>
      <protection/>
    </xf>
    <xf numFmtId="3" fontId="11" fillId="41" borderId="151" xfId="0" applyNumberFormat="1" applyFont="1" applyFill="1" applyBorder="1" applyAlignment="1" applyProtection="1">
      <alignment horizontal="center" wrapText="1"/>
      <protection/>
    </xf>
    <xf numFmtId="0" fontId="0" fillId="0" borderId="135" xfId="0" applyBorder="1" applyAlignment="1" applyProtection="1">
      <alignment horizontal="center"/>
      <protection locked="0"/>
    </xf>
    <xf numFmtId="2" fontId="0" fillId="0" borderId="152" xfId="42" applyNumberFormat="1" applyFont="1" applyBorder="1" applyAlignment="1" applyProtection="1">
      <alignment horizontal="left" wrapText="1"/>
      <protection locked="0"/>
    </xf>
    <xf numFmtId="0" fontId="0" fillId="0" borderId="119" xfId="0" applyBorder="1" applyAlignment="1" applyProtection="1" quotePrefix="1">
      <alignment horizontal="center"/>
      <protection locked="0"/>
    </xf>
    <xf numFmtId="2" fontId="0" fillId="0" borderId="93" xfId="0" applyNumberFormat="1" applyFont="1" applyBorder="1" applyAlignment="1" applyProtection="1">
      <alignment horizontal="left" wrapText="1"/>
      <protection locked="0"/>
    </xf>
    <xf numFmtId="2" fontId="0" fillId="0" borderId="152" xfId="0" applyNumberFormat="1" applyFont="1" applyBorder="1" applyAlignment="1" applyProtection="1">
      <alignment horizontal="left" wrapText="1"/>
      <protection locked="0"/>
    </xf>
    <xf numFmtId="2" fontId="0" fillId="0" borderId="146" xfId="0" applyNumberFormat="1" applyFont="1" applyBorder="1" applyAlignment="1" applyProtection="1">
      <alignment horizontal="left" wrapText="1"/>
      <protection locked="0"/>
    </xf>
    <xf numFmtId="2" fontId="0" fillId="0" borderId="153" xfId="0" applyNumberFormat="1" applyFont="1" applyBorder="1" applyAlignment="1" applyProtection="1">
      <alignment horizontal="left" wrapText="1"/>
      <protection locked="0"/>
    </xf>
    <xf numFmtId="0" fontId="0" fillId="42" borderId="107" xfId="0" applyNumberFormat="1" applyFont="1" applyFill="1" applyBorder="1" applyAlignment="1" applyProtection="1">
      <alignment horizontal="left" vertical="center" wrapText="1" indent="1"/>
      <protection/>
    </xf>
    <xf numFmtId="0" fontId="0" fillId="42" borderId="78" xfId="0" applyNumberFormat="1" applyFont="1" applyFill="1" applyBorder="1" applyAlignment="1" applyProtection="1">
      <alignment horizontal="left" vertical="center" wrapText="1" indent="1"/>
      <protection/>
    </xf>
    <xf numFmtId="0" fontId="56" fillId="35" borderId="16" xfId="0" applyFont="1" applyFill="1" applyBorder="1" applyAlignment="1" applyProtection="1">
      <alignment horizontal="left"/>
      <protection/>
    </xf>
    <xf numFmtId="0" fontId="0" fillId="35" borderId="19" xfId="0" applyFill="1" applyBorder="1" applyAlignment="1" applyProtection="1">
      <alignment horizontal="center"/>
      <protection/>
    </xf>
    <xf numFmtId="0" fontId="0" fillId="35" borderId="19" xfId="0" applyFill="1" applyBorder="1" applyAlignment="1" applyProtection="1">
      <alignment/>
      <protection/>
    </xf>
    <xf numFmtId="4" fontId="0" fillId="0" borderId="154" xfId="0" applyNumberFormat="1" applyFont="1" applyFill="1" applyBorder="1" applyAlignment="1" applyProtection="1">
      <alignment horizontal="center" vertical="center" wrapText="1"/>
      <protection locked="0"/>
    </xf>
    <xf numFmtId="0" fontId="0" fillId="43" borderId="0" xfId="0" applyFill="1" applyAlignment="1" applyProtection="1">
      <alignment/>
      <protection/>
    </xf>
    <xf numFmtId="0" fontId="0" fillId="43" borderId="0" xfId="0" applyFill="1" applyAlignment="1" applyProtection="1">
      <alignment/>
      <protection locked="0"/>
    </xf>
    <xf numFmtId="0" fontId="0" fillId="43" borderId="0" xfId="0" applyFill="1" applyAlignment="1">
      <alignment/>
    </xf>
    <xf numFmtId="0" fontId="0" fillId="43" borderId="0" xfId="0" applyFill="1" applyAlignment="1" applyProtection="1">
      <alignment horizontal="center" vertical="center"/>
      <protection locked="0"/>
    </xf>
    <xf numFmtId="0" fontId="10" fillId="43" borderId="0" xfId="0" applyFont="1" applyFill="1" applyAlignment="1" applyProtection="1">
      <alignment/>
      <protection locked="0"/>
    </xf>
    <xf numFmtId="0" fontId="0" fillId="43" borderId="0" xfId="0" applyFill="1" applyAlignment="1" applyProtection="1">
      <alignment wrapText="1"/>
      <protection locked="0"/>
    </xf>
    <xf numFmtId="0" fontId="0" fillId="43" borderId="0" xfId="0" applyFill="1" applyAlignment="1" applyProtection="1">
      <alignment/>
      <protection locked="0"/>
    </xf>
    <xf numFmtId="0" fontId="56" fillId="43" borderId="63" xfId="0" applyFont="1" applyFill="1" applyBorder="1" applyAlignment="1" applyProtection="1">
      <alignment horizontal="left"/>
      <protection/>
    </xf>
    <xf numFmtId="0" fontId="0" fillId="43" borderId="63" xfId="0" applyFill="1" applyBorder="1" applyAlignment="1" applyProtection="1">
      <alignment horizontal="center"/>
      <protection/>
    </xf>
    <xf numFmtId="0" fontId="0" fillId="43" borderId="63" xfId="0" applyFill="1" applyBorder="1" applyAlignment="1" applyProtection="1">
      <alignment/>
      <protection/>
    </xf>
    <xf numFmtId="0" fontId="11" fillId="43" borderId="63" xfId="0" applyFont="1" applyFill="1" applyBorder="1" applyAlignment="1" applyProtection="1">
      <alignment horizontal="center"/>
      <protection/>
    </xf>
    <xf numFmtId="0" fontId="0" fillId="43" borderId="0" xfId="0" applyFill="1" applyBorder="1" applyAlignment="1" applyProtection="1">
      <alignment/>
      <protection/>
    </xf>
    <xf numFmtId="0" fontId="0" fillId="43" borderId="0" xfId="0" applyFill="1" applyBorder="1" applyAlignment="1" applyProtection="1">
      <alignment wrapText="1"/>
      <protection/>
    </xf>
    <xf numFmtId="0" fontId="0" fillId="43" borderId="0" xfId="0" applyFill="1" applyBorder="1" applyAlignment="1">
      <alignment wrapText="1"/>
    </xf>
    <xf numFmtId="0" fontId="0" fillId="43" borderId="0" xfId="0" applyFill="1" applyAlignment="1" applyProtection="1">
      <alignment wrapText="1"/>
      <protection/>
    </xf>
    <xf numFmtId="0" fontId="0" fillId="43" borderId="0" xfId="0" applyFill="1" applyBorder="1" applyAlignment="1" applyProtection="1">
      <alignment horizontal="center" wrapText="1"/>
      <protection/>
    </xf>
    <xf numFmtId="0" fontId="20" fillId="43" borderId="0" xfId="0" applyFont="1" applyFill="1" applyAlignment="1" applyProtection="1">
      <alignment horizontal="left" wrapText="1"/>
      <protection/>
    </xf>
    <xf numFmtId="0" fontId="0" fillId="43" borderId="0" xfId="0" applyFill="1" applyAlignment="1" applyProtection="1">
      <alignment horizontal="center"/>
      <protection/>
    </xf>
    <xf numFmtId="3" fontId="0" fillId="43" borderId="0" xfId="0" applyNumberFormat="1" applyFill="1" applyAlignment="1" applyProtection="1">
      <alignment horizontal="center"/>
      <protection/>
    </xf>
    <xf numFmtId="0" fontId="20" fillId="43" borderId="0" xfId="0" applyFont="1" applyFill="1" applyAlignment="1" applyProtection="1">
      <alignment/>
      <protection/>
    </xf>
    <xf numFmtId="0" fontId="20" fillId="43" borderId="0" xfId="0" applyFont="1" applyFill="1" applyAlignment="1" applyProtection="1">
      <alignment/>
      <protection/>
    </xf>
    <xf numFmtId="0" fontId="0" fillId="43" borderId="0" xfId="0" applyFill="1" applyAlignment="1" applyProtection="1">
      <alignment/>
      <protection/>
    </xf>
    <xf numFmtId="0" fontId="58" fillId="43" borderId="0" xfId="0" applyFont="1" applyFill="1" applyAlignment="1" applyProtection="1">
      <alignment/>
      <protection locked="0"/>
    </xf>
    <xf numFmtId="0" fontId="0" fillId="43" borderId="0" xfId="0" applyFill="1" applyAlignment="1" applyProtection="1">
      <alignment horizontal="center"/>
      <protection locked="0"/>
    </xf>
    <xf numFmtId="3" fontId="0" fillId="43" borderId="0" xfId="0" applyNumberFormat="1" applyFill="1" applyAlignment="1" applyProtection="1">
      <alignment horizontal="center"/>
      <protection locked="0"/>
    </xf>
    <xf numFmtId="0" fontId="20" fillId="43" borderId="0" xfId="0" applyFont="1" applyFill="1" applyBorder="1" applyAlignment="1" applyProtection="1">
      <alignment/>
      <protection/>
    </xf>
    <xf numFmtId="182" fontId="20" fillId="43" borderId="0" xfId="0" applyNumberFormat="1" applyFont="1" applyFill="1" applyBorder="1" applyAlignment="1" applyProtection="1">
      <alignment horizontal="center"/>
      <protection/>
    </xf>
    <xf numFmtId="3" fontId="20" fillId="43" borderId="0" xfId="0" applyNumberFormat="1" applyFont="1" applyFill="1" applyBorder="1" applyAlignment="1" applyProtection="1">
      <alignment horizontal="center" wrapText="1"/>
      <protection/>
    </xf>
    <xf numFmtId="0" fontId="66" fillId="0" borderId="0" xfId="0" applyFont="1" applyAlignment="1">
      <alignment vertical="center"/>
    </xf>
    <xf numFmtId="4" fontId="0" fillId="0" borderId="155" xfId="0" applyNumberFormat="1" applyFont="1" applyFill="1" applyBorder="1" applyAlignment="1" applyProtection="1">
      <alignment horizontal="center" vertical="center" wrapText="1"/>
      <protection locked="0"/>
    </xf>
    <xf numFmtId="49" fontId="0" fillId="43" borderId="20" xfId="47" applyNumberFormat="1" applyFont="1" applyFill="1" applyBorder="1" applyAlignment="1" applyProtection="1">
      <alignment wrapText="1"/>
      <protection locked="0"/>
    </xf>
    <xf numFmtId="49" fontId="0" fillId="43" borderId="0" xfId="47" applyNumberFormat="1" applyFont="1" applyFill="1" applyBorder="1" applyAlignment="1" applyProtection="1">
      <alignment wrapText="1"/>
      <protection locked="0"/>
    </xf>
    <xf numFmtId="0" fontId="10" fillId="43" borderId="0" xfId="0" applyFont="1" applyFill="1" applyAlignment="1" applyProtection="1">
      <alignment/>
      <protection/>
    </xf>
    <xf numFmtId="0" fontId="18" fillId="34" borderId="0" xfId="61" applyFont="1" applyFill="1" applyAlignment="1" applyProtection="1">
      <alignment horizontal="left" wrapText="1"/>
      <protection/>
    </xf>
    <xf numFmtId="0" fontId="9" fillId="33" borderId="0" xfId="61" applyFont="1" applyFill="1" applyBorder="1" applyAlignment="1" applyProtection="1">
      <alignment horizontal="left" vertical="center"/>
      <protection/>
    </xf>
    <xf numFmtId="0" fontId="9" fillId="33" borderId="0" xfId="61" applyFont="1" applyFill="1" applyBorder="1" applyAlignment="1" applyProtection="1">
      <alignment horizontal="center"/>
      <protection/>
    </xf>
    <xf numFmtId="0" fontId="56" fillId="0" borderId="0" xfId="0" applyFont="1" applyAlignment="1">
      <alignment horizontal="left" vertical="top"/>
    </xf>
    <xf numFmtId="0" fontId="56" fillId="0" borderId="0" xfId="0" applyFont="1" applyAlignment="1">
      <alignment horizontal="left" vertical="top" wrapText="1"/>
    </xf>
    <xf numFmtId="0" fontId="11" fillId="36" borderId="23" xfId="0" applyFont="1" applyFill="1" applyBorder="1" applyAlignment="1" applyProtection="1">
      <alignment horizontal="center" vertical="center" wrapText="1"/>
      <protection/>
    </xf>
    <xf numFmtId="3" fontId="10" fillId="34" borderId="156" xfId="0" applyNumberFormat="1" applyFont="1" applyFill="1" applyBorder="1" applyAlignment="1" applyProtection="1">
      <alignment horizontal="center" vertical="center" wrapText="1"/>
      <protection locked="0"/>
    </xf>
    <xf numFmtId="0" fontId="45" fillId="34" borderId="0" xfId="61" applyFont="1" applyFill="1" applyAlignment="1" applyProtection="1">
      <alignment wrapText="1"/>
      <protection/>
    </xf>
    <xf numFmtId="0" fontId="0" fillId="34" borderId="0" xfId="0" applyNumberFormat="1" applyFill="1" applyAlignment="1">
      <alignment/>
    </xf>
    <xf numFmtId="0" fontId="0" fillId="34" borderId="41" xfId="0" applyFont="1" applyFill="1" applyBorder="1" applyAlignment="1" applyProtection="1">
      <alignment/>
      <protection/>
    </xf>
    <xf numFmtId="0" fontId="0" fillId="34" borderId="47" xfId="0" applyFont="1" applyFill="1" applyBorder="1" applyAlignment="1" applyProtection="1">
      <alignment/>
      <protection/>
    </xf>
    <xf numFmtId="0" fontId="0" fillId="34" borderId="41" xfId="0" applyFont="1" applyFill="1" applyBorder="1" applyAlignment="1" applyProtection="1">
      <alignment/>
      <protection/>
    </xf>
    <xf numFmtId="0" fontId="0" fillId="0" borderId="42" xfId="0" applyFont="1" applyBorder="1" applyAlignment="1" applyProtection="1">
      <alignment/>
      <protection/>
    </xf>
    <xf numFmtId="0" fontId="0" fillId="0" borderId="60" xfId="0" applyFont="1" applyBorder="1" applyAlignment="1" applyProtection="1">
      <alignment/>
      <protection/>
    </xf>
    <xf numFmtId="0" fontId="0" fillId="34" borderId="56" xfId="0" applyFont="1" applyFill="1" applyBorder="1" applyAlignment="1" applyProtection="1">
      <alignment/>
      <protection/>
    </xf>
    <xf numFmtId="0" fontId="0" fillId="0" borderId="0" xfId="0" applyFont="1" applyBorder="1" applyAlignment="1" applyProtection="1">
      <alignment/>
      <protection/>
    </xf>
    <xf numFmtId="0" fontId="0" fillId="34" borderId="0" xfId="0" applyFont="1" applyFill="1" applyBorder="1" applyAlignment="1" applyProtection="1">
      <alignment/>
      <protection/>
    </xf>
    <xf numFmtId="0" fontId="0" fillId="0" borderId="108" xfId="0" applyBorder="1" applyAlignment="1" applyProtection="1">
      <alignment/>
      <protection/>
    </xf>
    <xf numFmtId="0" fontId="0" fillId="34" borderId="0" xfId="0" applyFont="1" applyFill="1" applyBorder="1" applyAlignment="1" applyProtection="1">
      <alignment/>
      <protection/>
    </xf>
    <xf numFmtId="0" fontId="0" fillId="46" borderId="0" xfId="0" applyFont="1" applyFill="1" applyBorder="1" applyAlignment="1" applyProtection="1">
      <alignment/>
      <protection/>
    </xf>
    <xf numFmtId="0" fontId="0" fillId="34" borderId="0" xfId="0" applyFont="1" applyFill="1" applyBorder="1" applyAlignment="1" applyProtection="1">
      <alignment wrapText="1"/>
      <protection/>
    </xf>
    <xf numFmtId="181" fontId="0" fillId="34" borderId="0" xfId="42" applyNumberFormat="1" applyFill="1" applyBorder="1" applyAlignment="1" applyProtection="1">
      <alignment/>
      <protection locked="0"/>
    </xf>
    <xf numFmtId="3" fontId="10" fillId="37" borderId="99" xfId="0" applyNumberFormat="1" applyFont="1" applyFill="1" applyBorder="1" applyAlignment="1" applyProtection="1">
      <alignment horizontal="left" vertical="center"/>
      <protection/>
    </xf>
    <xf numFmtId="3" fontId="10" fillId="34" borderId="32" xfId="0" applyNumberFormat="1" applyFont="1" applyFill="1" applyBorder="1" applyAlignment="1" applyProtection="1">
      <alignment horizontal="center" vertical="center" wrapText="1"/>
      <protection locked="0"/>
    </xf>
    <xf numFmtId="183" fontId="10" fillId="0" borderId="50" xfId="0" applyNumberFormat="1" applyFont="1" applyFill="1" applyBorder="1" applyAlignment="1" applyProtection="1">
      <alignment horizontal="right" vertical="center"/>
      <protection/>
    </xf>
    <xf numFmtId="183" fontId="10" fillId="34" borderId="108" xfId="0" applyNumberFormat="1" applyFont="1" applyFill="1" applyBorder="1" applyAlignment="1" applyProtection="1">
      <alignment horizontal="right" vertical="center"/>
      <protection/>
    </xf>
    <xf numFmtId="183" fontId="10" fillId="34" borderId="108"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left" wrapText="1"/>
      <protection/>
    </xf>
    <xf numFmtId="181" fontId="0" fillId="0" borderId="0" xfId="42" applyNumberFormat="1" applyBorder="1" applyAlignment="1" applyProtection="1">
      <alignment/>
      <protection/>
    </xf>
    <xf numFmtId="183" fontId="10"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protection/>
    </xf>
    <xf numFmtId="181" fontId="10" fillId="34" borderId="0" xfId="42" applyNumberFormat="1" applyFont="1" applyFill="1" applyBorder="1" applyAlignment="1" applyProtection="1">
      <alignment/>
      <protection/>
    </xf>
    <xf numFmtId="183" fontId="10" fillId="43" borderId="0" xfId="0" applyNumberFormat="1" applyFont="1" applyFill="1" applyBorder="1" applyAlignment="1" applyProtection="1">
      <alignment horizontal="right" vertical="center"/>
      <protection/>
    </xf>
    <xf numFmtId="0" fontId="0" fillId="43" borderId="0" xfId="0" applyFont="1" applyFill="1" applyBorder="1" applyAlignment="1" applyProtection="1">
      <alignment/>
      <protection/>
    </xf>
    <xf numFmtId="181" fontId="10" fillId="43" borderId="0" xfId="42" applyNumberFormat="1" applyFont="1" applyFill="1" applyBorder="1" applyAlignment="1" applyProtection="1">
      <alignment/>
      <protection/>
    </xf>
    <xf numFmtId="0" fontId="10" fillId="43" borderId="0" xfId="0" applyFont="1" applyFill="1" applyBorder="1" applyAlignment="1" applyProtection="1">
      <alignment/>
      <protection/>
    </xf>
    <xf numFmtId="181" fontId="0" fillId="43" borderId="0" xfId="42" applyNumberFormat="1" applyFill="1" applyBorder="1" applyAlignment="1" applyProtection="1">
      <alignment/>
      <protection/>
    </xf>
    <xf numFmtId="0" fontId="0" fillId="43" borderId="0" xfId="0" applyFill="1" applyBorder="1" applyAlignment="1" applyProtection="1">
      <alignment/>
      <protection/>
    </xf>
    <xf numFmtId="0" fontId="10" fillId="43" borderId="0" xfId="0" applyFont="1" applyFill="1" applyBorder="1" applyAlignment="1" applyProtection="1">
      <alignment horizontal="left" vertical="center" wrapText="1"/>
      <protection/>
    </xf>
    <xf numFmtId="0" fontId="10" fillId="43" borderId="0" xfId="0" applyFont="1" applyFill="1" applyBorder="1" applyAlignment="1" applyProtection="1">
      <alignment horizontal="left" vertical="center" wrapText="1"/>
      <protection/>
    </xf>
    <xf numFmtId="0" fontId="0" fillId="0" borderId="50" xfId="0" applyFill="1" applyBorder="1" applyAlignment="1" applyProtection="1">
      <alignment horizontal="center" vertical="center" wrapText="1"/>
      <protection/>
    </xf>
    <xf numFmtId="0" fontId="20" fillId="0" borderId="56" xfId="0" applyFont="1" applyFill="1" applyBorder="1" applyAlignment="1" applyProtection="1">
      <alignment/>
      <protection/>
    </xf>
    <xf numFmtId="0" fontId="0" fillId="0" borderId="108" xfId="0" applyFill="1" applyBorder="1" applyAlignment="1" applyProtection="1">
      <alignment vertical="center"/>
      <protection/>
    </xf>
    <xf numFmtId="181" fontId="0" fillId="34" borderId="56" xfId="42" applyNumberFormat="1" applyFill="1" applyBorder="1" applyAlignment="1" applyProtection="1">
      <alignment horizontal="center"/>
      <protection/>
    </xf>
    <xf numFmtId="0" fontId="32" fillId="34" borderId="0" xfId="0" applyFont="1" applyFill="1" applyBorder="1" applyAlignment="1" applyProtection="1">
      <alignment vertical="center" wrapText="1"/>
      <protection/>
    </xf>
    <xf numFmtId="181" fontId="0" fillId="34" borderId="0" xfId="42" applyNumberFormat="1" applyFill="1" applyBorder="1" applyAlignment="1" applyProtection="1">
      <alignment horizontal="center"/>
      <protection/>
    </xf>
    <xf numFmtId="0" fontId="36" fillId="34" borderId="0" xfId="0" applyFont="1" applyFill="1" applyBorder="1" applyAlignment="1" applyProtection="1">
      <alignment/>
      <protection/>
    </xf>
    <xf numFmtId="0" fontId="0" fillId="34" borderId="0" xfId="0" applyFill="1" applyBorder="1" applyAlignment="1" applyProtection="1">
      <alignment horizontal="center"/>
      <protection/>
    </xf>
    <xf numFmtId="183" fontId="11" fillId="34" borderId="0" xfId="0" applyNumberFormat="1" applyFont="1" applyFill="1" applyBorder="1" applyAlignment="1" applyProtection="1">
      <alignment horizontal="right"/>
      <protection/>
    </xf>
    <xf numFmtId="4" fontId="10" fillId="0" borderId="41" xfId="0" applyNumberFormat="1" applyFont="1" applyFill="1" applyBorder="1" applyAlignment="1" applyProtection="1">
      <alignment horizontal="right" vertical="center"/>
      <protection/>
    </xf>
    <xf numFmtId="3" fontId="10" fillId="0" borderId="47" xfId="0" applyNumberFormat="1" applyFont="1" applyFill="1" applyBorder="1" applyAlignment="1" applyProtection="1">
      <alignment/>
      <protection/>
    </xf>
    <xf numFmtId="3" fontId="10" fillId="34" borderId="47" xfId="0" applyNumberFormat="1" applyFont="1" applyFill="1" applyBorder="1" applyAlignment="1" applyProtection="1">
      <alignment/>
      <protection/>
    </xf>
    <xf numFmtId="0" fontId="10" fillId="0" borderId="41" xfId="0" applyFont="1" applyBorder="1" applyAlignment="1" applyProtection="1">
      <alignment/>
      <protection/>
    </xf>
    <xf numFmtId="0" fontId="10" fillId="34" borderId="41" xfId="0" applyFont="1" applyFill="1" applyBorder="1" applyAlignment="1" applyProtection="1">
      <alignment/>
      <protection/>
    </xf>
    <xf numFmtId="0" fontId="0" fillId="0" borderId="41" xfId="0" applyFont="1" applyBorder="1" applyAlignment="1" applyProtection="1">
      <alignment/>
      <protection/>
    </xf>
    <xf numFmtId="0" fontId="0" fillId="34" borderId="41" xfId="0" applyFont="1" applyFill="1" applyBorder="1" applyAlignment="1" applyProtection="1">
      <alignment/>
      <protection/>
    </xf>
    <xf numFmtId="0" fontId="10" fillId="0" borderId="42" xfId="0" applyFont="1" applyFill="1" applyBorder="1" applyAlignment="1" applyProtection="1">
      <alignment vertical="center"/>
      <protection/>
    </xf>
    <xf numFmtId="0" fontId="0" fillId="0" borderId="44" xfId="0" applyFont="1" applyFill="1" applyBorder="1" applyAlignment="1" applyProtection="1">
      <alignment/>
      <protection/>
    </xf>
    <xf numFmtId="0" fontId="0" fillId="0" borderId="60" xfId="0" applyFont="1" applyBorder="1" applyAlignment="1" applyProtection="1">
      <alignment/>
      <protection/>
    </xf>
    <xf numFmtId="0" fontId="0" fillId="0" borderId="56" xfId="0" applyFont="1" applyBorder="1" applyAlignment="1" applyProtection="1">
      <alignment/>
      <protection/>
    </xf>
    <xf numFmtId="0" fontId="11" fillId="0" borderId="10" xfId="0" applyFont="1" applyFill="1" applyBorder="1" applyAlignment="1" applyProtection="1">
      <alignment horizontal="center" vertical="center"/>
      <protection locked="0"/>
    </xf>
    <xf numFmtId="0" fontId="10" fillId="34" borderId="10" xfId="0" applyNumberFormat="1" applyFont="1" applyFill="1" applyBorder="1" applyAlignment="1" applyProtection="1">
      <alignment horizontal="center" vertical="center" wrapText="1"/>
      <protection locked="0"/>
    </xf>
    <xf numFmtId="0" fontId="10" fillId="34" borderId="129" xfId="0" applyNumberFormat="1" applyFont="1" applyFill="1" applyBorder="1" applyAlignment="1" applyProtection="1">
      <alignment horizontal="center" vertical="center" wrapText="1"/>
      <protection locked="0"/>
    </xf>
    <xf numFmtId="0" fontId="10" fillId="34" borderId="37" xfId="0" applyNumberFormat="1" applyFont="1" applyFill="1" applyBorder="1" applyAlignment="1" applyProtection="1">
      <alignment horizontal="center" vertical="center" wrapText="1"/>
      <protection locked="0"/>
    </xf>
    <xf numFmtId="0" fontId="10" fillId="43" borderId="10" xfId="0" applyNumberFormat="1" applyFont="1" applyFill="1" applyBorder="1" applyAlignment="1" applyProtection="1">
      <alignment horizontal="center" vertical="center" wrapText="1"/>
      <protection locked="0"/>
    </xf>
    <xf numFmtId="0" fontId="10" fillId="0" borderId="22" xfId="0" applyFont="1" applyFill="1" applyBorder="1" applyAlignment="1" applyProtection="1">
      <alignment horizontal="left" vertical="center" wrapText="1" indent="1"/>
      <protection locked="0"/>
    </xf>
    <xf numFmtId="0" fontId="10" fillId="0" borderId="22" xfId="0" applyFont="1" applyFill="1" applyBorder="1" applyAlignment="1" applyProtection="1">
      <alignment horizontal="center" vertical="center" wrapText="1"/>
      <protection locked="0"/>
    </xf>
    <xf numFmtId="182" fontId="10" fillId="43" borderId="10" xfId="0" applyNumberFormat="1" applyFont="1" applyFill="1" applyBorder="1" applyAlignment="1" applyProtection="1">
      <alignment horizontal="left" vertical="center" indent="1"/>
      <protection locked="0"/>
    </xf>
    <xf numFmtId="182" fontId="10" fillId="43" borderId="13" xfId="0" applyNumberFormat="1" applyFont="1" applyFill="1" applyBorder="1" applyAlignment="1" applyProtection="1">
      <alignment horizontal="left" vertical="center" indent="1"/>
      <protection locked="0"/>
    </xf>
    <xf numFmtId="188" fontId="0" fillId="34" borderId="78" xfId="0" applyNumberFormat="1"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189" fontId="10" fillId="0" borderId="10" xfId="64" applyNumberFormat="1" applyFont="1" applyFill="1" applyBorder="1" applyAlignment="1" applyProtection="1">
      <alignment horizontal="center" vertical="center" wrapText="1"/>
      <protection locked="0"/>
    </xf>
    <xf numFmtId="182" fontId="10" fillId="0" borderId="25" xfId="0" applyNumberFormat="1" applyFont="1" applyFill="1" applyBorder="1" applyAlignment="1" applyProtection="1">
      <alignment horizontal="left" vertical="center" indent="1"/>
      <protection locked="0"/>
    </xf>
    <xf numFmtId="0" fontId="11" fillId="36" borderId="99" xfId="0" applyFont="1" applyFill="1" applyBorder="1" applyAlignment="1" applyProtection="1">
      <alignment horizontal="center" vertical="center" wrapText="1"/>
      <protection/>
    </xf>
    <xf numFmtId="0" fontId="10" fillId="0" borderId="32" xfId="0" applyFont="1" applyFill="1" applyBorder="1" applyAlignment="1" applyProtection="1">
      <alignment horizontal="left" vertical="center" wrapText="1" indent="1"/>
      <protection locked="0"/>
    </xf>
    <xf numFmtId="0" fontId="10" fillId="0" borderId="36" xfId="0" applyFont="1" applyFill="1" applyBorder="1" applyAlignment="1" applyProtection="1">
      <alignment horizontal="left" vertical="center" wrapText="1" indent="1"/>
      <protection locked="0"/>
    </xf>
    <xf numFmtId="3" fontId="10" fillId="34" borderId="10" xfId="0" applyNumberFormat="1" applyFont="1" applyFill="1" applyBorder="1" applyAlignment="1" applyProtection="1">
      <alignment horizontal="center" vertical="center" wrapText="1"/>
      <protection locked="0"/>
    </xf>
    <xf numFmtId="0" fontId="10" fillId="0" borderId="157" xfId="0" applyFont="1" applyFill="1" applyBorder="1" applyAlignment="1" applyProtection="1">
      <alignment horizontal="center" vertical="center" wrapText="1"/>
      <protection locked="0"/>
    </xf>
    <xf numFmtId="0" fontId="8" fillId="35" borderId="100" xfId="0" applyFont="1" applyFill="1" applyBorder="1" applyAlignment="1" applyProtection="1">
      <alignment vertical="center"/>
      <protection/>
    </xf>
    <xf numFmtId="189" fontId="10" fillId="45" borderId="37" xfId="0" applyNumberFormat="1" applyFont="1" applyFill="1" applyBorder="1" applyAlignment="1" applyProtection="1">
      <alignment horizontal="center" vertical="center" wrapText="1"/>
      <protection/>
    </xf>
    <xf numFmtId="0" fontId="11" fillId="36" borderId="94" xfId="0" applyFont="1" applyFill="1" applyBorder="1" applyAlignment="1" applyProtection="1">
      <alignment horizontal="center" vertical="center"/>
      <protection/>
    </xf>
    <xf numFmtId="0" fontId="10" fillId="0" borderId="37" xfId="0" applyFont="1" applyFill="1" applyBorder="1" applyAlignment="1" applyProtection="1">
      <alignment horizontal="center" vertical="center" wrapText="1"/>
      <protection locked="0"/>
    </xf>
    <xf numFmtId="0" fontId="10" fillId="0" borderId="158" xfId="0" applyFont="1" applyFill="1" applyBorder="1" applyAlignment="1" applyProtection="1">
      <alignment horizontal="left" vertical="center" wrapText="1" indent="1"/>
      <protection locked="0"/>
    </xf>
    <xf numFmtId="0" fontId="11" fillId="36" borderId="24" xfId="0" applyFont="1" applyFill="1" applyBorder="1" applyAlignment="1" applyProtection="1">
      <alignment horizontal="center" vertical="center" wrapText="1"/>
      <protection/>
    </xf>
    <xf numFmtId="0" fontId="10" fillId="35" borderId="21" xfId="0" applyNumberFormat="1" applyFont="1" applyFill="1" applyBorder="1" applyAlignment="1" applyProtection="1">
      <alignment horizontal="center" vertical="center" wrapText="1"/>
      <protection/>
    </xf>
    <xf numFmtId="0" fontId="10" fillId="35" borderId="13" xfId="0" applyNumberFormat="1" applyFont="1" applyFill="1" applyBorder="1" applyAlignment="1" applyProtection="1">
      <alignment horizontal="center" vertical="center" wrapText="1"/>
      <protection/>
    </xf>
    <xf numFmtId="0" fontId="10" fillId="35" borderId="159" xfId="0" applyNumberFormat="1" applyFont="1" applyFill="1" applyBorder="1" applyAlignment="1" applyProtection="1">
      <alignment horizontal="center" vertical="center" wrapText="1"/>
      <protection/>
    </xf>
    <xf numFmtId="3" fontId="10" fillId="37" borderId="21" xfId="0" applyNumberFormat="1" applyFont="1" applyFill="1" applyBorder="1" applyAlignment="1" applyProtection="1">
      <alignment horizontal="left" vertical="center"/>
      <protection/>
    </xf>
    <xf numFmtId="3" fontId="10" fillId="34" borderId="159" xfId="0" applyNumberFormat="1" applyFont="1" applyFill="1" applyBorder="1" applyAlignment="1" applyProtection="1">
      <alignment horizontal="center" vertical="center" wrapText="1"/>
      <protection locked="0"/>
    </xf>
    <xf numFmtId="3" fontId="10" fillId="34" borderId="105" xfId="0" applyNumberFormat="1" applyFont="1" applyFill="1" applyBorder="1" applyAlignment="1" applyProtection="1">
      <alignment horizontal="center" vertical="center" wrapText="1"/>
      <protection locked="0"/>
    </xf>
    <xf numFmtId="0" fontId="10" fillId="34" borderId="20" xfId="0" applyFont="1" applyFill="1" applyBorder="1" applyAlignment="1" applyProtection="1">
      <alignment horizontal="left" vertical="center"/>
      <protection/>
    </xf>
    <xf numFmtId="0" fontId="10" fillId="34" borderId="126" xfId="0" applyFont="1" applyFill="1" applyBorder="1" applyAlignment="1" applyProtection="1">
      <alignment horizontal="left" vertical="center" indent="1"/>
      <protection/>
    </xf>
    <xf numFmtId="3" fontId="11" fillId="37" borderId="21" xfId="0" applyNumberFormat="1" applyFont="1" applyFill="1" applyBorder="1" applyAlignment="1" applyProtection="1">
      <alignment horizontal="center" vertical="center" wrapText="1"/>
      <protection/>
    </xf>
    <xf numFmtId="3" fontId="10" fillId="34" borderId="13" xfId="0" applyNumberFormat="1" applyFont="1" applyFill="1" applyBorder="1" applyAlignment="1" applyProtection="1">
      <alignment horizontal="center" vertical="center" wrapText="1"/>
      <protection locked="0"/>
    </xf>
    <xf numFmtId="3" fontId="10" fillId="34" borderId="10" xfId="0" applyNumberFormat="1" applyFont="1" applyFill="1" applyBorder="1" applyAlignment="1" applyProtection="1">
      <alignment horizontal="center" vertical="center"/>
      <protection locked="0"/>
    </xf>
    <xf numFmtId="3" fontId="10" fillId="35" borderId="101" xfId="0" applyNumberFormat="1" applyFont="1" applyFill="1" applyBorder="1" applyAlignment="1" applyProtection="1">
      <alignment horizontal="center" vertical="center"/>
      <protection/>
    </xf>
    <xf numFmtId="3" fontId="10" fillId="34" borderId="102" xfId="0" applyNumberFormat="1" applyFont="1" applyFill="1" applyBorder="1" applyAlignment="1" applyProtection="1">
      <alignment horizontal="center" vertical="center"/>
      <protection locked="0"/>
    </xf>
    <xf numFmtId="3" fontId="10" fillId="34" borderId="103" xfId="0" applyNumberFormat="1" applyFont="1" applyFill="1" applyBorder="1" applyAlignment="1" applyProtection="1">
      <alignment horizontal="center" vertical="center"/>
      <protection locked="0"/>
    </xf>
    <xf numFmtId="3" fontId="10" fillId="35" borderId="156" xfId="0" applyNumberFormat="1" applyFont="1" applyFill="1" applyBorder="1" applyAlignment="1" applyProtection="1">
      <alignment horizontal="center" vertical="center"/>
      <protection/>
    </xf>
    <xf numFmtId="0" fontId="10" fillId="0" borderId="105" xfId="0" applyFont="1" applyFill="1" applyBorder="1" applyAlignment="1" applyProtection="1">
      <alignment horizontal="left" vertical="center" wrapText="1"/>
      <protection locked="0"/>
    </xf>
    <xf numFmtId="0" fontId="10" fillId="34" borderId="10" xfId="61" applyNumberFormat="1" applyFont="1" applyFill="1" applyBorder="1" applyAlignment="1" applyProtection="1">
      <alignment horizontal="left" vertical="center" wrapText="1"/>
      <protection locked="0"/>
    </xf>
    <xf numFmtId="0" fontId="10" fillId="34" borderId="25" xfId="61" applyNumberFormat="1" applyFont="1" applyFill="1" applyBorder="1" applyAlignment="1" applyProtection="1">
      <alignment horizontal="left" vertical="center" wrapText="1"/>
      <protection locked="0"/>
    </xf>
    <xf numFmtId="0" fontId="0" fillId="34" borderId="0" xfId="61" applyNumberFormat="1" applyFill="1" applyProtection="1">
      <alignment/>
      <protection/>
    </xf>
    <xf numFmtId="0" fontId="10" fillId="34" borderId="0" xfId="61" applyNumberFormat="1" applyFont="1" applyFill="1" applyBorder="1" applyAlignment="1" applyProtection="1">
      <alignment horizontal="left" vertical="center" wrapText="1"/>
      <protection locked="0"/>
    </xf>
    <xf numFmtId="0" fontId="10" fillId="0" borderId="0" xfId="61" applyNumberFormat="1" applyFont="1" applyProtection="1">
      <alignment/>
      <protection/>
    </xf>
    <xf numFmtId="0" fontId="9" fillId="33" borderId="0" xfId="61" applyNumberFormat="1" applyFont="1" applyFill="1" applyBorder="1" applyAlignment="1" applyProtection="1">
      <alignment horizontal="center"/>
      <protection/>
    </xf>
    <xf numFmtId="0" fontId="10" fillId="34" borderId="0" xfId="61" applyNumberFormat="1" applyFont="1" applyFill="1" applyProtection="1">
      <alignment/>
      <protection/>
    </xf>
    <xf numFmtId="0" fontId="10" fillId="34" borderId="0" xfId="61" applyNumberFormat="1" applyFont="1" applyFill="1" applyBorder="1" applyAlignment="1" applyProtection="1">
      <alignment horizontal="left"/>
      <protection/>
    </xf>
    <xf numFmtId="0" fontId="10" fillId="34" borderId="0" xfId="61" applyNumberFormat="1" applyFont="1" applyFill="1" applyBorder="1" applyAlignment="1" applyProtection="1">
      <alignment/>
      <protection/>
    </xf>
    <xf numFmtId="180" fontId="10" fillId="34" borderId="10" xfId="42" applyFont="1" applyFill="1" applyBorder="1" applyAlignment="1" applyProtection="1">
      <alignment horizontal="right" vertical="center" wrapText="1"/>
      <protection locked="0"/>
    </xf>
    <xf numFmtId="191" fontId="10" fillId="34" borderId="10" xfId="42" applyNumberFormat="1" applyFont="1" applyFill="1" applyBorder="1" applyAlignment="1" applyProtection="1">
      <alignment horizontal="right" vertical="center" wrapText="1"/>
      <protection locked="0"/>
    </xf>
    <xf numFmtId="191" fontId="10" fillId="34" borderId="10" xfId="42" applyNumberFormat="1" applyFont="1" applyFill="1" applyBorder="1" applyAlignment="1" applyProtection="1">
      <alignment vertical="center" wrapText="1"/>
      <protection locked="0"/>
    </xf>
    <xf numFmtId="190" fontId="10" fillId="34" borderId="10" xfId="42" applyNumberFormat="1" applyFont="1" applyFill="1" applyBorder="1" applyAlignment="1" applyProtection="1">
      <alignment vertical="center" wrapText="1"/>
      <protection locked="0"/>
    </xf>
    <xf numFmtId="192" fontId="10" fillId="34" borderId="10" xfId="61" applyNumberFormat="1" applyFont="1" applyFill="1" applyBorder="1" applyAlignment="1" applyProtection="1">
      <alignment horizontal="left" vertical="center" wrapText="1"/>
      <protection locked="0"/>
    </xf>
    <xf numFmtId="193" fontId="10" fillId="34" borderId="10" xfId="61" applyNumberFormat="1" applyFont="1" applyFill="1" applyBorder="1" applyAlignment="1" applyProtection="1">
      <alignment horizontal="left" vertical="center" wrapText="1"/>
      <protection locked="0"/>
    </xf>
    <xf numFmtId="0" fontId="0" fillId="34" borderId="57" xfId="0" applyFont="1" applyFill="1" applyBorder="1" applyAlignment="1" applyProtection="1">
      <alignment/>
      <protection/>
    </xf>
    <xf numFmtId="4" fontId="10" fillId="35" borderId="10" xfId="0" applyNumberFormat="1" applyFont="1" applyFill="1" applyBorder="1" applyAlignment="1" applyProtection="1">
      <alignment horizontal="center"/>
      <protection/>
    </xf>
    <xf numFmtId="4" fontId="10" fillId="34" borderId="0" xfId="0" applyNumberFormat="1" applyFont="1" applyFill="1" applyBorder="1" applyAlignment="1" applyProtection="1">
      <alignment/>
      <protection/>
    </xf>
    <xf numFmtId="4" fontId="10" fillId="34" borderId="0" xfId="0" applyNumberFormat="1" applyFont="1" applyFill="1" applyBorder="1" applyAlignment="1" applyProtection="1">
      <alignment horizontal="center"/>
      <protection/>
    </xf>
    <xf numFmtId="195" fontId="10" fillId="0" borderId="84" xfId="64" applyNumberFormat="1" applyFont="1" applyFill="1" applyBorder="1" applyAlignment="1" applyProtection="1">
      <alignment horizontal="center" vertical="center" wrapText="1"/>
      <protection locked="0"/>
    </xf>
    <xf numFmtId="43" fontId="10" fillId="43" borderId="37" xfId="0" applyNumberFormat="1" applyFont="1" applyFill="1" applyBorder="1" applyAlignment="1" applyProtection="1">
      <alignment horizontal="center" vertical="center" wrapText="1"/>
      <protection locked="0"/>
    </xf>
    <xf numFmtId="43" fontId="10" fillId="43" borderId="10" xfId="0" applyNumberFormat="1" applyFont="1" applyFill="1" applyBorder="1" applyAlignment="1" applyProtection="1">
      <alignment horizontal="center" vertical="center" wrapText="1"/>
      <protection locked="0"/>
    </xf>
    <xf numFmtId="43" fontId="10" fillId="45" borderId="10" xfId="0" applyNumberFormat="1" applyFont="1" applyFill="1" applyBorder="1" applyAlignment="1" applyProtection="1">
      <alignment horizontal="center" vertical="center" wrapText="1"/>
      <protection/>
    </xf>
    <xf numFmtId="43" fontId="10" fillId="35" borderId="10" xfId="0" applyNumberFormat="1" applyFont="1" applyFill="1" applyBorder="1" applyAlignment="1" applyProtection="1">
      <alignment horizontal="center" vertical="center" wrapText="1"/>
      <protection/>
    </xf>
    <xf numFmtId="43" fontId="10" fillId="35" borderId="37" xfId="0" applyNumberFormat="1" applyFont="1" applyFill="1" applyBorder="1" applyAlignment="1" applyProtection="1">
      <alignment horizontal="center" vertical="center" wrapText="1"/>
      <protection/>
    </xf>
    <xf numFmtId="43" fontId="10" fillId="0" borderId="22" xfId="0" applyNumberFormat="1" applyFont="1" applyFill="1" applyBorder="1" applyAlignment="1" applyProtection="1">
      <alignment horizontal="center" vertical="center" wrapText="1"/>
      <protection locked="0"/>
    </xf>
    <xf numFmtId="43" fontId="10" fillId="0" borderId="10" xfId="0" applyNumberFormat="1" applyFont="1" applyFill="1" applyBorder="1" applyAlignment="1" applyProtection="1">
      <alignment horizontal="center" vertical="center"/>
      <protection locked="0"/>
    </xf>
    <xf numFmtId="9" fontId="10" fillId="0" borderId="22" xfId="64" applyFont="1" applyFill="1" applyBorder="1" applyAlignment="1" applyProtection="1">
      <alignment horizontal="center" vertical="center"/>
      <protection locked="0"/>
    </xf>
    <xf numFmtId="9" fontId="10" fillId="0" borderId="32" xfId="64" applyFont="1" applyFill="1" applyBorder="1" applyAlignment="1" applyProtection="1">
      <alignment horizontal="center" vertical="center"/>
      <protection locked="0"/>
    </xf>
    <xf numFmtId="9" fontId="10" fillId="34" borderId="129" xfId="64" applyFont="1" applyFill="1" applyBorder="1" applyAlignment="1" applyProtection="1">
      <alignment horizontal="center" vertical="center" wrapText="1"/>
      <protection locked="0"/>
    </xf>
    <xf numFmtId="9" fontId="10" fillId="34" borderId="37" xfId="64" applyFont="1" applyFill="1" applyBorder="1" applyAlignment="1" applyProtection="1">
      <alignment horizontal="center" vertical="center" wrapText="1"/>
      <protection locked="0"/>
    </xf>
    <xf numFmtId="9" fontId="10" fillId="34" borderId="10" xfId="64" applyFont="1" applyFill="1" applyBorder="1" applyAlignment="1" applyProtection="1">
      <alignment horizontal="center" vertical="center" wrapText="1"/>
      <protection locked="0"/>
    </xf>
    <xf numFmtId="43" fontId="10" fillId="45" borderId="84" xfId="0" applyNumberFormat="1" applyFont="1" applyFill="1" applyBorder="1" applyAlignment="1" applyProtection="1">
      <alignment horizontal="left" vertical="center"/>
      <protection/>
    </xf>
    <xf numFmtId="0" fontId="0" fillId="34" borderId="0" xfId="0" applyFont="1" applyFill="1" applyAlignment="1" applyProtection="1">
      <alignment vertical="center"/>
      <protection locked="0"/>
    </xf>
    <xf numFmtId="0" fontId="10" fillId="34" borderId="0" xfId="0" applyFont="1" applyFill="1" applyBorder="1" applyAlignment="1" applyProtection="1">
      <alignment horizontal="left" wrapText="1" indent="1"/>
      <protection locked="0"/>
    </xf>
    <xf numFmtId="43" fontId="10" fillId="0" borderId="10" xfId="64" applyNumberFormat="1" applyFont="1" applyFill="1" applyBorder="1" applyAlignment="1" applyProtection="1">
      <alignment horizontal="center" vertical="center" wrapText="1"/>
      <protection locked="0"/>
    </xf>
    <xf numFmtId="43" fontId="10" fillId="0" borderId="15" xfId="0" applyNumberFormat="1" applyFont="1" applyFill="1" applyBorder="1" applyAlignment="1" applyProtection="1">
      <alignment horizontal="center" vertical="center"/>
      <protection locked="0"/>
    </xf>
    <xf numFmtId="0" fontId="10" fillId="0" borderId="79" xfId="0" applyFont="1" applyFill="1" applyBorder="1" applyAlignment="1" applyProtection="1">
      <alignment horizontal="left" vertical="center" wrapText="1" indent="1"/>
      <protection locked="0"/>
    </xf>
    <xf numFmtId="0" fontId="10" fillId="0" borderId="25" xfId="0" applyFont="1" applyFill="1" applyBorder="1" applyAlignment="1" applyProtection="1">
      <alignment horizontal="left" vertical="center" wrapText="1" indent="1"/>
      <protection locked="0"/>
    </xf>
    <xf numFmtId="0" fontId="10" fillId="35" borderId="22" xfId="0" applyFont="1" applyFill="1" applyBorder="1" applyAlignment="1" applyProtection="1">
      <alignment horizontal="left" vertical="center" wrapText="1"/>
      <protection/>
    </xf>
    <xf numFmtId="0" fontId="10" fillId="35" borderId="25" xfId="0" applyFont="1" applyFill="1" applyBorder="1" applyAlignment="1" applyProtection="1">
      <alignment horizontal="left" vertical="center" wrapText="1"/>
      <protection/>
    </xf>
    <xf numFmtId="0" fontId="10" fillId="47" borderId="15" xfId="0" applyFont="1" applyFill="1" applyBorder="1" applyAlignment="1" applyProtection="1">
      <alignment horizontal="left" vertical="center" wrapText="1"/>
      <protection/>
    </xf>
    <xf numFmtId="0" fontId="11" fillId="47" borderId="109" xfId="0" applyFont="1" applyFill="1" applyBorder="1" applyAlignment="1" applyProtection="1">
      <alignment horizontal="left" vertical="center" wrapText="1"/>
      <protection locked="0"/>
    </xf>
    <xf numFmtId="0" fontId="10" fillId="47" borderId="36" xfId="0" applyFont="1" applyFill="1" applyBorder="1" applyAlignment="1" applyProtection="1">
      <alignment horizontal="left" vertical="center" wrapText="1"/>
      <protection locked="0"/>
    </xf>
    <xf numFmtId="0" fontId="10" fillId="47" borderId="34" xfId="0" applyFont="1" applyFill="1" applyBorder="1" applyAlignment="1" applyProtection="1">
      <alignment horizontal="left" vertical="center" wrapText="1"/>
      <protection locked="0"/>
    </xf>
    <xf numFmtId="0" fontId="11" fillId="47" borderId="32" xfId="0" applyFont="1" applyFill="1" applyBorder="1" applyAlignment="1" applyProtection="1">
      <alignment horizontal="left" vertical="center" wrapText="1"/>
      <protection locked="0"/>
    </xf>
    <xf numFmtId="0" fontId="11" fillId="47" borderId="36" xfId="0" applyFont="1" applyFill="1" applyBorder="1" applyAlignment="1" applyProtection="1">
      <alignment horizontal="left" vertical="center" wrapText="1"/>
      <protection locked="0"/>
    </xf>
    <xf numFmtId="0" fontId="11" fillId="47" borderId="158" xfId="0" applyFont="1" applyFill="1" applyBorder="1" applyAlignment="1" applyProtection="1">
      <alignment horizontal="left" vertical="center" wrapText="1"/>
      <protection locked="0"/>
    </xf>
    <xf numFmtId="0" fontId="0" fillId="47" borderId="0" xfId="0" applyFill="1" applyAlignment="1" applyProtection="1">
      <alignment/>
      <protection/>
    </xf>
    <xf numFmtId="49" fontId="10" fillId="0" borderId="10" xfId="64" applyNumberFormat="1" applyFont="1" applyFill="1" applyBorder="1" applyAlignment="1" applyProtection="1">
      <alignment horizontal="center" vertical="center" wrapText="1"/>
      <protection locked="0"/>
    </xf>
    <xf numFmtId="49" fontId="10" fillId="0" borderId="22"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protection locked="0"/>
    </xf>
    <xf numFmtId="49" fontId="10" fillId="43" borderId="37" xfId="0" applyNumberFormat="1" applyFont="1" applyFill="1" applyBorder="1" applyAlignment="1" applyProtection="1">
      <alignment horizontal="center" vertical="center" wrapText="1"/>
      <protection locked="0"/>
    </xf>
    <xf numFmtId="0" fontId="3" fillId="34" borderId="0"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3" fillId="34" borderId="0" xfId="0" applyFont="1" applyFill="1" applyBorder="1" applyAlignment="1" applyProtection="1">
      <alignment horizontal="left" indent="2"/>
      <protection/>
    </xf>
    <xf numFmtId="0" fontId="6" fillId="34" borderId="0" xfId="0" applyFont="1" applyFill="1" applyBorder="1" applyAlignment="1" applyProtection="1">
      <alignment horizontal="left"/>
      <protection/>
    </xf>
    <xf numFmtId="0" fontId="10" fillId="48" borderId="10" xfId="0" applyFont="1" applyFill="1" applyBorder="1" applyAlignment="1" applyProtection="1">
      <alignment horizontal="left"/>
      <protection/>
    </xf>
    <xf numFmtId="0" fontId="10" fillId="49" borderId="10" xfId="0" applyFont="1" applyFill="1" applyBorder="1" applyAlignment="1" applyProtection="1">
      <alignment horizontal="left"/>
      <protection/>
    </xf>
    <xf numFmtId="0" fontId="10" fillId="50" borderId="10" xfId="0" applyFont="1" applyFill="1" applyBorder="1" applyAlignment="1" applyProtection="1">
      <alignment horizontal="left"/>
      <protection/>
    </xf>
    <xf numFmtId="0" fontId="10" fillId="51" borderId="10" xfId="0" applyFont="1" applyFill="1" applyBorder="1" applyAlignment="1" applyProtection="1">
      <alignment horizontal="left"/>
      <protection/>
    </xf>
    <xf numFmtId="0" fontId="10" fillId="52" borderId="10" xfId="0" applyFont="1" applyFill="1" applyBorder="1" applyAlignment="1" applyProtection="1">
      <alignment horizontal="left"/>
      <protection/>
    </xf>
    <xf numFmtId="0" fontId="3" fillId="34" borderId="63" xfId="0" applyFont="1" applyFill="1" applyBorder="1" applyAlignment="1" applyProtection="1">
      <alignment horizontal="left"/>
      <protection/>
    </xf>
    <xf numFmtId="0" fontId="15" fillId="34" borderId="0" xfId="0" applyFont="1" applyFill="1" applyBorder="1" applyAlignment="1" applyProtection="1">
      <alignment horizontal="center" wrapText="1"/>
      <protection/>
    </xf>
    <xf numFmtId="0" fontId="3" fillId="34" borderId="22" xfId="0" applyFont="1" applyFill="1" applyBorder="1" applyAlignment="1" applyProtection="1">
      <alignment horizontal="left" indent="2"/>
      <protection/>
    </xf>
    <xf numFmtId="0" fontId="3" fillId="34" borderId="15" xfId="0" applyFont="1" applyFill="1" applyBorder="1" applyAlignment="1" applyProtection="1">
      <alignment horizontal="left" indent="2"/>
      <protection/>
    </xf>
    <xf numFmtId="0" fontId="10" fillId="43" borderId="0" xfId="0" applyFont="1" applyFill="1" applyBorder="1" applyAlignment="1" applyProtection="1">
      <alignment horizontal="left" indent="1"/>
      <protection/>
    </xf>
    <xf numFmtId="0" fontId="10" fillId="43" borderId="0" xfId="0" applyFont="1" applyFill="1" applyBorder="1" applyAlignment="1" applyProtection="1">
      <alignment/>
      <protection/>
    </xf>
    <xf numFmtId="182" fontId="10" fillId="43" borderId="0" xfId="0" applyNumberFormat="1" applyFont="1" applyFill="1" applyBorder="1" applyAlignment="1" applyProtection="1">
      <alignment horizontal="left"/>
      <protection/>
    </xf>
    <xf numFmtId="3" fontId="10" fillId="43" borderId="0" xfId="0" applyNumberFormat="1" applyFont="1" applyFill="1" applyBorder="1" applyAlignment="1" applyProtection="1">
      <alignment horizontal="right"/>
      <protection locked="0"/>
    </xf>
    <xf numFmtId="3" fontId="10" fillId="43" borderId="0" xfId="0" applyNumberFormat="1" applyFont="1" applyFill="1" applyBorder="1" applyAlignment="1" applyProtection="1">
      <alignment horizontal="right"/>
      <protection/>
    </xf>
    <xf numFmtId="3" fontId="10" fillId="43" borderId="0" xfId="0" applyNumberFormat="1" applyFont="1" applyFill="1" applyBorder="1" applyAlignment="1" applyProtection="1">
      <alignment horizontal="left"/>
      <protection/>
    </xf>
    <xf numFmtId="3" fontId="10" fillId="43" borderId="0" xfId="0" applyNumberFormat="1" applyFont="1" applyFill="1" applyBorder="1" applyAlignment="1" applyProtection="1">
      <alignment/>
      <protection/>
    </xf>
    <xf numFmtId="3" fontId="11" fillId="43" borderId="0" xfId="0" applyNumberFormat="1" applyFont="1" applyFill="1" applyBorder="1" applyAlignment="1" applyProtection="1">
      <alignment horizontal="right"/>
      <protection/>
    </xf>
    <xf numFmtId="0" fontId="0" fillId="43" borderId="0" xfId="0" applyFont="1" applyFill="1" applyBorder="1" applyAlignment="1" applyProtection="1">
      <alignment/>
      <protection/>
    </xf>
    <xf numFmtId="0" fontId="115" fillId="43" borderId="0" xfId="0" applyFont="1" applyFill="1" applyBorder="1" applyAlignment="1" applyProtection="1">
      <alignment horizontal="left" indent="1"/>
      <protection/>
    </xf>
    <xf numFmtId="182" fontId="10" fillId="45" borderId="64" xfId="0" applyNumberFormat="1" applyFont="1" applyFill="1" applyBorder="1" applyAlignment="1" applyProtection="1">
      <alignment horizontal="left"/>
      <protection/>
    </xf>
    <xf numFmtId="3" fontId="10" fillId="43" borderId="63" xfId="0" applyNumberFormat="1" applyFont="1" applyFill="1" applyBorder="1" applyAlignment="1" applyProtection="1">
      <alignment horizontal="right"/>
      <protection locked="0"/>
    </xf>
    <xf numFmtId="0" fontId="10" fillId="43" borderId="0" xfId="0" applyFont="1" applyFill="1" applyBorder="1" applyAlignment="1" applyProtection="1">
      <alignment/>
      <protection/>
    </xf>
    <xf numFmtId="0" fontId="10" fillId="43" borderId="0" xfId="0" applyFont="1" applyFill="1" applyAlignment="1" applyProtection="1">
      <alignment wrapText="1"/>
      <protection/>
    </xf>
    <xf numFmtId="183" fontId="10" fillId="43" borderId="0" xfId="0" applyNumberFormat="1" applyFont="1" applyFill="1" applyBorder="1" applyAlignment="1" applyProtection="1">
      <alignment horizontal="right"/>
      <protection/>
    </xf>
    <xf numFmtId="3" fontId="10" fillId="43" borderId="0" xfId="0" applyNumberFormat="1" applyFont="1" applyFill="1" applyBorder="1" applyAlignment="1" applyProtection="1">
      <alignment horizontal="right"/>
      <protection locked="0"/>
    </xf>
    <xf numFmtId="0" fontId="10" fillId="43" borderId="0" xfId="0" applyFont="1" applyFill="1" applyBorder="1" applyAlignment="1" applyProtection="1">
      <alignment horizontal="right" wrapText="1"/>
      <protection/>
    </xf>
    <xf numFmtId="3" fontId="10" fillId="43" borderId="0" xfId="0" applyNumberFormat="1" applyFont="1" applyFill="1" applyBorder="1" applyAlignment="1" applyProtection="1">
      <alignment/>
      <protection/>
    </xf>
    <xf numFmtId="182" fontId="10" fillId="43" borderId="0" xfId="0" applyNumberFormat="1" applyFont="1" applyFill="1" applyBorder="1" applyAlignment="1" applyProtection="1">
      <alignment horizontal="left"/>
      <protection/>
    </xf>
    <xf numFmtId="0" fontId="10" fillId="43" borderId="60" xfId="0" applyFont="1" applyFill="1" applyBorder="1" applyAlignment="1" applyProtection="1">
      <alignment/>
      <protection/>
    </xf>
    <xf numFmtId="0" fontId="10" fillId="43" borderId="43" xfId="0" applyFont="1" applyFill="1" applyBorder="1" applyAlignment="1" applyProtection="1">
      <alignment/>
      <protection/>
    </xf>
    <xf numFmtId="0" fontId="10" fillId="43" borderId="43" xfId="0" applyFont="1" applyFill="1" applyBorder="1" applyAlignment="1" applyProtection="1">
      <alignment/>
      <protection/>
    </xf>
    <xf numFmtId="0" fontId="10" fillId="43" borderId="0" xfId="0" applyFont="1" applyFill="1" applyBorder="1" applyAlignment="1" applyProtection="1">
      <alignment horizontal="center"/>
      <protection/>
    </xf>
    <xf numFmtId="0" fontId="10" fillId="43" borderId="110" xfId="0" applyFont="1" applyFill="1" applyBorder="1" applyAlignment="1" applyProtection="1">
      <alignment/>
      <protection/>
    </xf>
    <xf numFmtId="0" fontId="10" fillId="43" borderId="111" xfId="0" applyFont="1" applyFill="1" applyBorder="1" applyAlignment="1" applyProtection="1">
      <alignment horizontal="center"/>
      <protection/>
    </xf>
    <xf numFmtId="0" fontId="10" fillId="43" borderId="64" xfId="0" applyFont="1" applyFill="1" applyBorder="1" applyAlignment="1" applyProtection="1">
      <alignment/>
      <protection/>
    </xf>
    <xf numFmtId="0" fontId="116" fillId="34" borderId="41" xfId="0" applyFont="1" applyFill="1" applyBorder="1" applyAlignment="1" applyProtection="1">
      <alignment/>
      <protection/>
    </xf>
    <xf numFmtId="0" fontId="116" fillId="34" borderId="0" xfId="0" applyFont="1" applyFill="1" applyBorder="1" applyAlignment="1" applyProtection="1">
      <alignment/>
      <protection/>
    </xf>
    <xf numFmtId="3" fontId="11" fillId="35" borderId="10" xfId="0" applyNumberFormat="1" applyFont="1" applyFill="1" applyBorder="1" applyAlignment="1" applyProtection="1">
      <alignment horizontal="right"/>
      <protection/>
    </xf>
    <xf numFmtId="3" fontId="10" fillId="45" borderId="63" xfId="0" applyNumberFormat="1" applyFont="1" applyFill="1" applyBorder="1" applyAlignment="1" applyProtection="1">
      <alignment/>
      <protection/>
    </xf>
    <xf numFmtId="3" fontId="10" fillId="45" borderId="63" xfId="0" applyNumberFormat="1" applyFont="1" applyFill="1" applyBorder="1" applyAlignment="1" applyProtection="1">
      <alignment horizontal="right"/>
      <protection/>
    </xf>
    <xf numFmtId="0" fontId="10" fillId="43" borderId="63" xfId="0" applyFont="1" applyFill="1" applyBorder="1" applyAlignment="1" applyProtection="1">
      <alignment horizontal="center"/>
      <protection locked="0"/>
    </xf>
    <xf numFmtId="3" fontId="20" fillId="0" borderId="10" xfId="0" applyNumberFormat="1" applyFont="1" applyBorder="1" applyAlignment="1" applyProtection="1">
      <alignment horizontal="center" vertical="center"/>
      <protection/>
    </xf>
    <xf numFmtId="0" fontId="14" fillId="43" borderId="0" xfId="0" applyFont="1" applyFill="1" applyBorder="1" applyAlignment="1" applyProtection="1">
      <alignment horizontal="left"/>
      <protection/>
    </xf>
    <xf numFmtId="0" fontId="0" fillId="43" borderId="0" xfId="0" applyFont="1" applyFill="1" applyAlignment="1" applyProtection="1">
      <alignment/>
      <protection/>
    </xf>
    <xf numFmtId="0" fontId="11" fillId="43" borderId="0" xfId="0" applyNumberFormat="1" applyFont="1" applyFill="1" applyBorder="1" applyAlignment="1" applyProtection="1">
      <alignment/>
      <protection locked="0"/>
    </xf>
    <xf numFmtId="0" fontId="15" fillId="34" borderId="0" xfId="0" applyFont="1" applyFill="1" applyBorder="1" applyAlignment="1" applyProtection="1">
      <alignment horizontal="center"/>
      <protection/>
    </xf>
    <xf numFmtId="3" fontId="10" fillId="0" borderId="62" xfId="0" applyNumberFormat="1" applyFont="1" applyFill="1" applyBorder="1" applyAlignment="1" applyProtection="1">
      <alignment horizontal="center"/>
      <protection/>
    </xf>
    <xf numFmtId="3" fontId="10" fillId="0" borderId="44" xfId="0" applyNumberFormat="1" applyFont="1" applyFill="1" applyBorder="1" applyAlignment="1" applyProtection="1">
      <alignment horizontal="right"/>
      <protection locked="0"/>
    </xf>
    <xf numFmtId="3" fontId="10" fillId="35" borderId="0" xfId="0" applyNumberFormat="1" applyFont="1" applyFill="1" applyBorder="1" applyAlignment="1" applyProtection="1">
      <alignment horizontal="right"/>
      <protection/>
    </xf>
    <xf numFmtId="0" fontId="10" fillId="43" borderId="0" xfId="0" applyFont="1" applyFill="1" applyBorder="1" applyAlignment="1" applyProtection="1">
      <alignment horizontal="center"/>
      <protection locked="0"/>
    </xf>
    <xf numFmtId="0" fontId="10" fillId="43" borderId="0" xfId="0" applyFont="1" applyFill="1" applyBorder="1" applyAlignment="1" applyProtection="1">
      <alignment wrapText="1"/>
      <protection/>
    </xf>
    <xf numFmtId="0" fontId="10" fillId="34" borderId="0" xfId="0" applyFont="1" applyFill="1" applyAlignment="1" applyProtection="1">
      <alignment vertical="center"/>
      <protection/>
    </xf>
    <xf numFmtId="181" fontId="10" fillId="34" borderId="0" xfId="42" applyNumberFormat="1" applyFont="1" applyFill="1" applyAlignment="1" applyProtection="1">
      <alignment horizontal="left" vertical="center"/>
      <protection/>
    </xf>
    <xf numFmtId="0" fontId="10" fillId="0" borderId="43" xfId="0" applyFont="1" applyFill="1" applyBorder="1" applyAlignment="1" applyProtection="1">
      <alignment horizontal="left" vertical="center" indent="1"/>
      <protection/>
    </xf>
    <xf numFmtId="0" fontId="17" fillId="43" borderId="0" xfId="0" applyFont="1" applyFill="1" applyBorder="1" applyAlignment="1" applyProtection="1" quotePrefix="1">
      <alignment/>
      <protection/>
    </xf>
    <xf numFmtId="0" fontId="10" fillId="0" borderId="57" xfId="0" applyFont="1" applyFill="1" applyBorder="1" applyAlignment="1" applyProtection="1">
      <alignment horizontal="left" vertical="center" wrapText="1"/>
      <protection/>
    </xf>
    <xf numFmtId="0" fontId="9" fillId="43" borderId="0" xfId="0" applyFont="1" applyFill="1" applyBorder="1" applyAlignment="1" applyProtection="1">
      <alignment horizontal="left"/>
      <protection/>
    </xf>
    <xf numFmtId="0" fontId="117" fillId="34" borderId="0" xfId="0" applyFont="1" applyFill="1" applyBorder="1" applyAlignment="1" applyProtection="1">
      <alignment/>
      <protection/>
    </xf>
    <xf numFmtId="0" fontId="15" fillId="34" borderId="10" xfId="0" applyFont="1" applyFill="1" applyBorder="1" applyAlignment="1" applyProtection="1">
      <alignment horizontal="center" wrapText="1"/>
      <protection locked="0"/>
    </xf>
    <xf numFmtId="0" fontId="10" fillId="34" borderId="0" xfId="0" applyFont="1" applyFill="1" applyBorder="1" applyAlignment="1" applyProtection="1">
      <alignment horizontal="center" wrapText="1"/>
      <protection/>
    </xf>
    <xf numFmtId="0" fontId="11" fillId="34" borderId="0" xfId="0" applyFont="1" applyFill="1" applyBorder="1" applyAlignment="1" applyProtection="1">
      <alignment vertical="center"/>
      <protection/>
    </xf>
    <xf numFmtId="0" fontId="11" fillId="34" borderId="0" xfId="0" applyFont="1" applyFill="1" applyBorder="1" applyAlignment="1" applyProtection="1">
      <alignment/>
      <protection/>
    </xf>
    <xf numFmtId="0" fontId="10" fillId="34" borderId="0" xfId="0" applyFont="1" applyFill="1" applyBorder="1" applyAlignment="1" applyProtection="1">
      <alignment horizontal="left"/>
      <protection/>
    </xf>
    <xf numFmtId="0" fontId="5" fillId="0" borderId="41" xfId="0" applyFont="1" applyFill="1" applyBorder="1" applyAlignment="1" applyProtection="1">
      <alignment horizontal="left"/>
      <protection/>
    </xf>
    <xf numFmtId="0" fontId="5" fillId="0" borderId="56" xfId="0" applyFont="1" applyFill="1" applyBorder="1" applyAlignment="1" applyProtection="1">
      <alignment horizontal="left"/>
      <protection/>
    </xf>
    <xf numFmtId="0" fontId="0" fillId="34" borderId="50" xfId="0" applyFill="1" applyBorder="1" applyAlignment="1" applyProtection="1">
      <alignment/>
      <protection/>
    </xf>
    <xf numFmtId="0" fontId="10" fillId="34" borderId="108" xfId="0" applyFont="1" applyFill="1" applyBorder="1" applyAlignment="1" applyProtection="1">
      <alignment horizontal="left" vertical="center" wrapText="1" indent="1"/>
      <protection/>
    </xf>
    <xf numFmtId="0" fontId="69" fillId="43" borderId="0" xfId="0" applyFont="1" applyFill="1" applyBorder="1" applyAlignment="1" applyProtection="1">
      <alignment horizontal="left"/>
      <protection/>
    </xf>
    <xf numFmtId="0" fontId="25" fillId="43" borderId="0" xfId="0" applyFont="1" applyFill="1" applyBorder="1" applyAlignment="1" applyProtection="1">
      <alignment horizontal="left"/>
      <protection/>
    </xf>
    <xf numFmtId="0" fontId="0" fillId="0" borderId="41" xfId="0" applyBorder="1" applyAlignment="1" applyProtection="1">
      <alignment vertical="center"/>
      <protection/>
    </xf>
    <xf numFmtId="0" fontId="3" fillId="0" borderId="56" xfId="0" applyFont="1" applyBorder="1" applyAlignment="1" applyProtection="1">
      <alignment/>
      <protection/>
    </xf>
    <xf numFmtId="0" fontId="9" fillId="0" borderId="50" xfId="0" applyFont="1" applyFill="1" applyBorder="1" applyAlignment="1" applyProtection="1">
      <alignment horizontal="center"/>
      <protection/>
    </xf>
    <xf numFmtId="3" fontId="11" fillId="0" borderId="160" xfId="0" applyNumberFormat="1" applyFont="1" applyFill="1" applyBorder="1" applyAlignment="1" applyProtection="1">
      <alignment horizontal="center"/>
      <protection locked="0"/>
    </xf>
    <xf numFmtId="3" fontId="11" fillId="0" borderId="41" xfId="0" applyNumberFormat="1" applyFont="1" applyFill="1" applyBorder="1" applyAlignment="1" applyProtection="1">
      <alignment vertical="top"/>
      <protection/>
    </xf>
    <xf numFmtId="3" fontId="10" fillId="0" borderId="50" xfId="0" applyNumberFormat="1" applyFont="1" applyBorder="1" applyAlignment="1" applyProtection="1">
      <alignment/>
      <protection/>
    </xf>
    <xf numFmtId="0" fontId="10" fillId="0" borderId="56" xfId="0" applyFont="1" applyBorder="1" applyAlignment="1" applyProtection="1">
      <alignment/>
      <protection/>
    </xf>
    <xf numFmtId="0" fontId="11" fillId="0" borderId="42" xfId="0" applyFont="1" applyFill="1" applyBorder="1" applyAlignment="1" applyProtection="1">
      <alignment vertical="top"/>
      <protection/>
    </xf>
    <xf numFmtId="0" fontId="11" fillId="0" borderId="54" xfId="0" applyFont="1" applyFill="1" applyBorder="1" applyAlignment="1" applyProtection="1">
      <alignment horizontal="center" vertical="top"/>
      <protection/>
    </xf>
    <xf numFmtId="0" fontId="0" fillId="0" borderId="55" xfId="0" applyBorder="1" applyAlignment="1" applyProtection="1">
      <alignment/>
      <protection/>
    </xf>
    <xf numFmtId="0" fontId="0" fillId="0" borderId="77" xfId="0" applyBorder="1" applyAlignment="1" applyProtection="1">
      <alignment/>
      <protection/>
    </xf>
    <xf numFmtId="0" fontId="0" fillId="0" borderId="108" xfId="0" applyBorder="1" applyAlignment="1" applyProtection="1">
      <alignment/>
      <protection/>
    </xf>
    <xf numFmtId="0" fontId="14" fillId="34" borderId="55" xfId="0" applyFont="1" applyFill="1" applyBorder="1" applyAlignment="1" applyProtection="1">
      <alignment horizontal="left"/>
      <protection/>
    </xf>
    <xf numFmtId="0" fontId="14" fillId="34" borderId="108" xfId="0" applyFont="1" applyFill="1" applyBorder="1" applyAlignment="1" applyProtection="1">
      <alignment horizontal="left"/>
      <protection/>
    </xf>
    <xf numFmtId="0" fontId="3" fillId="34" borderId="42" xfId="0" applyFont="1" applyFill="1" applyBorder="1" applyAlignment="1" applyProtection="1">
      <alignment/>
      <protection/>
    </xf>
    <xf numFmtId="181" fontId="3" fillId="34" borderId="42" xfId="42" applyNumberFormat="1" applyFont="1" applyFill="1" applyBorder="1" applyAlignment="1" applyProtection="1">
      <alignment/>
      <protection/>
    </xf>
    <xf numFmtId="0" fontId="0" fillId="34" borderId="56" xfId="0" applyFill="1" applyBorder="1" applyAlignment="1" applyProtection="1">
      <alignment horizontal="center"/>
      <protection/>
    </xf>
    <xf numFmtId="0" fontId="14" fillId="0" borderId="54" xfId="0" applyFont="1" applyFill="1" applyBorder="1" applyAlignment="1" applyProtection="1">
      <alignment horizontal="left"/>
      <protection/>
    </xf>
    <xf numFmtId="0" fontId="14" fillId="0" borderId="50" xfId="0" applyFont="1" applyFill="1" applyBorder="1" applyAlignment="1" applyProtection="1">
      <alignment horizontal="center"/>
      <protection/>
    </xf>
    <xf numFmtId="9" fontId="116" fillId="45" borderId="10" xfId="64" applyFont="1" applyFill="1" applyBorder="1" applyAlignment="1" applyProtection="1">
      <alignment/>
      <protection/>
    </xf>
    <xf numFmtId="1" fontId="0" fillId="45" borderId="10" xfId="64" applyNumberFormat="1" applyFont="1" applyFill="1" applyBorder="1" applyAlignment="1" applyProtection="1">
      <alignment/>
      <protection/>
    </xf>
    <xf numFmtId="0" fontId="15" fillId="34" borderId="10" xfId="0" applyFont="1" applyFill="1" applyBorder="1" applyAlignment="1" applyProtection="1">
      <alignment horizontal="center"/>
      <protection locked="0"/>
    </xf>
    <xf numFmtId="1" fontId="10" fillId="34" borderId="10" xfId="0" applyNumberFormat="1" applyFont="1" applyFill="1" applyBorder="1" applyAlignment="1" applyProtection="1">
      <alignment horizontal="center"/>
      <protection locked="0"/>
    </xf>
    <xf numFmtId="0" fontId="25" fillId="45" borderId="0" xfId="0" applyFont="1" applyFill="1" applyBorder="1" applyAlignment="1" applyProtection="1">
      <alignment horizontal="left"/>
      <protection/>
    </xf>
    <xf numFmtId="0" fontId="39" fillId="43" borderId="0" xfId="0" applyFont="1" applyFill="1" applyBorder="1" applyAlignment="1" applyProtection="1">
      <alignment horizontal="left"/>
      <protection/>
    </xf>
    <xf numFmtId="0" fontId="10" fillId="43" borderId="0" xfId="0" applyFont="1" applyFill="1" applyBorder="1" applyAlignment="1" applyProtection="1">
      <alignment horizontal="left"/>
      <protection/>
    </xf>
    <xf numFmtId="0" fontId="0" fillId="43" borderId="0" xfId="0" applyFont="1" applyFill="1" applyBorder="1" applyAlignment="1" applyProtection="1">
      <alignment horizontal="left"/>
      <protection/>
    </xf>
    <xf numFmtId="0" fontId="0" fillId="43" borderId="0" xfId="0" applyFont="1" applyFill="1" applyBorder="1" applyAlignment="1" applyProtection="1">
      <alignment horizontal="left" wrapText="1"/>
      <protection/>
    </xf>
    <xf numFmtId="0" fontId="15" fillId="34" borderId="0" xfId="0" applyFont="1" applyFill="1" applyBorder="1" applyAlignment="1" applyProtection="1">
      <alignment horizontal="center" wrapText="1"/>
      <protection locked="0"/>
    </xf>
    <xf numFmtId="0" fontId="11" fillId="34" borderId="0" xfId="0" applyFont="1" applyFill="1" applyAlignment="1" applyProtection="1">
      <alignment horizontal="left" indent="1"/>
      <protection/>
    </xf>
    <xf numFmtId="0" fontId="10" fillId="34" borderId="0" xfId="0" applyFont="1" applyFill="1" applyAlignment="1" applyProtection="1">
      <alignment/>
      <protection/>
    </xf>
    <xf numFmtId="0" fontId="9" fillId="33" borderId="104" xfId="0" applyFont="1" applyFill="1" applyBorder="1" applyAlignment="1" applyProtection="1">
      <alignment vertical="center"/>
      <protection/>
    </xf>
    <xf numFmtId="0" fontId="9" fillId="33" borderId="84" xfId="0" applyFont="1" applyFill="1" applyBorder="1" applyAlignment="1" applyProtection="1">
      <alignment vertical="center"/>
      <protection/>
    </xf>
    <xf numFmtId="0" fontId="9" fillId="33" borderId="161" xfId="0" applyFont="1" applyFill="1" applyBorder="1" applyAlignment="1" applyProtection="1">
      <alignment vertical="center"/>
      <protection/>
    </xf>
    <xf numFmtId="0" fontId="9" fillId="33" borderId="94" xfId="0" applyFont="1" applyFill="1" applyBorder="1" applyAlignment="1" applyProtection="1">
      <alignment vertical="center"/>
      <protection/>
    </xf>
    <xf numFmtId="0" fontId="9" fillId="33" borderId="106" xfId="0" applyFont="1" applyFill="1" applyBorder="1" applyAlignment="1" applyProtection="1">
      <alignment vertical="center"/>
      <protection/>
    </xf>
    <xf numFmtId="0" fontId="9" fillId="33" borderId="156" xfId="0" applyFont="1" applyFill="1" applyBorder="1" applyAlignment="1" applyProtection="1">
      <alignment vertical="center"/>
      <protection/>
    </xf>
    <xf numFmtId="0" fontId="9" fillId="33" borderId="101" xfId="0" applyFont="1" applyFill="1" applyBorder="1" applyAlignment="1" applyProtection="1">
      <alignment vertical="center"/>
      <protection/>
    </xf>
    <xf numFmtId="0" fontId="9" fillId="33" borderId="102" xfId="0" applyFont="1" applyFill="1" applyBorder="1" applyAlignment="1" applyProtection="1">
      <alignment vertical="center"/>
      <protection/>
    </xf>
    <xf numFmtId="0" fontId="3" fillId="0" borderId="54" xfId="0" applyFont="1" applyBorder="1" applyAlignment="1" applyProtection="1">
      <alignment/>
      <protection/>
    </xf>
    <xf numFmtId="0" fontId="3" fillId="0" borderId="74" xfId="0" applyFont="1" applyBorder="1" applyAlignment="1" applyProtection="1">
      <alignment/>
      <protection/>
    </xf>
    <xf numFmtId="0" fontId="3" fillId="0" borderId="50" xfId="0" applyFont="1" applyBorder="1" applyAlignment="1" applyProtection="1">
      <alignment/>
      <protection/>
    </xf>
    <xf numFmtId="0" fontId="14" fillId="0" borderId="50" xfId="0" applyFont="1" applyFill="1" applyBorder="1" applyAlignment="1" applyProtection="1">
      <alignment horizontal="left"/>
      <protection/>
    </xf>
    <xf numFmtId="0" fontId="10" fillId="43" borderId="0" xfId="0" applyFont="1" applyFill="1" applyBorder="1" applyAlignment="1" applyProtection="1">
      <alignment vertical="center"/>
      <protection/>
    </xf>
    <xf numFmtId="0" fontId="3" fillId="43" borderId="0" xfId="0" applyFont="1" applyFill="1" applyBorder="1" applyAlignment="1" applyProtection="1">
      <alignment/>
      <protection/>
    </xf>
    <xf numFmtId="181" fontId="3" fillId="43" borderId="0" xfId="42" applyNumberFormat="1" applyFont="1" applyFill="1" applyBorder="1" applyAlignment="1" applyProtection="1">
      <alignment/>
      <protection/>
    </xf>
    <xf numFmtId="0" fontId="45" fillId="43" borderId="0" xfId="0" applyFont="1" applyFill="1" applyBorder="1" applyAlignment="1" applyProtection="1">
      <alignment horizontal="left" wrapText="1"/>
      <protection/>
    </xf>
    <xf numFmtId="0" fontId="44" fillId="43" borderId="0" xfId="0" applyFont="1" applyFill="1" applyBorder="1" applyAlignment="1" applyProtection="1">
      <alignment horizontal="left" wrapText="1"/>
      <protection/>
    </xf>
    <xf numFmtId="0" fontId="10" fillId="43" borderId="40" xfId="0" applyFont="1" applyFill="1" applyBorder="1" applyAlignment="1" applyProtection="1">
      <alignment vertical="center"/>
      <protection/>
    </xf>
    <xf numFmtId="0" fontId="10" fillId="43" borderId="41" xfId="0" applyFont="1" applyFill="1" applyBorder="1" applyAlignment="1" applyProtection="1">
      <alignment vertical="center"/>
      <protection/>
    </xf>
    <xf numFmtId="0" fontId="10" fillId="43" borderId="43" xfId="0" applyFont="1" applyFill="1" applyBorder="1" applyAlignment="1" applyProtection="1">
      <alignment vertical="center"/>
      <protection/>
    </xf>
    <xf numFmtId="0" fontId="10" fillId="43" borderId="0" xfId="0" applyFont="1" applyFill="1" applyAlignment="1" applyProtection="1">
      <alignment vertical="center"/>
      <protection/>
    </xf>
    <xf numFmtId="0" fontId="3" fillId="43" borderId="43" xfId="0" applyFont="1" applyFill="1" applyBorder="1" applyAlignment="1" applyProtection="1">
      <alignment/>
      <protection/>
    </xf>
    <xf numFmtId="181" fontId="3" fillId="43" borderId="41" xfId="42" applyNumberFormat="1" applyFont="1" applyFill="1" applyBorder="1" applyAlignment="1" applyProtection="1">
      <alignment/>
      <protection/>
    </xf>
    <xf numFmtId="181" fontId="3" fillId="43" borderId="43" xfId="42" applyNumberFormat="1" applyFont="1" applyFill="1" applyBorder="1" applyAlignment="1" applyProtection="1">
      <alignment/>
      <protection/>
    </xf>
    <xf numFmtId="0" fontId="0" fillId="43" borderId="43" xfId="0" applyFill="1" applyBorder="1" applyAlignment="1" applyProtection="1">
      <alignment/>
      <protection/>
    </xf>
    <xf numFmtId="0" fontId="0" fillId="43" borderId="41" xfId="0" applyFill="1" applyBorder="1" applyAlignment="1" applyProtection="1">
      <alignment/>
      <protection/>
    </xf>
    <xf numFmtId="0" fontId="3" fillId="43" borderId="0" xfId="0" applyFont="1" applyFill="1" applyBorder="1" applyAlignment="1" applyProtection="1">
      <alignment horizontal="center" vertical="center" wrapText="1"/>
      <protection/>
    </xf>
    <xf numFmtId="0" fontId="7" fillId="0" borderId="0" xfId="0" applyFont="1" applyAlignment="1" applyProtection="1">
      <alignment horizontal="left" vertical="center"/>
      <protection/>
    </xf>
    <xf numFmtId="3" fontId="55" fillId="34" borderId="0" xfId="0" applyNumberFormat="1" applyFont="1" applyFill="1" applyAlignment="1" applyProtection="1">
      <alignment horizontal="left"/>
      <protection/>
    </xf>
    <xf numFmtId="0" fontId="56" fillId="45" borderId="107" xfId="0" applyFont="1" applyFill="1" applyBorder="1" applyAlignment="1" applyProtection="1">
      <alignment horizontal="left"/>
      <protection/>
    </xf>
    <xf numFmtId="0" fontId="0" fillId="45" borderId="112" xfId="0" applyFill="1" applyBorder="1" applyAlignment="1" applyProtection="1">
      <alignment horizontal="center"/>
      <protection/>
    </xf>
    <xf numFmtId="0" fontId="0" fillId="45" borderId="132" xfId="0" applyFill="1" applyBorder="1" applyAlignment="1" applyProtection="1">
      <alignment/>
      <protection/>
    </xf>
    <xf numFmtId="0" fontId="10" fillId="43" borderId="43" xfId="0" applyFont="1" applyFill="1" applyBorder="1" applyAlignment="1" applyProtection="1">
      <alignment vertical="center"/>
      <protection/>
    </xf>
    <xf numFmtId="0" fontId="11" fillId="43" borderId="41" xfId="0" applyFont="1" applyFill="1" applyBorder="1" applyAlignment="1" applyProtection="1">
      <alignment horizontal="center" vertical="top"/>
      <protection/>
    </xf>
    <xf numFmtId="0" fontId="11" fillId="43" borderId="0" xfId="0" applyFont="1" applyFill="1" applyBorder="1" applyAlignment="1" applyProtection="1">
      <alignment horizontal="center" vertical="top"/>
      <protection/>
    </xf>
    <xf numFmtId="0" fontId="11" fillId="43" borderId="57" xfId="0" applyFont="1" applyFill="1" applyBorder="1" applyAlignment="1" applyProtection="1">
      <alignment horizontal="center" vertical="top"/>
      <protection/>
    </xf>
    <xf numFmtId="0" fontId="11" fillId="43" borderId="43" xfId="0" applyFont="1" applyFill="1" applyBorder="1" applyAlignment="1" applyProtection="1">
      <alignment vertical="top"/>
      <protection/>
    </xf>
    <xf numFmtId="0" fontId="10" fillId="43" borderId="0" xfId="0" applyFont="1" applyFill="1" applyBorder="1" applyAlignment="1" applyProtection="1">
      <alignment vertical="center"/>
      <protection/>
    </xf>
    <xf numFmtId="0" fontId="11" fillId="43" borderId="108" xfId="0" applyFont="1" applyFill="1" applyBorder="1" applyAlignment="1" applyProtection="1">
      <alignment vertical="top"/>
      <protection/>
    </xf>
    <xf numFmtId="0" fontId="11" fillId="43" borderId="55" xfId="0" applyFont="1" applyFill="1" applyBorder="1" applyAlignment="1" applyProtection="1">
      <alignment vertical="top"/>
      <protection/>
    </xf>
    <xf numFmtId="0" fontId="7" fillId="43" borderId="43" xfId="0" applyFont="1" applyFill="1" applyBorder="1" applyAlignment="1" applyProtection="1">
      <alignment/>
      <protection/>
    </xf>
    <xf numFmtId="0" fontId="0" fillId="43" borderId="57" xfId="0" applyFill="1" applyBorder="1" applyAlignment="1" applyProtection="1">
      <alignment/>
      <protection/>
    </xf>
    <xf numFmtId="0" fontId="10" fillId="43" borderId="43" xfId="0" applyFont="1" applyFill="1" applyBorder="1" applyAlignment="1" applyProtection="1">
      <alignment/>
      <protection/>
    </xf>
    <xf numFmtId="0" fontId="10" fillId="43" borderId="41" xfId="0" applyFont="1" applyFill="1" applyBorder="1" applyAlignment="1" applyProtection="1">
      <alignment/>
      <protection/>
    </xf>
    <xf numFmtId="0" fontId="10" fillId="43" borderId="56" xfId="0" applyFont="1" applyFill="1" applyBorder="1" applyAlignment="1" applyProtection="1">
      <alignment/>
      <protection/>
    </xf>
    <xf numFmtId="0" fontId="10" fillId="43" borderId="44" xfId="0" applyFont="1" applyFill="1" applyBorder="1" applyAlignment="1" applyProtection="1">
      <alignment/>
      <protection/>
    </xf>
    <xf numFmtId="0" fontId="10" fillId="43" borderId="43" xfId="0" applyFont="1" applyFill="1" applyBorder="1" applyAlignment="1" applyProtection="1" quotePrefix="1">
      <alignment/>
      <protection/>
    </xf>
    <xf numFmtId="0" fontId="11" fillId="43" borderId="42" xfId="0" applyFont="1" applyFill="1" applyBorder="1" applyAlignment="1" applyProtection="1">
      <alignment/>
      <protection/>
    </xf>
    <xf numFmtId="0" fontId="10" fillId="43" borderId="42" xfId="0" applyFont="1" applyFill="1" applyBorder="1" applyAlignment="1" applyProtection="1">
      <alignment/>
      <protection/>
    </xf>
    <xf numFmtId="0" fontId="0" fillId="43" borderId="43" xfId="0" applyFont="1" applyFill="1" applyBorder="1" applyAlignment="1" applyProtection="1">
      <alignment/>
      <protection/>
    </xf>
    <xf numFmtId="0" fontId="10" fillId="43" borderId="57" xfId="0" applyFont="1" applyFill="1" applyBorder="1" applyAlignment="1" applyProtection="1">
      <alignment/>
      <protection/>
    </xf>
    <xf numFmtId="0" fontId="23" fillId="43" borderId="0" xfId="61" applyFont="1" applyFill="1" applyBorder="1" applyAlignment="1" applyProtection="1">
      <alignment horizontal="left"/>
      <protection/>
    </xf>
    <xf numFmtId="0" fontId="48" fillId="43" borderId="0" xfId="0" applyFont="1" applyFill="1" applyAlignment="1" applyProtection="1">
      <alignment/>
      <protection/>
    </xf>
    <xf numFmtId="0" fontId="1" fillId="43" borderId="0" xfId="0" applyFont="1" applyFill="1" applyAlignment="1" applyProtection="1">
      <alignment/>
      <protection/>
    </xf>
    <xf numFmtId="0" fontId="0" fillId="43" borderId="0" xfId="0" applyFill="1" applyBorder="1" applyAlignment="1" applyProtection="1">
      <alignment/>
      <protection locked="0"/>
    </xf>
    <xf numFmtId="0" fontId="5" fillId="43" borderId="43" xfId="0" applyFont="1" applyFill="1" applyBorder="1" applyAlignment="1" applyProtection="1">
      <alignment horizontal="left"/>
      <protection/>
    </xf>
    <xf numFmtId="0" fontId="14" fillId="43" borderId="43" xfId="0" applyFont="1" applyFill="1" applyBorder="1" applyAlignment="1" applyProtection="1">
      <alignment horizontal="left"/>
      <protection/>
    </xf>
    <xf numFmtId="0" fontId="14" fillId="43" borderId="41" xfId="0" applyFont="1" applyFill="1" applyBorder="1" applyAlignment="1" applyProtection="1">
      <alignment horizontal="left"/>
      <protection/>
    </xf>
    <xf numFmtId="0" fontId="11" fillId="53" borderId="131" xfId="0" applyFont="1" applyFill="1" applyBorder="1" applyAlignment="1" applyProtection="1">
      <alignment horizontal="center" vertical="center"/>
      <protection/>
    </xf>
    <xf numFmtId="0" fontId="5" fillId="43" borderId="43" xfId="0" applyFont="1" applyFill="1" applyBorder="1" applyAlignment="1" applyProtection="1">
      <alignment vertical="center"/>
      <protection/>
    </xf>
    <xf numFmtId="0" fontId="5" fillId="43" borderId="43" xfId="0" applyFont="1" applyFill="1" applyBorder="1" applyAlignment="1" applyProtection="1">
      <alignment/>
      <protection/>
    </xf>
    <xf numFmtId="0" fontId="3" fillId="43" borderId="41" xfId="0" applyFont="1" applyFill="1" applyBorder="1" applyAlignment="1" applyProtection="1">
      <alignment/>
      <protection/>
    </xf>
    <xf numFmtId="0" fontId="0" fillId="43" borderId="0" xfId="0" applyFill="1" applyBorder="1" applyAlignment="1" applyProtection="1">
      <alignment horizontal="center"/>
      <protection/>
    </xf>
    <xf numFmtId="0" fontId="10" fillId="43" borderId="50" xfId="0" applyFont="1" applyFill="1" applyBorder="1" applyAlignment="1" applyProtection="1">
      <alignment/>
      <protection/>
    </xf>
    <xf numFmtId="0" fontId="10" fillId="43" borderId="54" xfId="0" applyFont="1" applyFill="1" applyBorder="1" applyAlignment="1" applyProtection="1">
      <alignment horizontal="right"/>
      <protection/>
    </xf>
    <xf numFmtId="0" fontId="10" fillId="43" borderId="56" xfId="0" applyFont="1" applyFill="1" applyBorder="1" applyAlignment="1" applyProtection="1">
      <alignment horizontal="right" wrapText="1"/>
      <protection/>
    </xf>
    <xf numFmtId="3" fontId="20" fillId="43" borderId="10" xfId="0" applyNumberFormat="1" applyFont="1" applyFill="1" applyBorder="1" applyAlignment="1" applyProtection="1">
      <alignment horizontal="center" vertical="center"/>
      <protection/>
    </xf>
    <xf numFmtId="0" fontId="20" fillId="53" borderId="10" xfId="0" applyFont="1" applyFill="1" applyBorder="1" applyAlignment="1" applyProtection="1">
      <alignment horizontal="center" vertical="center" wrapText="1"/>
      <protection/>
    </xf>
    <xf numFmtId="0" fontId="10" fillId="43" borderId="57" xfId="0" applyFont="1" applyFill="1" applyBorder="1" applyAlignment="1" applyProtection="1">
      <alignment horizontal="left" vertical="center" wrapText="1"/>
      <protection/>
    </xf>
    <xf numFmtId="0" fontId="10" fillId="43" borderId="0" xfId="0" applyFont="1" applyFill="1" applyAlignment="1" applyProtection="1" quotePrefix="1">
      <alignment/>
      <protection/>
    </xf>
    <xf numFmtId="0" fontId="10" fillId="43" borderId="77" xfId="0" applyFont="1" applyFill="1" applyBorder="1" applyAlignment="1" applyProtection="1" quotePrefix="1">
      <alignment/>
      <protection/>
    </xf>
    <xf numFmtId="0" fontId="0" fillId="43" borderId="50" xfId="0" applyFont="1" applyFill="1" applyBorder="1" applyAlignment="1" applyProtection="1" quotePrefix="1">
      <alignment/>
      <protection/>
    </xf>
    <xf numFmtId="0" fontId="10" fillId="0" borderId="57" xfId="0" applyFont="1" applyFill="1" applyBorder="1" applyAlignment="1" applyProtection="1">
      <alignment horizontal="left" vertical="center"/>
      <protection/>
    </xf>
    <xf numFmtId="0" fontId="15" fillId="43" borderId="0" xfId="0" applyFont="1" applyFill="1" applyBorder="1" applyAlignment="1" applyProtection="1">
      <alignment horizontal="center" wrapText="1"/>
      <protection/>
    </xf>
    <xf numFmtId="0" fontId="15" fillId="43" borderId="0" xfId="0" applyFont="1" applyFill="1" applyBorder="1" applyAlignment="1" applyProtection="1">
      <alignment horizontal="left"/>
      <protection/>
    </xf>
    <xf numFmtId="0" fontId="3" fillId="43" borderId="0" xfId="0" applyFont="1" applyFill="1" applyAlignment="1" applyProtection="1">
      <alignment horizontal="center"/>
      <protection/>
    </xf>
    <xf numFmtId="0" fontId="10" fillId="43" borderId="0" xfId="0" applyFont="1" applyFill="1" applyAlignment="1" applyProtection="1">
      <alignment horizontal="left" indent="1"/>
      <protection/>
    </xf>
    <xf numFmtId="181" fontId="10" fillId="43" borderId="0" xfId="42" applyNumberFormat="1" applyFont="1" applyFill="1" applyAlignment="1" applyProtection="1">
      <alignment/>
      <protection/>
    </xf>
    <xf numFmtId="0" fontId="20" fillId="43" borderId="12" xfId="0" applyFont="1" applyFill="1" applyBorder="1" applyAlignment="1" applyProtection="1">
      <alignment horizontal="center" vertical="center" wrapText="1"/>
      <protection/>
    </xf>
    <xf numFmtId="0" fontId="11" fillId="53" borderId="12" xfId="0" applyFont="1" applyFill="1" applyBorder="1" applyAlignment="1" applyProtection="1">
      <alignment horizontal="center" vertical="center" wrapText="1"/>
      <protection/>
    </xf>
    <xf numFmtId="0" fontId="10" fillId="0" borderId="56" xfId="0" applyFont="1" applyFill="1" applyBorder="1" applyAlignment="1" applyProtection="1">
      <alignment vertical="center"/>
      <protection/>
    </xf>
    <xf numFmtId="0" fontId="10" fillId="0" borderId="162" xfId="0" applyFont="1" applyFill="1" applyBorder="1" applyAlignment="1" applyProtection="1">
      <alignment/>
      <protection/>
    </xf>
    <xf numFmtId="0" fontId="10" fillId="0" borderId="56" xfId="0" applyFont="1" applyFill="1" applyBorder="1" applyAlignment="1" applyProtection="1">
      <alignment/>
      <protection/>
    </xf>
    <xf numFmtId="0" fontId="10" fillId="0" borderId="0" xfId="0" applyFont="1" applyFill="1" applyBorder="1" applyAlignment="1" applyProtection="1" quotePrefix="1">
      <alignment/>
      <protection/>
    </xf>
    <xf numFmtId="0" fontId="0" fillId="0" borderId="0" xfId="0" applyFont="1" applyBorder="1" applyAlignment="1" applyProtection="1">
      <alignment/>
      <protection/>
    </xf>
    <xf numFmtId="0" fontId="10" fillId="0" borderId="102" xfId="0" applyFont="1" applyFill="1" applyBorder="1" applyAlignment="1" applyProtection="1">
      <alignment horizontal="center" vertical="center" wrapText="1"/>
      <protection locked="0"/>
    </xf>
    <xf numFmtId="186" fontId="10" fillId="35" borderId="94" xfId="0" applyNumberFormat="1" applyFont="1" applyFill="1" applyBorder="1" applyAlignment="1" applyProtection="1">
      <alignment horizontal="center" vertical="center" wrapText="1"/>
      <protection/>
    </xf>
    <xf numFmtId="0" fontId="10" fillId="35" borderId="94" xfId="0" applyFont="1" applyFill="1" applyBorder="1" applyAlignment="1" applyProtection="1">
      <alignment horizontal="center" vertical="center" wrapText="1"/>
      <protection/>
    </xf>
    <xf numFmtId="15" fontId="10" fillId="34" borderId="94" xfId="0" applyNumberFormat="1" applyFont="1" applyFill="1" applyBorder="1" applyAlignment="1" applyProtection="1">
      <alignment horizontal="center" vertical="center"/>
      <protection locked="0"/>
    </xf>
    <xf numFmtId="0" fontId="11" fillId="36" borderId="132" xfId="0" applyFont="1" applyFill="1" applyBorder="1" applyAlignment="1" applyProtection="1">
      <alignment horizontal="center" vertical="center" wrapText="1"/>
      <protection/>
    </xf>
    <xf numFmtId="0" fontId="10" fillId="0" borderId="163" xfId="0" applyFont="1" applyFill="1" applyBorder="1" applyAlignment="1" applyProtection="1">
      <alignment horizontal="left" vertical="center"/>
      <protection locked="0"/>
    </xf>
    <xf numFmtId="0" fontId="10" fillId="0" borderId="79" xfId="0" applyFont="1" applyFill="1" applyBorder="1" applyAlignment="1" applyProtection="1">
      <alignment horizontal="left" vertical="center"/>
      <protection locked="0"/>
    </xf>
    <xf numFmtId="0" fontId="10" fillId="0" borderId="98" xfId="0" applyFont="1" applyFill="1" applyBorder="1" applyAlignment="1" applyProtection="1">
      <alignment horizontal="left" vertical="center"/>
      <protection locked="0"/>
    </xf>
    <xf numFmtId="3" fontId="10" fillId="35" borderId="156" xfId="0" applyNumberFormat="1" applyFont="1" applyFill="1" applyBorder="1" applyAlignment="1" applyProtection="1">
      <alignment horizontal="center" vertical="center"/>
      <protection/>
    </xf>
    <xf numFmtId="0" fontId="0" fillId="43" borderId="0" xfId="0" applyFont="1" applyFill="1" applyBorder="1" applyAlignment="1" applyProtection="1">
      <alignment/>
      <protection/>
    </xf>
    <xf numFmtId="0" fontId="10" fillId="0" borderId="0" xfId="0" applyFont="1" applyFill="1" applyBorder="1" applyAlignment="1" applyProtection="1">
      <alignment/>
      <protection/>
    </xf>
    <xf numFmtId="0" fontId="10" fillId="43" borderId="63" xfId="0" applyFont="1" applyFill="1" applyBorder="1" applyAlignment="1" applyProtection="1">
      <alignment/>
      <protection/>
    </xf>
    <xf numFmtId="0" fontId="10" fillId="0" borderId="77" xfId="0" applyFont="1" applyBorder="1" applyAlignment="1" applyProtection="1">
      <alignment/>
      <protection/>
    </xf>
    <xf numFmtId="0" fontId="10" fillId="0" borderId="108" xfId="0" applyFont="1" applyBorder="1" applyAlignment="1" applyProtection="1">
      <alignment/>
      <protection/>
    </xf>
    <xf numFmtId="188" fontId="0" fillId="34" borderId="78" xfId="0" applyNumberFormat="1" applyFont="1" applyFill="1" applyBorder="1" applyAlignment="1" applyProtection="1">
      <alignment horizontal="center" vertical="center" wrapText="1"/>
      <protection locked="0"/>
    </xf>
    <xf numFmtId="3" fontId="10" fillId="34" borderId="94" xfId="0" applyNumberFormat="1" applyFont="1" applyFill="1" applyBorder="1" applyAlignment="1" applyProtection="1">
      <alignment horizontal="center" vertical="center" wrapText="1"/>
      <protection locked="0"/>
    </xf>
    <xf numFmtId="0" fontId="11" fillId="53" borderId="131" xfId="0" applyFont="1" applyFill="1" applyBorder="1" applyAlignment="1" applyProtection="1">
      <alignment horizontal="center" vertical="center" wrapText="1"/>
      <protection/>
    </xf>
    <xf numFmtId="0" fontId="118" fillId="34" borderId="0" xfId="0" applyNumberFormat="1" applyFont="1" applyFill="1" applyAlignment="1" applyProtection="1">
      <alignment wrapText="1"/>
      <protection/>
    </xf>
    <xf numFmtId="0" fontId="118" fillId="34" borderId="0" xfId="0" applyFont="1" applyFill="1" applyAlignment="1" applyProtection="1">
      <alignment wrapText="1"/>
      <protection/>
    </xf>
    <xf numFmtId="0" fontId="118" fillId="34" borderId="0" xfId="0" applyFont="1" applyFill="1" applyAlignment="1" applyProtection="1">
      <alignment vertical="top" wrapText="1"/>
      <protection/>
    </xf>
    <xf numFmtId="0" fontId="3" fillId="43" borderId="44" xfId="0" applyFont="1" applyFill="1" applyBorder="1" applyAlignment="1" applyProtection="1">
      <alignment/>
      <protection/>
    </xf>
    <xf numFmtId="0" fontId="3" fillId="43" borderId="60" xfId="0" applyFont="1" applyFill="1" applyBorder="1" applyAlignment="1" applyProtection="1">
      <alignment/>
      <protection/>
    </xf>
    <xf numFmtId="0" fontId="10" fillId="35" borderId="103" xfId="0" applyFont="1" applyFill="1" applyBorder="1" applyAlignment="1" applyProtection="1">
      <alignment horizontal="center" vertical="center" wrapText="1"/>
      <protection/>
    </xf>
    <xf numFmtId="49" fontId="10" fillId="43" borderId="94" xfId="0" applyNumberFormat="1" applyFont="1" applyFill="1" applyBorder="1" applyAlignment="1" applyProtection="1">
      <alignment horizontal="center" vertical="center" wrapText="1"/>
      <protection locked="0"/>
    </xf>
    <xf numFmtId="43" fontId="10" fillId="43" borderId="94" xfId="0" applyNumberFormat="1" applyFont="1" applyFill="1" applyBorder="1" applyAlignment="1" applyProtection="1">
      <alignment horizontal="center" vertical="center" wrapText="1"/>
      <protection locked="0"/>
    </xf>
    <xf numFmtId="189" fontId="10" fillId="45" borderId="94" xfId="0" applyNumberFormat="1" applyFont="1" applyFill="1" applyBorder="1" applyAlignment="1" applyProtection="1">
      <alignment horizontal="center" vertical="center" wrapText="1"/>
      <protection/>
    </xf>
    <xf numFmtId="0" fontId="10" fillId="34" borderId="94" xfId="0" applyNumberFormat="1" applyFont="1" applyFill="1" applyBorder="1" applyAlignment="1" applyProtection="1">
      <alignment horizontal="center" vertical="center" wrapText="1"/>
      <protection locked="0"/>
    </xf>
    <xf numFmtId="0" fontId="11" fillId="34" borderId="164" xfId="0" applyFont="1" applyFill="1" applyBorder="1" applyAlignment="1" applyProtection="1">
      <alignment horizontal="center" vertical="center"/>
      <protection locked="0"/>
    </xf>
    <xf numFmtId="0" fontId="11" fillId="53" borderId="165" xfId="0" applyFont="1" applyFill="1" applyBorder="1" applyAlignment="1" applyProtection="1">
      <alignment horizontal="center" vertical="center" wrapText="1"/>
      <protection/>
    </xf>
    <xf numFmtId="183" fontId="11" fillId="0" borderId="166" xfId="0" applyNumberFormat="1" applyFont="1" applyFill="1" applyBorder="1" applyAlignment="1" applyProtection="1">
      <alignment horizontal="right" vertical="center"/>
      <protection locked="0"/>
    </xf>
    <xf numFmtId="183" fontId="11" fillId="0" borderId="13" xfId="0" applyNumberFormat="1" applyFont="1" applyFill="1" applyBorder="1" applyAlignment="1" applyProtection="1">
      <alignment horizontal="right" vertical="center"/>
      <protection locked="0"/>
    </xf>
    <xf numFmtId="183" fontId="10" fillId="0" borderId="13" xfId="0" applyNumberFormat="1" applyFont="1" applyFill="1" applyBorder="1" applyAlignment="1" applyProtection="1">
      <alignment horizontal="right" vertical="center"/>
      <protection locked="0"/>
    </xf>
    <xf numFmtId="183" fontId="11" fillId="0" borderId="159" xfId="0" applyNumberFormat="1" applyFont="1" applyFill="1" applyBorder="1" applyAlignment="1" applyProtection="1">
      <alignment horizontal="right" vertical="center"/>
      <protection locked="0"/>
    </xf>
    <xf numFmtId="183" fontId="11" fillId="0" borderId="165" xfId="0" applyNumberFormat="1" applyFont="1" applyFill="1" applyBorder="1" applyAlignment="1" applyProtection="1">
      <alignment horizontal="right" vertical="center"/>
      <protection/>
    </xf>
    <xf numFmtId="0" fontId="119" fillId="34" borderId="0" xfId="0" applyFont="1" applyFill="1" applyAlignment="1" applyProtection="1">
      <alignment wrapText="1"/>
      <protection/>
    </xf>
    <xf numFmtId="0" fontId="118" fillId="34" borderId="0" xfId="0" applyNumberFormat="1" applyFont="1" applyFill="1" applyAlignment="1" applyProtection="1" quotePrefix="1">
      <alignment wrapText="1"/>
      <protection/>
    </xf>
    <xf numFmtId="0" fontId="118" fillId="34" borderId="0" xfId="0" applyNumberFormat="1" applyFont="1" applyFill="1" applyAlignment="1" applyProtection="1">
      <alignment vertical="top" wrapText="1"/>
      <protection/>
    </xf>
    <xf numFmtId="0" fontId="118" fillId="34" borderId="0" xfId="0" applyFont="1" applyFill="1" applyAlignment="1" applyProtection="1">
      <alignment vertical="center" wrapText="1"/>
      <protection/>
    </xf>
    <xf numFmtId="0" fontId="120" fillId="34" borderId="0" xfId="0" applyFont="1" applyFill="1" applyAlignment="1" applyProtection="1">
      <alignment wrapText="1"/>
      <protection/>
    </xf>
    <xf numFmtId="182" fontId="10" fillId="0" borderId="13" xfId="0" applyNumberFormat="1" applyFont="1" applyFill="1" applyBorder="1" applyAlignment="1" applyProtection="1">
      <alignment horizontal="left" vertical="center" indent="1"/>
      <protection locked="0"/>
    </xf>
    <xf numFmtId="0" fontId="11" fillId="54" borderId="107" xfId="0" applyFont="1" applyFill="1" applyBorder="1" applyAlignment="1" applyProtection="1">
      <alignment horizontal="center" vertical="center"/>
      <protection/>
    </xf>
    <xf numFmtId="0" fontId="11" fillId="43" borderId="0" xfId="0" applyFont="1" applyFill="1" applyBorder="1" applyAlignment="1" applyProtection="1">
      <alignment horizontal="right" vertical="center"/>
      <protection/>
    </xf>
    <xf numFmtId="183" fontId="10" fillId="43" borderId="0" xfId="0" applyNumberFormat="1" applyFont="1" applyFill="1" applyBorder="1" applyAlignment="1" applyProtection="1">
      <alignment horizontal="right" vertical="center"/>
      <protection/>
    </xf>
    <xf numFmtId="183" fontId="11" fillId="43" borderId="0" xfId="0" applyNumberFormat="1" applyFont="1" applyFill="1" applyBorder="1" applyAlignment="1" applyProtection="1">
      <alignment horizontal="right" vertical="center"/>
      <protection/>
    </xf>
    <xf numFmtId="0" fontId="10" fillId="43" borderId="0" xfId="0" applyFont="1" applyFill="1" applyBorder="1" applyAlignment="1" applyProtection="1">
      <alignment horizontal="right" vertical="center"/>
      <protection/>
    </xf>
    <xf numFmtId="0" fontId="10" fillId="43" borderId="0" xfId="0" applyFont="1" applyFill="1" applyBorder="1" applyAlignment="1" applyProtection="1">
      <alignment horizontal="left" vertical="center"/>
      <protection/>
    </xf>
    <xf numFmtId="0" fontId="0" fillId="43" borderId="0" xfId="0" applyFont="1" applyFill="1" applyBorder="1" applyAlignment="1" applyProtection="1">
      <alignment horizontal="right" vertical="center"/>
      <protection/>
    </xf>
    <xf numFmtId="0" fontId="11" fillId="54" borderId="164" xfId="0" applyFont="1" applyFill="1" applyBorder="1" applyAlignment="1" applyProtection="1">
      <alignment horizontal="center" vertical="center"/>
      <protection/>
    </xf>
    <xf numFmtId="0" fontId="11" fillId="34" borderId="131" xfId="0" applyFont="1" applyFill="1" applyBorder="1" applyAlignment="1" applyProtection="1">
      <alignment horizontal="center" vertical="center"/>
      <protection locked="0"/>
    </xf>
    <xf numFmtId="0" fontId="25" fillId="34" borderId="0" xfId="0" applyFont="1" applyFill="1" applyBorder="1" applyAlignment="1" applyProtection="1">
      <alignment/>
      <protection/>
    </xf>
    <xf numFmtId="0" fontId="25" fillId="34" borderId="0" xfId="0" applyFont="1" applyFill="1" applyAlignment="1" applyProtection="1">
      <alignment/>
      <protection/>
    </xf>
    <xf numFmtId="0" fontId="3" fillId="43" borderId="0" xfId="0" applyFont="1" applyFill="1" applyBorder="1" applyAlignment="1" applyProtection="1">
      <alignment horizontal="left" vertical="center" wrapText="1"/>
      <protection locked="0"/>
    </xf>
    <xf numFmtId="0" fontId="10" fillId="34" borderId="0" xfId="0" applyFont="1" applyFill="1" applyAlignment="1" applyProtection="1">
      <alignment horizontal="left" vertical="center"/>
      <protection/>
    </xf>
    <xf numFmtId="0" fontId="25" fillId="34" borderId="0" xfId="0" applyFont="1" applyFill="1" applyBorder="1" applyAlignment="1" applyProtection="1">
      <alignment/>
      <protection/>
    </xf>
    <xf numFmtId="0" fontId="0" fillId="34" borderId="50" xfId="0" applyFont="1" applyFill="1" applyBorder="1" applyAlignment="1" applyProtection="1">
      <alignment/>
      <protection/>
    </xf>
    <xf numFmtId="0" fontId="10" fillId="0" borderId="71" xfId="0" applyFont="1" applyFill="1" applyBorder="1" applyAlignment="1" applyProtection="1">
      <alignment/>
      <protection locked="0"/>
    </xf>
    <xf numFmtId="3" fontId="10" fillId="0" borderId="71" xfId="0" applyNumberFormat="1" applyFont="1" applyFill="1" applyBorder="1" applyAlignment="1" applyProtection="1">
      <alignment/>
      <protection/>
    </xf>
    <xf numFmtId="3" fontId="10" fillId="0" borderId="88" xfId="0" applyNumberFormat="1" applyFont="1" applyFill="1" applyBorder="1" applyAlignment="1" applyProtection="1">
      <alignment/>
      <protection/>
    </xf>
    <xf numFmtId="3" fontId="10" fillId="0" borderId="63" xfId="0" applyNumberFormat="1" applyFont="1" applyFill="1" applyBorder="1" applyAlignment="1" applyProtection="1">
      <alignment/>
      <protection/>
    </xf>
    <xf numFmtId="0" fontId="10" fillId="0" borderId="27" xfId="0" applyFont="1" applyBorder="1" applyAlignment="1" applyProtection="1">
      <alignment vertical="top" wrapText="1"/>
      <protection/>
    </xf>
    <xf numFmtId="0" fontId="10" fillId="0" borderId="29" xfId="0" applyFont="1" applyBorder="1" applyAlignment="1" applyProtection="1">
      <alignment vertical="top" wrapText="1"/>
      <protection/>
    </xf>
    <xf numFmtId="0" fontId="10" fillId="0" borderId="31" xfId="0" applyFont="1" applyBorder="1" applyAlignment="1" applyProtection="1">
      <alignment vertical="top" wrapText="1"/>
      <protection/>
    </xf>
    <xf numFmtId="0" fontId="0" fillId="0" borderId="167" xfId="0" applyBorder="1" applyAlignment="1" applyProtection="1">
      <alignment horizontal="center" wrapText="1"/>
      <protection locked="0"/>
    </xf>
    <xf numFmtId="0" fontId="0" fillId="0" borderId="168" xfId="0" applyBorder="1" applyAlignment="1" applyProtection="1">
      <alignment horizontal="left" wrapText="1"/>
      <protection locked="0"/>
    </xf>
    <xf numFmtId="0" fontId="0" fillId="0" borderId="169" xfId="0" applyBorder="1" applyAlignment="1" applyProtection="1">
      <alignment horizontal="center" wrapText="1" shrinkToFit="1"/>
      <protection locked="0"/>
    </xf>
    <xf numFmtId="0" fontId="0" fillId="0" borderId="170" xfId="0" applyBorder="1" applyAlignment="1" applyProtection="1">
      <alignment horizontal="center" wrapText="1"/>
      <protection locked="0"/>
    </xf>
    <xf numFmtId="0" fontId="0" fillId="0" borderId="171" xfId="0" applyBorder="1" applyAlignment="1" applyProtection="1">
      <alignment horizontal="left" wrapText="1"/>
      <protection locked="0"/>
    </xf>
    <xf numFmtId="0" fontId="0" fillId="0" borderId="172" xfId="0" applyBorder="1" applyAlignment="1" applyProtection="1">
      <alignment horizontal="center" wrapText="1" shrinkToFit="1"/>
      <protection locked="0"/>
    </xf>
    <xf numFmtId="0" fontId="0" fillId="0" borderId="173" xfId="0" applyBorder="1" applyAlignment="1" applyProtection="1">
      <alignment horizontal="center" wrapText="1"/>
      <protection locked="0"/>
    </xf>
    <xf numFmtId="0" fontId="0" fillId="0" borderId="174" xfId="0" applyBorder="1" applyAlignment="1" applyProtection="1">
      <alignment horizontal="left" wrapText="1"/>
      <protection locked="0"/>
    </xf>
    <xf numFmtId="0" fontId="0" fillId="0" borderId="175" xfId="0" applyBorder="1" applyAlignment="1" applyProtection="1">
      <alignment horizontal="center" wrapText="1" shrinkToFit="1"/>
      <protection locked="0"/>
    </xf>
    <xf numFmtId="0" fontId="0" fillId="0" borderId="120" xfId="0" applyFont="1" applyBorder="1" applyAlignment="1" applyProtection="1">
      <alignment horizontal="center" wrapText="1"/>
      <protection locked="0"/>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5" fillId="0" borderId="31" xfId="0" applyFont="1" applyBorder="1" applyAlignment="1">
      <alignment vertical="top" wrapText="1"/>
    </xf>
    <xf numFmtId="9" fontId="10" fillId="0" borderId="10" xfId="64" applyFont="1" applyFill="1" applyBorder="1" applyAlignment="1" applyProtection="1">
      <alignment horizontal="center" vertical="center" wrapText="1"/>
      <protection locked="0"/>
    </xf>
    <xf numFmtId="9" fontId="10" fillId="0" borderId="84" xfId="64" applyFont="1" applyFill="1" applyBorder="1" applyAlignment="1" applyProtection="1">
      <alignment horizontal="center" vertical="center" wrapText="1"/>
      <protection locked="0"/>
    </xf>
    <xf numFmtId="37" fontId="10" fillId="0" borderId="22" xfId="0" applyNumberFormat="1" applyFont="1" applyFill="1" applyBorder="1" applyAlignment="1" applyProtection="1">
      <alignment horizontal="center" vertical="center" wrapText="1"/>
      <protection locked="0"/>
    </xf>
    <xf numFmtId="37" fontId="10" fillId="43" borderId="22" xfId="0" applyNumberFormat="1" applyFont="1" applyFill="1" applyBorder="1" applyAlignment="1" applyProtection="1">
      <alignment horizontal="center" vertical="center" wrapText="1"/>
      <protection locked="0"/>
    </xf>
    <xf numFmtId="43" fontId="10" fillId="43" borderId="10" xfId="0" applyNumberFormat="1" applyFont="1" applyFill="1" applyBorder="1" applyAlignment="1" applyProtection="1">
      <alignment horizontal="center" vertical="center"/>
      <protection locked="0"/>
    </xf>
    <xf numFmtId="9" fontId="10" fillId="43" borderId="22" xfId="64" applyFont="1" applyFill="1" applyBorder="1" applyAlignment="1" applyProtection="1">
      <alignment horizontal="center" vertical="center"/>
      <protection locked="0"/>
    </xf>
    <xf numFmtId="205" fontId="10" fillId="0" borderId="22" xfId="0" applyNumberFormat="1" applyFont="1" applyFill="1" applyBorder="1" applyAlignment="1" applyProtection="1">
      <alignment horizontal="center" vertical="center" wrapText="1"/>
      <protection locked="0"/>
    </xf>
    <xf numFmtId="205" fontId="10" fillId="43" borderId="22" xfId="64" applyNumberFormat="1" applyFont="1" applyFill="1" applyBorder="1" applyAlignment="1" applyProtection="1">
      <alignment horizontal="center" vertical="center" wrapText="1"/>
      <protection locked="0"/>
    </xf>
    <xf numFmtId="10" fontId="10" fillId="43" borderId="22" xfId="0" applyNumberFormat="1" applyFont="1" applyFill="1" applyBorder="1" applyAlignment="1" applyProtection="1">
      <alignment horizontal="center" vertical="center" wrapText="1"/>
      <protection locked="0"/>
    </xf>
    <xf numFmtId="43" fontId="10" fillId="43" borderId="22" xfId="0" applyNumberFormat="1" applyFont="1" applyFill="1" applyBorder="1" applyAlignment="1" applyProtection="1">
      <alignment horizontal="center" vertical="center" wrapText="1"/>
      <protection locked="0"/>
    </xf>
    <xf numFmtId="205" fontId="10" fillId="43" borderId="22" xfId="64" applyNumberFormat="1" applyFont="1" applyFill="1" applyBorder="1" applyAlignment="1" applyProtection="1">
      <alignment horizontal="center" vertical="center"/>
      <protection locked="0"/>
    </xf>
    <xf numFmtId="43" fontId="121" fillId="43" borderId="10" xfId="0" applyNumberFormat="1" applyFont="1" applyFill="1" applyBorder="1" applyAlignment="1" applyProtection="1">
      <alignment horizontal="center" vertical="center"/>
      <protection locked="0"/>
    </xf>
    <xf numFmtId="9" fontId="121" fillId="43" borderId="22" xfId="64" applyFont="1" applyFill="1" applyBorder="1" applyAlignment="1" applyProtection="1">
      <alignment horizontal="center" vertical="center"/>
      <protection locked="0"/>
    </xf>
    <xf numFmtId="10" fontId="10" fillId="43" borderId="10" xfId="0" applyNumberFormat="1" applyFont="1" applyFill="1" applyBorder="1" applyAlignment="1" applyProtection="1">
      <alignment horizontal="center" vertical="center"/>
      <protection locked="0"/>
    </xf>
    <xf numFmtId="37" fontId="10" fillId="43" borderId="10" xfId="0" applyNumberFormat="1" applyFont="1" applyFill="1" applyBorder="1" applyAlignment="1" applyProtection="1">
      <alignment horizontal="center" vertical="center"/>
      <protection locked="0"/>
    </xf>
    <xf numFmtId="37" fontId="121" fillId="43" borderId="10" xfId="0" applyNumberFormat="1" applyFont="1" applyFill="1" applyBorder="1" applyAlignment="1" applyProtection="1">
      <alignment horizontal="center" vertical="center"/>
      <protection locked="0"/>
    </xf>
    <xf numFmtId="9" fontId="10" fillId="43" borderId="22" xfId="64" applyFont="1" applyFill="1" applyBorder="1" applyAlignment="1" applyProtection="1">
      <alignment horizontal="center" vertical="center" wrapText="1"/>
      <protection locked="0"/>
    </xf>
    <xf numFmtId="205" fontId="10" fillId="43" borderId="84" xfId="64" applyNumberFormat="1" applyFont="1" applyFill="1" applyBorder="1" applyAlignment="1" applyProtection="1">
      <alignment horizontal="center" vertical="center" wrapText="1"/>
      <protection locked="0"/>
    </xf>
    <xf numFmtId="3" fontId="10" fillId="43" borderId="10" xfId="0" applyNumberFormat="1" applyFont="1" applyFill="1" applyBorder="1" applyAlignment="1" applyProtection="1">
      <alignment horizontal="left" vertical="center" wrapText="1"/>
      <protection locked="0"/>
    </xf>
    <xf numFmtId="195" fontId="10" fillId="43" borderId="84" xfId="64" applyNumberFormat="1" applyFont="1" applyFill="1" applyBorder="1" applyAlignment="1" applyProtection="1">
      <alignment horizontal="center" vertical="center" wrapText="1"/>
      <protection locked="0"/>
    </xf>
    <xf numFmtId="9" fontId="10" fillId="43" borderId="84" xfId="64" applyFont="1" applyFill="1" applyBorder="1" applyAlignment="1" applyProtection="1">
      <alignment horizontal="center" vertical="center" wrapText="1"/>
      <protection locked="0"/>
    </xf>
    <xf numFmtId="206" fontId="121" fillId="43" borderId="10" xfId="0" applyNumberFormat="1" applyFont="1" applyFill="1" applyBorder="1" applyAlignment="1" applyProtection="1">
      <alignment horizontal="center" vertical="center"/>
      <protection locked="0"/>
    </xf>
    <xf numFmtId="171" fontId="0" fillId="0" borderId="0" xfId="0" applyNumberFormat="1" applyAlignment="1" applyProtection="1">
      <alignment/>
      <protection locked="0"/>
    </xf>
    <xf numFmtId="180" fontId="10" fillId="0" borderId="78" xfId="42" applyFont="1" applyFill="1" applyBorder="1" applyAlignment="1" applyProtection="1">
      <alignment/>
      <protection locked="0"/>
    </xf>
    <xf numFmtId="0" fontId="45" fillId="34" borderId="0" xfId="61" applyFont="1" applyFill="1" applyAlignment="1" applyProtection="1">
      <alignment horizontal="left" wrapText="1"/>
      <protection/>
    </xf>
    <xf numFmtId="49" fontId="7" fillId="34" borderId="10" xfId="61" applyNumberFormat="1" applyFont="1" applyFill="1" applyBorder="1" applyAlignment="1" applyProtection="1">
      <alignment vertical="center"/>
      <protection locked="0"/>
    </xf>
    <xf numFmtId="0" fontId="11" fillId="43" borderId="102" xfId="61" applyFont="1" applyFill="1" applyBorder="1" applyAlignment="1" applyProtection="1">
      <alignment vertical="center"/>
      <protection/>
    </xf>
    <xf numFmtId="0" fontId="11" fillId="43" borderId="103" xfId="61" applyFont="1" applyFill="1" applyBorder="1" applyAlignment="1" applyProtection="1">
      <alignment vertical="center"/>
      <protection/>
    </xf>
    <xf numFmtId="0" fontId="7" fillId="34" borderId="107" xfId="61" applyFont="1" applyFill="1" applyBorder="1" applyProtection="1">
      <alignment/>
      <protection/>
    </xf>
    <xf numFmtId="0" fontId="7" fillId="34" borderId="132" xfId="61" applyFont="1" applyFill="1" applyBorder="1" applyProtection="1">
      <alignment/>
      <protection/>
    </xf>
    <xf numFmtId="181" fontId="11" fillId="36" borderId="78" xfId="42" applyNumberFormat="1" applyFont="1" applyFill="1" applyBorder="1" applyAlignment="1" applyProtection="1">
      <alignment vertical="center" wrapText="1"/>
      <protection/>
    </xf>
    <xf numFmtId="0" fontId="10" fillId="34" borderId="0" xfId="61" applyFont="1" applyFill="1" applyBorder="1" applyProtection="1">
      <alignment/>
      <protection/>
    </xf>
    <xf numFmtId="0" fontId="10" fillId="34" borderId="10" xfId="61" applyFont="1" applyFill="1" applyBorder="1" applyAlignment="1" applyProtection="1">
      <alignment/>
      <protection locked="0"/>
    </xf>
    <xf numFmtId="43" fontId="10" fillId="34" borderId="25" xfId="61" applyNumberFormat="1" applyFont="1" applyFill="1" applyBorder="1" applyAlignment="1" applyProtection="1">
      <alignment horizontal="left" vertical="center" wrapText="1"/>
      <protection locked="0"/>
    </xf>
    <xf numFmtId="0" fontId="10" fillId="34" borderId="0" xfId="61" applyFont="1" applyFill="1" applyBorder="1" applyAlignment="1" applyProtection="1">
      <alignment horizontal="left"/>
      <protection/>
    </xf>
    <xf numFmtId="3" fontId="10" fillId="34" borderId="10" xfId="61" applyNumberFormat="1" applyFont="1" applyFill="1" applyBorder="1" applyAlignment="1" applyProtection="1">
      <alignment horizontal="right" vertical="center" wrapText="1"/>
      <protection locked="0"/>
    </xf>
    <xf numFmtId="43" fontId="10" fillId="34" borderId="10" xfId="61" applyNumberFormat="1" applyFont="1" applyFill="1" applyBorder="1" applyAlignment="1" applyProtection="1">
      <alignment vertical="center" wrapText="1"/>
      <protection locked="0"/>
    </xf>
    <xf numFmtId="192" fontId="10" fillId="34" borderId="10" xfId="61" applyNumberFormat="1" applyFont="1" applyFill="1" applyBorder="1" applyAlignment="1" applyProtection="1">
      <alignment horizontal="right" vertical="center" wrapText="1"/>
      <protection locked="0"/>
    </xf>
    <xf numFmtId="0" fontId="10" fillId="43" borderId="0" xfId="61" applyFont="1" applyFill="1" applyBorder="1" applyAlignment="1" applyProtection="1">
      <alignment vertical="center"/>
      <protection/>
    </xf>
    <xf numFmtId="43" fontId="10" fillId="43" borderId="0" xfId="61" applyNumberFormat="1" applyFont="1" applyFill="1" applyBorder="1" applyAlignment="1" applyProtection="1">
      <alignment horizontal="left" vertical="center" wrapText="1"/>
      <protection locked="0"/>
    </xf>
    <xf numFmtId="4" fontId="10" fillId="34" borderId="10" xfId="61" applyNumberFormat="1" applyFont="1" applyFill="1" applyBorder="1" applyAlignment="1" applyProtection="1">
      <alignment horizontal="right" vertical="center" wrapText="1"/>
      <protection locked="0"/>
    </xf>
    <xf numFmtId="0" fontId="18" fillId="34" borderId="0" xfId="0" applyFont="1" applyFill="1" applyAlignment="1" applyProtection="1">
      <alignment horizontal="center" wrapText="1"/>
      <protection/>
    </xf>
    <xf numFmtId="0" fontId="16" fillId="34" borderId="0" xfId="0" applyFont="1" applyFill="1" applyAlignment="1" applyProtection="1">
      <alignment wrapText="1"/>
      <protection/>
    </xf>
    <xf numFmtId="0" fontId="4" fillId="34" borderId="0" xfId="0" applyFont="1" applyFill="1" applyAlignment="1" applyProtection="1">
      <alignment/>
      <protection/>
    </xf>
    <xf numFmtId="0" fontId="7" fillId="34" borderId="0" xfId="0" applyFont="1" applyFill="1" applyAlignment="1" applyProtection="1">
      <alignment horizontal="center" vertical="top" wrapText="1"/>
      <protection/>
    </xf>
    <xf numFmtId="0" fontId="3" fillId="34" borderId="0" xfId="0" applyFont="1" applyFill="1" applyAlignment="1" applyProtection="1">
      <alignment horizontal="left" vertical="top" wrapText="1"/>
      <protection/>
    </xf>
    <xf numFmtId="0" fontId="10" fillId="43" borderId="84" xfId="0" applyFont="1" applyFill="1" applyBorder="1" applyAlignment="1" applyProtection="1">
      <alignment horizontal="left" vertical="center" wrapText="1" indent="1"/>
      <protection locked="0"/>
    </xf>
    <xf numFmtId="0" fontId="10" fillId="43" borderId="166" xfId="0" applyFont="1" applyFill="1" applyBorder="1" applyAlignment="1" applyProtection="1">
      <alignment horizontal="left" vertical="center" wrapText="1" indent="1"/>
      <protection locked="0"/>
    </xf>
    <xf numFmtId="0" fontId="10" fillId="50" borderId="84" xfId="0" applyFont="1" applyFill="1" applyBorder="1" applyAlignment="1" applyProtection="1">
      <alignment horizontal="left" vertical="center" wrapText="1" indent="1"/>
      <protection locked="0"/>
    </xf>
    <xf numFmtId="0" fontId="10" fillId="50" borderId="166" xfId="0" applyFont="1" applyFill="1" applyBorder="1" applyAlignment="1" applyProtection="1">
      <alignment horizontal="left" vertical="center" wrapText="1" indent="1"/>
      <protection locked="0"/>
    </xf>
    <xf numFmtId="0" fontId="10" fillId="0" borderId="10" xfId="0" applyFont="1" applyFill="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locked="0"/>
    </xf>
    <xf numFmtId="0" fontId="10" fillId="0" borderId="13" xfId="0" applyFont="1" applyBorder="1" applyAlignment="1" applyProtection="1">
      <alignment horizontal="left" vertical="center" wrapText="1" indent="1"/>
      <protection locked="0"/>
    </xf>
    <xf numFmtId="0" fontId="18" fillId="0" borderId="0" xfId="0" applyFont="1" applyAlignment="1" applyProtection="1">
      <alignment horizontal="left" vertical="center" wrapText="1"/>
      <protection/>
    </xf>
    <xf numFmtId="0" fontId="9" fillId="33" borderId="85" xfId="0" applyFont="1" applyFill="1" applyBorder="1" applyAlignment="1" applyProtection="1">
      <alignment horizontal="left" vertical="center"/>
      <protection/>
    </xf>
    <xf numFmtId="0" fontId="9" fillId="33" borderId="176" xfId="0" applyFont="1" applyFill="1" applyBorder="1" applyAlignment="1" applyProtection="1">
      <alignment horizontal="left" vertical="center"/>
      <protection/>
    </xf>
    <xf numFmtId="0" fontId="10" fillId="0" borderId="99" xfId="0" applyFont="1" applyFill="1" applyBorder="1" applyAlignment="1" applyProtection="1">
      <alignment horizontal="left" vertical="center" indent="1"/>
      <protection locked="0"/>
    </xf>
    <xf numFmtId="0" fontId="10" fillId="0" borderId="17" xfId="0" applyFont="1" applyFill="1" applyBorder="1" applyAlignment="1" applyProtection="1">
      <alignment horizontal="left" vertical="center" indent="1"/>
      <protection locked="0"/>
    </xf>
    <xf numFmtId="0" fontId="10" fillId="0" borderId="100" xfId="0" applyFont="1" applyFill="1" applyBorder="1" applyAlignment="1" applyProtection="1">
      <alignment horizontal="left" vertical="center" indent="1"/>
      <protection locked="0"/>
    </xf>
    <xf numFmtId="0" fontId="10" fillId="0" borderId="22" xfId="0" applyFont="1" applyFill="1" applyBorder="1" applyAlignment="1" applyProtection="1">
      <alignment horizontal="left" vertical="center" indent="1"/>
      <protection locked="0"/>
    </xf>
    <xf numFmtId="0" fontId="10" fillId="0" borderId="25" xfId="0" applyFont="1" applyFill="1" applyBorder="1" applyAlignment="1" applyProtection="1">
      <alignment horizontal="left" vertical="center" indent="1"/>
      <protection locked="0"/>
    </xf>
    <xf numFmtId="0" fontId="10" fillId="0" borderId="79" xfId="0" applyFont="1" applyFill="1" applyBorder="1" applyAlignment="1" applyProtection="1">
      <alignment horizontal="left" vertical="center" indent="1"/>
      <protection locked="0"/>
    </xf>
    <xf numFmtId="0" fontId="9" fillId="33" borderId="20" xfId="0" applyFont="1" applyFill="1" applyBorder="1" applyAlignment="1" applyProtection="1">
      <alignment horizontal="left" vertical="center"/>
      <protection/>
    </xf>
    <xf numFmtId="0" fontId="9" fillId="33" borderId="18" xfId="0" applyFont="1" applyFill="1" applyBorder="1" applyAlignment="1" applyProtection="1">
      <alignment horizontal="left" vertical="center"/>
      <protection/>
    </xf>
    <xf numFmtId="182" fontId="10" fillId="0" borderId="22" xfId="0" applyNumberFormat="1" applyFont="1" applyFill="1" applyBorder="1" applyAlignment="1" applyProtection="1">
      <alignment horizontal="left" vertical="center" indent="1"/>
      <protection locked="0"/>
    </xf>
    <xf numFmtId="182" fontId="10" fillId="0" borderId="25" xfId="0" applyNumberFormat="1" applyFont="1" applyFill="1" applyBorder="1" applyAlignment="1" applyProtection="1">
      <alignment horizontal="left" vertical="center" indent="1"/>
      <protection locked="0"/>
    </xf>
    <xf numFmtId="182" fontId="10" fillId="0" borderId="79" xfId="0" applyNumberFormat="1" applyFont="1" applyFill="1" applyBorder="1" applyAlignment="1" applyProtection="1">
      <alignment horizontal="left" vertical="center" indent="1"/>
      <protection locked="0"/>
    </xf>
    <xf numFmtId="0" fontId="10" fillId="0" borderId="10" xfId="0" applyNumberFormat="1" applyFont="1" applyFill="1" applyBorder="1" applyAlignment="1" applyProtection="1">
      <alignment horizontal="left" vertical="center" wrapText="1" indent="1"/>
      <protection locked="0"/>
    </xf>
    <xf numFmtId="0" fontId="9" fillId="33" borderId="16" xfId="0" applyFont="1" applyFill="1" applyBorder="1" applyAlignment="1" applyProtection="1">
      <alignment horizontal="left" vertical="center"/>
      <protection/>
    </xf>
    <xf numFmtId="0" fontId="9" fillId="33" borderId="11" xfId="0" applyFont="1" applyFill="1" applyBorder="1" applyAlignment="1" applyProtection="1">
      <alignment horizontal="left" vertical="center"/>
      <protection/>
    </xf>
    <xf numFmtId="0" fontId="11" fillId="36" borderId="37" xfId="0" applyFont="1" applyFill="1" applyBorder="1" applyAlignment="1" applyProtection="1">
      <alignment horizontal="center" vertical="center" wrapText="1"/>
      <protection/>
    </xf>
    <xf numFmtId="0" fontId="11" fillId="36" borderId="177" xfId="0" applyFont="1" applyFill="1" applyBorder="1" applyAlignment="1" applyProtection="1">
      <alignment horizontal="center" vertical="center" wrapText="1"/>
      <protection/>
    </xf>
    <xf numFmtId="0" fontId="10" fillId="34" borderId="178" xfId="0" applyFont="1" applyFill="1" applyBorder="1" applyAlignment="1" applyProtection="1">
      <alignment horizontal="left" vertical="center" indent="1"/>
      <protection locked="0"/>
    </xf>
    <xf numFmtId="0" fontId="10" fillId="34" borderId="97" xfId="0" applyFont="1" applyFill="1" applyBorder="1" applyAlignment="1" applyProtection="1">
      <alignment horizontal="left" vertical="center" indent="1"/>
      <protection locked="0"/>
    </xf>
    <xf numFmtId="0" fontId="10" fillId="34" borderId="98" xfId="0" applyFont="1" applyFill="1" applyBorder="1" applyAlignment="1" applyProtection="1">
      <alignment horizontal="left" vertical="center" indent="1"/>
      <protection locked="0"/>
    </xf>
    <xf numFmtId="0" fontId="0" fillId="0" borderId="0" xfId="0" applyFont="1" applyBorder="1" applyAlignment="1" applyProtection="1">
      <alignment horizontal="left" vertical="center" wrapText="1"/>
      <protection/>
    </xf>
    <xf numFmtId="0" fontId="10" fillId="0" borderId="156" xfId="0" applyFont="1" applyFill="1" applyBorder="1" applyAlignment="1" applyProtection="1">
      <alignment horizontal="left" vertical="center" indent="1"/>
      <protection locked="0"/>
    </xf>
    <xf numFmtId="0" fontId="10" fillId="0" borderId="97" xfId="0" applyFont="1" applyFill="1" applyBorder="1" applyAlignment="1" applyProtection="1">
      <alignment horizontal="left" vertical="center" indent="1"/>
      <protection locked="0"/>
    </xf>
    <xf numFmtId="0" fontId="10" fillId="0" borderId="98" xfId="0" applyFont="1" applyFill="1" applyBorder="1" applyAlignment="1" applyProtection="1">
      <alignment horizontal="left" vertical="center" indent="1"/>
      <protection locked="0"/>
    </xf>
    <xf numFmtId="0" fontId="11" fillId="36" borderId="157" xfId="0" applyFont="1" applyFill="1" applyBorder="1" applyAlignment="1" applyProtection="1">
      <alignment horizontal="center" vertical="center" wrapText="1"/>
      <protection/>
    </xf>
    <xf numFmtId="0" fontId="11" fillId="36" borderId="179" xfId="0" applyFont="1" applyFill="1" applyBorder="1" applyAlignment="1" applyProtection="1">
      <alignment horizontal="center" vertical="center" wrapText="1"/>
      <protection/>
    </xf>
    <xf numFmtId="0" fontId="8" fillId="35" borderId="17" xfId="0" applyFont="1" applyFill="1" applyBorder="1" applyAlignment="1" applyProtection="1">
      <alignment horizontal="center" vertical="center"/>
      <protection/>
    </xf>
    <xf numFmtId="0" fontId="8" fillId="35" borderId="100" xfId="0" applyFont="1" applyFill="1" applyBorder="1" applyAlignment="1" applyProtection="1">
      <alignment horizontal="center" vertical="center"/>
      <protection/>
    </xf>
    <xf numFmtId="0" fontId="11" fillId="36" borderId="32" xfId="0" applyFont="1" applyFill="1" applyBorder="1" applyAlignment="1" applyProtection="1">
      <alignment horizontal="center" vertical="center" wrapText="1"/>
      <protection/>
    </xf>
    <xf numFmtId="0" fontId="11" fillId="36" borderId="34" xfId="0" applyFont="1" applyFill="1" applyBorder="1" applyAlignment="1" applyProtection="1">
      <alignment horizontal="center" vertical="center" wrapText="1"/>
      <protection/>
    </xf>
    <xf numFmtId="0" fontId="10" fillId="0" borderId="84" xfId="0" applyFont="1" applyFill="1" applyBorder="1" applyAlignment="1" applyProtection="1">
      <alignment horizontal="left" vertical="center" wrapText="1" indent="1"/>
      <protection locked="0"/>
    </xf>
    <xf numFmtId="0" fontId="10" fillId="0" borderId="84" xfId="0" applyFont="1" applyBorder="1" applyAlignment="1" applyProtection="1">
      <alignment horizontal="left" vertical="center" wrapText="1" indent="1"/>
      <protection locked="0"/>
    </xf>
    <xf numFmtId="0" fontId="10" fillId="0" borderId="166" xfId="0" applyFont="1" applyBorder="1" applyAlignment="1" applyProtection="1">
      <alignment horizontal="left" vertical="center" wrapText="1" indent="1"/>
      <protection locked="0"/>
    </xf>
    <xf numFmtId="0" fontId="0" fillId="0" borderId="36" xfId="0" applyFont="1" applyBorder="1" applyAlignment="1" applyProtection="1">
      <alignment vertical="center" wrapText="1"/>
      <protection/>
    </xf>
    <xf numFmtId="0" fontId="0" fillId="0" borderId="158" xfId="0" applyFont="1" applyBorder="1" applyAlignment="1" applyProtection="1">
      <alignment vertical="center" wrapText="1"/>
      <protection/>
    </xf>
    <xf numFmtId="0" fontId="0" fillId="0" borderId="180" xfId="0" applyFont="1" applyBorder="1" applyAlignment="1" applyProtection="1">
      <alignment vertical="center" wrapText="1"/>
      <protection/>
    </xf>
    <xf numFmtId="0" fontId="0" fillId="0" borderId="19" xfId="0" applyFont="1" applyBorder="1" applyAlignment="1" applyProtection="1">
      <alignment vertical="center" wrapText="1"/>
      <protection/>
    </xf>
    <xf numFmtId="0" fontId="0" fillId="0" borderId="151" xfId="0" applyFont="1" applyBorder="1" applyAlignment="1" applyProtection="1">
      <alignment vertical="center" wrapText="1"/>
      <protection/>
    </xf>
    <xf numFmtId="0" fontId="11" fillId="0" borderId="22" xfId="0" applyFont="1" applyFill="1" applyBorder="1" applyAlignment="1" applyProtection="1">
      <alignment horizontal="left" vertical="center" indent="1"/>
      <protection locked="0"/>
    </xf>
    <xf numFmtId="0" fontId="11" fillId="0" borderId="25" xfId="0" applyFont="1" applyFill="1" applyBorder="1" applyAlignment="1" applyProtection="1">
      <alignment horizontal="left" vertical="center" indent="1"/>
      <protection locked="0"/>
    </xf>
    <xf numFmtId="0" fontId="11" fillId="0" borderId="79" xfId="0" applyFont="1" applyFill="1" applyBorder="1" applyAlignment="1" applyProtection="1">
      <alignment horizontal="left" vertical="center" indent="1"/>
      <protection locked="0"/>
    </xf>
    <xf numFmtId="0" fontId="10" fillId="34" borderId="156" xfId="0" applyFont="1" applyFill="1" applyBorder="1" applyAlignment="1" applyProtection="1">
      <alignment horizontal="left" vertical="center" indent="1"/>
      <protection locked="0"/>
    </xf>
    <xf numFmtId="0" fontId="0" fillId="0" borderId="36"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0" borderId="180"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10" fillId="0" borderId="22" xfId="0" applyFont="1" applyFill="1" applyBorder="1" applyAlignment="1" applyProtection="1">
      <alignment vertical="center" wrapText="1"/>
      <protection locked="0"/>
    </xf>
    <xf numFmtId="0" fontId="10" fillId="0" borderId="25" xfId="0" applyFont="1" applyFill="1" applyBorder="1" applyAlignment="1" applyProtection="1">
      <alignment vertical="center" wrapText="1"/>
      <protection locked="0"/>
    </xf>
    <xf numFmtId="0" fontId="10" fillId="0" borderId="15" xfId="0" applyFont="1" applyFill="1" applyBorder="1" applyAlignment="1" applyProtection="1">
      <alignment vertical="center" wrapText="1"/>
      <protection locked="0"/>
    </xf>
    <xf numFmtId="0" fontId="10" fillId="43" borderId="22" xfId="0" applyFont="1" applyFill="1" applyBorder="1" applyAlignment="1" applyProtection="1">
      <alignment vertical="center" wrapText="1"/>
      <protection/>
    </xf>
    <xf numFmtId="0" fontId="10" fillId="43" borderId="15" xfId="0" applyFont="1" applyFill="1" applyBorder="1" applyAlignment="1">
      <alignment vertical="center" wrapText="1"/>
    </xf>
    <xf numFmtId="0" fontId="10" fillId="43" borderId="22" xfId="0" applyFont="1" applyFill="1" applyBorder="1" applyAlignment="1" applyProtection="1">
      <alignment horizontal="left" vertical="center" wrapText="1" indent="1"/>
      <protection locked="0"/>
    </xf>
    <xf numFmtId="0" fontId="10" fillId="43" borderId="79" xfId="0" applyFont="1" applyFill="1" applyBorder="1" applyAlignment="1" applyProtection="1">
      <alignment horizontal="left" vertical="center" wrapText="1" indent="1"/>
      <protection locked="0"/>
    </xf>
    <xf numFmtId="0" fontId="0" fillId="43" borderId="79" xfId="0" applyFill="1" applyBorder="1" applyAlignment="1">
      <alignment horizontal="left" vertical="center" wrapText="1" indent="1"/>
    </xf>
    <xf numFmtId="0" fontId="121" fillId="43" borderId="32" xfId="0" applyFont="1" applyFill="1" applyBorder="1" applyAlignment="1" applyProtection="1">
      <alignment horizontal="left" vertical="center" wrapText="1" indent="1"/>
      <protection locked="0"/>
    </xf>
    <xf numFmtId="0" fontId="121" fillId="43" borderId="158" xfId="0" applyFont="1" applyFill="1" applyBorder="1" applyAlignment="1" applyProtection="1">
      <alignment horizontal="left" vertical="center" wrapText="1" indent="1"/>
      <protection locked="0"/>
    </xf>
    <xf numFmtId="0" fontId="122" fillId="43" borderId="26" xfId="0" applyFont="1" applyFill="1" applyBorder="1" applyAlignment="1">
      <alignment horizontal="left" vertical="center" wrapText="1" indent="1"/>
    </xf>
    <xf numFmtId="0" fontId="122" fillId="43" borderId="126" xfId="0" applyFont="1" applyFill="1" applyBorder="1" applyAlignment="1">
      <alignment horizontal="left" vertical="center" wrapText="1" indent="1"/>
    </xf>
    <xf numFmtId="0" fontId="122" fillId="43" borderId="106" xfId="0" applyFont="1" applyFill="1" applyBorder="1" applyAlignment="1">
      <alignment horizontal="left" vertical="center" wrapText="1" indent="1"/>
    </xf>
    <xf numFmtId="0" fontId="122" fillId="43" borderId="163" xfId="0" applyFont="1" applyFill="1" applyBorder="1" applyAlignment="1">
      <alignment horizontal="left" vertical="center" wrapText="1" indent="1"/>
    </xf>
    <xf numFmtId="0" fontId="0" fillId="0" borderId="25" xfId="0" applyBorder="1" applyAlignment="1">
      <alignment vertical="center" wrapText="1"/>
    </xf>
    <xf numFmtId="0" fontId="0" fillId="0" borderId="15" xfId="0" applyBorder="1" applyAlignment="1">
      <alignment vertical="center" wrapText="1"/>
    </xf>
    <xf numFmtId="0" fontId="121" fillId="43" borderId="22" xfId="0" applyFont="1" applyFill="1" applyBorder="1" applyAlignment="1" applyProtection="1">
      <alignment horizontal="left" vertical="center" wrapText="1" indent="1"/>
      <protection locked="0"/>
    </xf>
    <xf numFmtId="0" fontId="121" fillId="43" borderId="79" xfId="0" applyFont="1" applyFill="1" applyBorder="1" applyAlignment="1" applyProtection="1">
      <alignment horizontal="left" vertical="center" wrapText="1" indent="1"/>
      <protection locked="0"/>
    </xf>
    <xf numFmtId="0" fontId="10" fillId="35" borderId="156" xfId="0" applyFont="1" applyFill="1" applyBorder="1" applyAlignment="1" applyProtection="1">
      <alignment horizontal="left" vertical="center" indent="1"/>
      <protection/>
    </xf>
    <xf numFmtId="0" fontId="10" fillId="35" borderId="97" xfId="0" applyFont="1" applyFill="1" applyBorder="1" applyAlignment="1" applyProtection="1">
      <alignment horizontal="left" vertical="center" indent="1"/>
      <protection/>
    </xf>
    <xf numFmtId="0" fontId="10" fillId="35" borderId="98" xfId="0" applyFont="1" applyFill="1" applyBorder="1" applyAlignment="1" applyProtection="1">
      <alignment horizontal="left" vertical="center" indent="1"/>
      <protection/>
    </xf>
    <xf numFmtId="0" fontId="0" fillId="0" borderId="106" xfId="0" applyBorder="1" applyAlignment="1" applyProtection="1">
      <alignment horizontal="center" vertical="center" wrapText="1"/>
      <protection/>
    </xf>
    <xf numFmtId="0" fontId="0" fillId="0" borderId="63" xfId="0" applyBorder="1" applyAlignment="1" applyProtection="1">
      <alignment horizontal="center" vertical="center" wrapText="1"/>
      <protection/>
    </xf>
    <xf numFmtId="0" fontId="0" fillId="0" borderId="84" xfId="0" applyBorder="1" applyAlignment="1" applyProtection="1">
      <alignment horizontal="center" vertical="center"/>
      <protection/>
    </xf>
    <xf numFmtId="0" fontId="0" fillId="0" borderId="84" xfId="0" applyBorder="1" applyAlignment="1" applyProtection="1">
      <alignment horizontal="center" vertical="center" wrapText="1"/>
      <protection/>
    </xf>
    <xf numFmtId="0" fontId="11" fillId="36" borderId="158" xfId="0" applyFont="1" applyFill="1" applyBorder="1" applyAlignment="1" applyProtection="1">
      <alignment horizontal="center" vertical="center" wrapText="1"/>
      <protection/>
    </xf>
    <xf numFmtId="0" fontId="11" fillId="36" borderId="106" xfId="0" applyFont="1" applyFill="1" applyBorder="1" applyAlignment="1" applyProtection="1">
      <alignment horizontal="center" vertical="center" wrapText="1"/>
      <protection/>
    </xf>
    <xf numFmtId="0" fontId="11" fillId="36" borderId="163" xfId="0" applyFont="1" applyFill="1" applyBorder="1" applyAlignment="1" applyProtection="1">
      <alignment horizontal="center" vertical="center" wrapText="1"/>
      <protection/>
    </xf>
    <xf numFmtId="0" fontId="9" fillId="33" borderId="58" xfId="0" applyFont="1" applyFill="1" applyBorder="1" applyAlignment="1" applyProtection="1">
      <alignment horizontal="left" vertical="center"/>
      <protection/>
    </xf>
    <xf numFmtId="0" fontId="0" fillId="0" borderId="84" xfId="0" applyFont="1" applyBorder="1" applyAlignment="1" applyProtection="1">
      <alignment horizontal="center" vertical="center"/>
      <protection/>
    </xf>
    <xf numFmtId="0" fontId="11" fillId="35" borderId="99" xfId="0" applyFont="1" applyFill="1" applyBorder="1" applyAlignment="1" applyProtection="1">
      <alignment horizontal="left" vertical="center" indent="1"/>
      <protection/>
    </xf>
    <xf numFmtId="0" fontId="11" fillId="35" borderId="17" xfId="0" applyFont="1" applyFill="1" applyBorder="1" applyAlignment="1" applyProtection="1">
      <alignment horizontal="left" vertical="center" indent="1"/>
      <protection/>
    </xf>
    <xf numFmtId="0" fontId="11" fillId="35" borderId="100" xfId="0" applyFont="1" applyFill="1" applyBorder="1" applyAlignment="1" applyProtection="1">
      <alignment horizontal="left" vertical="center" indent="1"/>
      <protection/>
    </xf>
    <xf numFmtId="0" fontId="12" fillId="35" borderId="130" xfId="0" applyFont="1" applyFill="1" applyBorder="1" applyAlignment="1" applyProtection="1">
      <alignment vertical="center"/>
      <protection/>
    </xf>
    <xf numFmtId="0" fontId="0" fillId="0" borderId="17" xfId="0" applyBorder="1" applyAlignment="1" applyProtection="1">
      <alignment vertical="center"/>
      <protection/>
    </xf>
    <xf numFmtId="0" fontId="0" fillId="0" borderId="58" xfId="0" applyBorder="1" applyAlignment="1" applyProtection="1">
      <alignment vertical="center"/>
      <protection/>
    </xf>
    <xf numFmtId="0" fontId="0" fillId="0" borderId="100" xfId="0" applyBorder="1" applyAlignment="1" applyProtection="1">
      <alignment vertical="center"/>
      <protection/>
    </xf>
    <xf numFmtId="0" fontId="11" fillId="36" borderId="36" xfId="0" applyFont="1" applyFill="1" applyBorder="1" applyAlignment="1" applyProtection="1">
      <alignment horizontal="center" vertical="center" wrapText="1"/>
      <protection/>
    </xf>
    <xf numFmtId="0" fontId="11" fillId="36" borderId="63" xfId="0" applyFont="1" applyFill="1" applyBorder="1" applyAlignment="1" applyProtection="1">
      <alignment horizontal="center" vertical="center" wrapText="1"/>
      <protection/>
    </xf>
    <xf numFmtId="0" fontId="11" fillId="36" borderId="22" xfId="0"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10" fillId="0" borderId="22" xfId="0" applyFont="1" applyFill="1" applyBorder="1" applyAlignment="1" applyProtection="1">
      <alignment horizontal="left" vertical="center" wrapText="1" indent="1"/>
      <protection locked="0"/>
    </xf>
    <xf numFmtId="0" fontId="10" fillId="0" borderId="25" xfId="0" applyFont="1" applyFill="1" applyBorder="1" applyAlignment="1" applyProtection="1">
      <alignment horizontal="left" vertical="center" wrapText="1" indent="1"/>
      <protection locked="0"/>
    </xf>
    <xf numFmtId="0" fontId="10" fillId="0" borderId="79" xfId="0" applyFont="1" applyFill="1" applyBorder="1" applyAlignment="1" applyProtection="1">
      <alignment horizontal="left" vertical="center" wrapText="1" indent="1"/>
      <protection locked="0"/>
    </xf>
    <xf numFmtId="0" fontId="65" fillId="0" borderId="107" xfId="0" applyFont="1" applyFill="1" applyBorder="1" applyAlignment="1" applyProtection="1">
      <alignment vertical="center" wrapText="1"/>
      <protection locked="0"/>
    </xf>
    <xf numFmtId="0" fontId="0" fillId="0" borderId="112" xfId="0" applyFont="1" applyFill="1" applyBorder="1" applyAlignment="1" applyProtection="1">
      <alignment vertical="center"/>
      <protection locked="0"/>
    </xf>
    <xf numFmtId="0" fontId="0" fillId="0" borderId="132" xfId="0" applyFont="1" applyFill="1" applyBorder="1" applyAlignment="1" applyProtection="1">
      <alignment vertical="center"/>
      <protection locked="0"/>
    </xf>
    <xf numFmtId="0" fontId="10" fillId="0" borderId="0" xfId="0" applyFont="1" applyBorder="1" applyAlignment="1" applyProtection="1">
      <alignment horizontal="left" vertical="center" indent="1"/>
      <protection/>
    </xf>
    <xf numFmtId="0" fontId="11" fillId="0" borderId="0"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10" fillId="47" borderId="22" xfId="0" applyFont="1" applyFill="1" applyBorder="1" applyAlignment="1" applyProtection="1">
      <alignment horizontal="center" vertical="center" wrapText="1"/>
      <protection locked="0"/>
    </xf>
    <xf numFmtId="0" fontId="10" fillId="47" borderId="25" xfId="0" applyFont="1" applyFill="1" applyBorder="1" applyAlignment="1" applyProtection="1">
      <alignment horizontal="center" vertical="center" wrapText="1"/>
      <protection locked="0"/>
    </xf>
    <xf numFmtId="0" fontId="10" fillId="47" borderId="79" xfId="0" applyFont="1" applyFill="1" applyBorder="1" applyAlignment="1" applyProtection="1">
      <alignment horizontal="center" vertical="center" wrapText="1"/>
      <protection locked="0"/>
    </xf>
    <xf numFmtId="0" fontId="11" fillId="0" borderId="181"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11" fillId="0" borderId="79" xfId="0" applyFont="1" applyFill="1" applyBorder="1" applyAlignment="1" applyProtection="1">
      <alignment horizontal="left" vertical="center" wrapText="1"/>
      <protection locked="0"/>
    </xf>
    <xf numFmtId="0" fontId="121" fillId="0" borderId="22" xfId="0" applyFont="1" applyFill="1" applyBorder="1" applyAlignment="1" applyProtection="1">
      <alignment horizontal="left" vertical="center" wrapText="1"/>
      <protection locked="0"/>
    </xf>
    <xf numFmtId="0" fontId="121" fillId="0" borderId="25" xfId="0" applyFont="1" applyFill="1" applyBorder="1" applyAlignment="1" applyProtection="1">
      <alignment horizontal="left" vertical="center" wrapText="1"/>
      <protection locked="0"/>
    </xf>
    <xf numFmtId="0" fontId="121" fillId="0" borderId="79"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10" fillId="0" borderId="79" xfId="0" applyFont="1" applyFill="1" applyBorder="1" applyAlignment="1" applyProtection="1">
      <alignment horizontal="left" vertical="center" wrapText="1"/>
      <protection locked="0"/>
    </xf>
    <xf numFmtId="0" fontId="11" fillId="53" borderId="99" xfId="0" applyFont="1" applyFill="1" applyBorder="1" applyAlignment="1" applyProtection="1">
      <alignment horizontal="center" vertical="center" wrapText="1"/>
      <protection/>
    </xf>
    <xf numFmtId="0" fontId="11" fillId="53" borderId="17" xfId="0" applyFont="1" applyFill="1" applyBorder="1" applyAlignment="1" applyProtection="1">
      <alignment horizontal="center" vertical="center" wrapText="1"/>
      <protection/>
    </xf>
    <xf numFmtId="0" fontId="11" fillId="53" borderId="100" xfId="0" applyFont="1" applyFill="1" applyBorder="1" applyAlignment="1" applyProtection="1">
      <alignment horizontal="center" vertical="center" wrapText="1"/>
      <protection/>
    </xf>
    <xf numFmtId="0" fontId="10" fillId="0" borderId="181" xfId="0" applyFont="1"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5" xfId="0" applyBorder="1" applyAlignment="1" applyProtection="1">
      <alignment vertical="center" wrapText="1"/>
      <protection locked="0"/>
    </xf>
    <xf numFmtId="0" fontId="0" fillId="0" borderId="15" xfId="0" applyBorder="1" applyAlignment="1" applyProtection="1">
      <alignment vertical="center" wrapText="1"/>
      <protection locked="0"/>
    </xf>
    <xf numFmtId="0" fontId="11" fillId="47" borderId="181" xfId="0" applyFont="1" applyFill="1" applyBorder="1" applyAlignment="1" applyProtection="1">
      <alignment horizontal="center" vertical="center" wrapText="1"/>
      <protection locked="0"/>
    </xf>
    <xf numFmtId="0" fontId="11" fillId="47" borderId="25" xfId="0" applyFont="1" applyFill="1" applyBorder="1" applyAlignment="1" applyProtection="1">
      <alignment horizontal="center" vertical="center" wrapText="1"/>
      <protection locked="0"/>
    </xf>
    <xf numFmtId="0" fontId="11" fillId="47" borderId="79" xfId="0" applyFont="1" applyFill="1" applyBorder="1" applyAlignment="1" applyProtection="1">
      <alignment horizontal="center" vertical="center" wrapText="1"/>
      <protection locked="0"/>
    </xf>
    <xf numFmtId="0" fontId="10" fillId="43" borderId="22" xfId="0" applyFont="1" applyFill="1" applyBorder="1" applyAlignment="1" applyProtection="1">
      <alignment horizontal="left" vertical="center" wrapText="1"/>
      <protection locked="0"/>
    </xf>
    <xf numFmtId="0" fontId="10" fillId="43" borderId="25" xfId="0" applyFont="1" applyFill="1" applyBorder="1" applyAlignment="1" applyProtection="1">
      <alignment horizontal="left" vertical="center" wrapText="1"/>
      <protection locked="0"/>
    </xf>
    <xf numFmtId="0" fontId="10" fillId="43" borderId="79" xfId="0" applyFont="1" applyFill="1" applyBorder="1" applyAlignment="1" applyProtection="1">
      <alignment horizontal="left" vertical="center" wrapText="1"/>
      <protection locked="0"/>
    </xf>
    <xf numFmtId="0" fontId="10" fillId="0" borderId="94" xfId="0" applyFont="1" applyFill="1" applyBorder="1" applyAlignment="1" applyProtection="1">
      <alignment vertical="center" wrapText="1"/>
      <protection locked="0"/>
    </xf>
    <xf numFmtId="0" fontId="10" fillId="0" borderId="94" xfId="0" applyFont="1" applyFill="1" applyBorder="1" applyAlignment="1" applyProtection="1">
      <alignment wrapText="1"/>
      <protection locked="0"/>
    </xf>
    <xf numFmtId="0" fontId="10" fillId="0" borderId="105" xfId="0" applyFont="1" applyFill="1" applyBorder="1" applyAlignment="1" applyProtection="1">
      <alignment wrapText="1"/>
      <protection locked="0"/>
    </xf>
    <xf numFmtId="0" fontId="11" fillId="0" borderId="103" xfId="0" applyFont="1" applyFill="1" applyBorder="1" applyAlignment="1" applyProtection="1">
      <alignment horizontal="left" vertical="center" wrapText="1"/>
      <protection/>
    </xf>
    <xf numFmtId="0" fontId="20" fillId="0" borderId="94" xfId="0" applyFont="1" applyFill="1" applyBorder="1" applyAlignment="1" applyProtection="1">
      <alignment horizontal="left" vertical="center" wrapText="1"/>
      <protection/>
    </xf>
    <xf numFmtId="0" fontId="14" fillId="33" borderId="20" xfId="0" applyFont="1" applyFill="1" applyBorder="1" applyAlignment="1" applyProtection="1">
      <alignment horizontal="left" vertical="center"/>
      <protection/>
    </xf>
    <xf numFmtId="0" fontId="14" fillId="33" borderId="0" xfId="0" applyFont="1" applyFill="1" applyBorder="1" applyAlignment="1" applyProtection="1">
      <alignment horizontal="left" vertical="center"/>
      <protection/>
    </xf>
    <xf numFmtId="0" fontId="11" fillId="0" borderId="102"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wrapText="1"/>
      <protection locked="0"/>
    </xf>
    <xf numFmtId="0" fontId="10" fillId="0" borderId="13" xfId="0" applyFont="1" applyFill="1" applyBorder="1" applyAlignment="1" applyProtection="1">
      <alignment wrapText="1"/>
      <protection locked="0"/>
    </xf>
    <xf numFmtId="0" fontId="11" fillId="53" borderId="12" xfId="0" applyFont="1" applyFill="1" applyBorder="1" applyAlignment="1" applyProtection="1">
      <alignment horizontal="center" vertical="center" wrapText="1"/>
      <protection/>
    </xf>
    <xf numFmtId="0" fontId="0" fillId="53" borderId="12" xfId="0" applyFill="1" applyBorder="1" applyAlignment="1" applyProtection="1">
      <alignment/>
      <protection/>
    </xf>
    <xf numFmtId="0" fontId="0" fillId="53" borderId="21" xfId="0" applyFill="1" applyBorder="1" applyAlignment="1" applyProtection="1">
      <alignment/>
      <protection/>
    </xf>
    <xf numFmtId="0" fontId="11" fillId="53" borderId="101" xfId="0" applyFont="1" applyFill="1" applyBorder="1" applyAlignment="1" applyProtection="1">
      <alignment horizontal="center" vertical="center" wrapText="1"/>
      <protection/>
    </xf>
    <xf numFmtId="0" fontId="0" fillId="53" borderId="12" xfId="0" applyFill="1" applyBorder="1" applyAlignment="1" applyProtection="1">
      <alignment horizontal="center" vertical="center" wrapText="1"/>
      <protection/>
    </xf>
    <xf numFmtId="0" fontId="64" fillId="0" borderId="19" xfId="0" applyFont="1" applyFill="1" applyBorder="1" applyAlignment="1" applyProtection="1">
      <alignment horizontal="left" vertical="center"/>
      <protection/>
    </xf>
    <xf numFmtId="0" fontId="63" fillId="0" borderId="19" xfId="0" applyFont="1" applyFill="1" applyBorder="1" applyAlignment="1" applyProtection="1">
      <alignment horizontal="left" vertical="center"/>
      <protection/>
    </xf>
    <xf numFmtId="0" fontId="10" fillId="0" borderId="178" xfId="0" applyFont="1"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97" xfId="0" applyBorder="1" applyAlignment="1" applyProtection="1">
      <alignment vertical="center" wrapText="1"/>
      <protection locked="0"/>
    </xf>
    <xf numFmtId="0" fontId="0" fillId="0" borderId="161" xfId="0" applyBorder="1" applyAlignment="1" applyProtection="1">
      <alignment vertical="center" wrapText="1"/>
      <protection locked="0"/>
    </xf>
    <xf numFmtId="0" fontId="45" fillId="34" borderId="20" xfId="0" applyFont="1" applyFill="1" applyBorder="1" applyAlignment="1" applyProtection="1">
      <alignment horizontal="left" wrapText="1"/>
      <protection/>
    </xf>
    <xf numFmtId="0" fontId="3" fillId="34" borderId="0" xfId="0" applyFont="1" applyFill="1" applyBorder="1" applyAlignment="1" applyProtection="1">
      <alignment horizontal="left" wrapText="1"/>
      <protection/>
    </xf>
    <xf numFmtId="0" fontId="11" fillId="53" borderId="130" xfId="0" applyFont="1" applyFill="1" applyBorder="1" applyAlignment="1" applyProtection="1">
      <alignment horizontal="center" vertical="center" wrapText="1"/>
      <protection/>
    </xf>
    <xf numFmtId="0" fontId="11" fillId="53" borderId="14" xfId="0" applyFont="1" applyFill="1" applyBorder="1" applyAlignment="1" applyProtection="1">
      <alignment horizontal="center" vertical="center" wrapText="1"/>
      <protection/>
    </xf>
    <xf numFmtId="0" fontId="10" fillId="0" borderId="25" xfId="0" applyFont="1" applyFill="1" applyBorder="1" applyAlignment="1" applyProtection="1">
      <alignment horizontal="left" wrapText="1"/>
      <protection locked="0"/>
    </xf>
    <xf numFmtId="0" fontId="10" fillId="0" borderId="79" xfId="0" applyFont="1" applyFill="1" applyBorder="1" applyAlignment="1" applyProtection="1">
      <alignment horizontal="left" wrapText="1"/>
      <protection locked="0"/>
    </xf>
    <xf numFmtId="0" fontId="10" fillId="0" borderId="156" xfId="0" applyFont="1" applyFill="1" applyBorder="1" applyAlignment="1" applyProtection="1">
      <alignment horizontal="left" vertical="center" wrapText="1"/>
      <protection locked="0"/>
    </xf>
    <xf numFmtId="0" fontId="10" fillId="0" borderId="97" xfId="0" applyFont="1" applyFill="1" applyBorder="1" applyAlignment="1" applyProtection="1">
      <alignment horizontal="left" vertical="center" wrapText="1"/>
      <protection locked="0"/>
    </xf>
    <xf numFmtId="0" fontId="10" fillId="0" borderId="98" xfId="0" applyFont="1" applyFill="1" applyBorder="1" applyAlignment="1" applyProtection="1">
      <alignment horizontal="left" vertical="center" wrapText="1"/>
      <protection locked="0"/>
    </xf>
    <xf numFmtId="0" fontId="10" fillId="43" borderId="22" xfId="0" applyFont="1" applyFill="1" applyBorder="1" applyAlignment="1" applyProtection="1">
      <alignment horizontal="left" vertical="center" wrapText="1"/>
      <protection locked="0"/>
    </xf>
    <xf numFmtId="0" fontId="10" fillId="43" borderId="25" xfId="0" applyFont="1" applyFill="1" applyBorder="1" applyAlignment="1" applyProtection="1">
      <alignment horizontal="left" vertical="center" wrapText="1"/>
      <protection locked="0"/>
    </xf>
    <xf numFmtId="0" fontId="10" fillId="43" borderId="79" xfId="0" applyFont="1" applyFill="1" applyBorder="1" applyAlignment="1" applyProtection="1">
      <alignment horizontal="left" vertical="center" wrapText="1"/>
      <protection locked="0"/>
    </xf>
    <xf numFmtId="0" fontId="10" fillId="43" borderId="181" xfId="0" applyFont="1" applyFill="1" applyBorder="1" applyAlignment="1" applyProtection="1">
      <alignment horizontal="left" vertical="center" wrapText="1"/>
      <protection locked="0"/>
    </xf>
    <xf numFmtId="0" fontId="0" fillId="43" borderId="25" xfId="0" applyFill="1" applyBorder="1" applyAlignment="1" applyProtection="1">
      <alignment horizontal="left" vertical="center" wrapText="1"/>
      <protection locked="0"/>
    </xf>
    <xf numFmtId="0" fontId="0" fillId="43" borderId="25" xfId="0" applyFill="1" applyBorder="1" applyAlignment="1" applyProtection="1">
      <alignment vertical="center" wrapText="1"/>
      <protection locked="0"/>
    </xf>
    <xf numFmtId="0" fontId="0" fillId="43" borderId="15" xfId="0" applyFill="1" applyBorder="1" applyAlignment="1" applyProtection="1">
      <alignment vertical="center" wrapText="1"/>
      <protection locked="0"/>
    </xf>
    <xf numFmtId="0" fontId="10" fillId="43" borderId="22" xfId="0" applyFont="1" applyFill="1" applyBorder="1" applyAlignment="1" applyProtection="1" quotePrefix="1">
      <alignment horizontal="left" vertical="center" wrapText="1"/>
      <protection locked="0"/>
    </xf>
    <xf numFmtId="0" fontId="0" fillId="0" borderId="17" xfId="0"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6" fillId="0" borderId="58" xfId="0" applyFont="1" applyFill="1" applyBorder="1" applyAlignment="1" applyProtection="1">
      <alignment horizontal="center"/>
      <protection/>
    </xf>
    <xf numFmtId="0" fontId="10" fillId="0" borderId="15" xfId="0" applyFont="1" applyFill="1" applyBorder="1" applyAlignment="1" applyProtection="1">
      <alignment horizontal="left" vertical="center" wrapText="1"/>
      <protection/>
    </xf>
    <xf numFmtId="0" fontId="10" fillId="0" borderId="103" xfId="0" applyFont="1" applyFill="1" applyBorder="1" applyAlignment="1" applyProtection="1">
      <alignment horizontal="left" vertical="center" wrapText="1"/>
      <protection/>
    </xf>
    <xf numFmtId="0" fontId="10" fillId="0" borderId="94" xfId="0" applyFont="1" applyFill="1" applyBorder="1" applyAlignment="1" applyProtection="1">
      <alignment horizontal="left" vertical="center" wrapText="1"/>
      <protection/>
    </xf>
    <xf numFmtId="0" fontId="10" fillId="0" borderId="15" xfId="0" applyFont="1" applyFill="1" applyBorder="1" applyAlignment="1" applyProtection="1">
      <alignment horizontal="left" vertical="center" wrapText="1"/>
      <protection locked="0"/>
    </xf>
    <xf numFmtId="0" fontId="10" fillId="0" borderId="181" xfId="0" applyFont="1" applyFill="1" applyBorder="1" applyAlignment="1" applyProtection="1">
      <alignment horizontal="left" vertical="center" wrapText="1"/>
      <protection/>
    </xf>
    <xf numFmtId="0" fontId="10" fillId="0" borderId="15" xfId="0" applyFont="1" applyFill="1" applyBorder="1" applyAlignment="1" applyProtection="1">
      <alignment horizontal="left" vertical="center" wrapText="1"/>
      <protection/>
    </xf>
    <xf numFmtId="0" fontId="18" fillId="0" borderId="0" xfId="0" applyFont="1" applyAlignment="1" applyProtection="1">
      <alignment horizontal="left" wrapText="1"/>
      <protection/>
    </xf>
    <xf numFmtId="0" fontId="5" fillId="0" borderId="0" xfId="0" applyFont="1" applyFill="1" applyBorder="1" applyAlignment="1" applyProtection="1">
      <alignment horizontal="left" vertical="center"/>
      <protection/>
    </xf>
    <xf numFmtId="0" fontId="11" fillId="0" borderId="102"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1" fillId="36" borderId="99" xfId="0" applyFont="1" applyFill="1" applyBorder="1" applyAlignment="1" applyProtection="1">
      <alignment horizontal="center" vertical="center"/>
      <protection/>
    </xf>
    <xf numFmtId="0" fontId="11" fillId="36" borderId="14" xfId="0" applyFont="1" applyFill="1" applyBorder="1" applyAlignment="1" applyProtection="1">
      <alignment horizontal="center" vertical="center"/>
      <protection/>
    </xf>
    <xf numFmtId="0" fontId="10" fillId="37" borderId="22" xfId="0" applyFont="1" applyFill="1" applyBorder="1" applyAlignment="1" applyProtection="1">
      <alignment horizontal="left" vertical="center"/>
      <protection/>
    </xf>
    <xf numFmtId="0" fontId="10" fillId="37" borderId="15" xfId="0" applyFont="1" applyFill="1" applyBorder="1" applyAlignment="1" applyProtection="1">
      <alignment horizontal="left" vertical="center"/>
      <protection/>
    </xf>
    <xf numFmtId="0" fontId="11" fillId="35" borderId="130" xfId="0" applyFont="1" applyFill="1" applyBorder="1" applyAlignment="1" applyProtection="1">
      <alignment horizontal="left" vertical="center" indent="1"/>
      <protection/>
    </xf>
    <xf numFmtId="0" fontId="10" fillId="0" borderId="102"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wrapText="1"/>
      <protection/>
    </xf>
    <xf numFmtId="0" fontId="10" fillId="35" borderId="102" xfId="0" applyFont="1" applyFill="1" applyBorder="1" applyAlignment="1" applyProtection="1">
      <alignment horizontal="left" vertical="center" indent="1"/>
      <protection/>
    </xf>
    <xf numFmtId="0" fontId="10" fillId="35" borderId="10" xfId="0" applyFont="1" applyFill="1" applyBorder="1" applyAlignment="1" applyProtection="1">
      <alignment horizontal="left" vertical="center" indent="1"/>
      <protection/>
    </xf>
    <xf numFmtId="0" fontId="10" fillId="35" borderId="13" xfId="0" applyFont="1" applyFill="1" applyBorder="1" applyAlignment="1" applyProtection="1">
      <alignment horizontal="left" vertical="center" indent="1"/>
      <protection/>
    </xf>
    <xf numFmtId="0" fontId="10" fillId="35" borderId="178" xfId="0" applyFont="1" applyFill="1" applyBorder="1" applyAlignment="1" applyProtection="1">
      <alignment horizontal="left" vertical="center"/>
      <protection/>
    </xf>
    <xf numFmtId="0" fontId="10" fillId="35" borderId="97" xfId="0" applyFont="1" applyFill="1" applyBorder="1" applyAlignment="1" applyProtection="1">
      <alignment horizontal="left" vertical="center"/>
      <protection/>
    </xf>
    <xf numFmtId="0" fontId="10" fillId="35" borderId="98" xfId="0" applyFont="1" applyFill="1" applyBorder="1" applyAlignment="1" applyProtection="1">
      <alignment horizontal="left" vertical="center"/>
      <protection/>
    </xf>
    <xf numFmtId="183" fontId="11" fillId="37" borderId="22" xfId="0" applyNumberFormat="1" applyFont="1" applyFill="1" applyBorder="1" applyAlignment="1" applyProtection="1">
      <alignment horizontal="right" vertical="center" wrapText="1"/>
      <protection/>
    </xf>
    <xf numFmtId="183" fontId="11" fillId="37" borderId="15" xfId="0" applyNumberFormat="1" applyFont="1" applyFill="1" applyBorder="1" applyAlignment="1" applyProtection="1">
      <alignment horizontal="right" vertical="center" wrapText="1"/>
      <protection/>
    </xf>
    <xf numFmtId="0" fontId="11" fillId="41" borderId="107" xfId="0" applyFont="1" applyFill="1" applyBorder="1" applyAlignment="1" applyProtection="1">
      <alignment horizontal="center"/>
      <protection/>
    </xf>
    <xf numFmtId="0" fontId="11" fillId="41" borderId="112" xfId="0" applyFont="1" applyFill="1" applyBorder="1" applyAlignment="1" applyProtection="1">
      <alignment horizontal="center"/>
      <protection/>
    </xf>
    <xf numFmtId="0" fontId="11" fillId="41" borderId="132" xfId="0" applyFont="1" applyFill="1" applyBorder="1" applyAlignment="1" applyProtection="1">
      <alignment horizontal="center"/>
      <protection/>
    </xf>
    <xf numFmtId="0" fontId="20" fillId="42" borderId="107" xfId="0" applyFont="1" applyFill="1" applyBorder="1" applyAlignment="1" applyProtection="1">
      <alignment horizontal="right" vertical="center"/>
      <protection/>
    </xf>
    <xf numFmtId="0" fontId="0" fillId="0" borderId="112" xfId="0" applyBorder="1" applyAlignment="1" applyProtection="1">
      <alignment/>
      <protection/>
    </xf>
    <xf numFmtId="0" fontId="0" fillId="0" borderId="132" xfId="0" applyBorder="1" applyAlignment="1" applyProtection="1">
      <alignment/>
      <protection/>
    </xf>
    <xf numFmtId="0" fontId="0" fillId="0" borderId="26" xfId="0" applyFill="1" applyBorder="1" applyAlignment="1" applyProtection="1">
      <alignment horizontal="left" vertical="justify" wrapText="1"/>
      <protection/>
    </xf>
    <xf numFmtId="0" fontId="0" fillId="0" borderId="0" xfId="0" applyFill="1" applyBorder="1" applyAlignment="1">
      <alignment horizontal="left" vertical="justify" wrapText="1"/>
    </xf>
    <xf numFmtId="0" fontId="0" fillId="0" borderId="18" xfId="0" applyFill="1" applyBorder="1" applyAlignment="1">
      <alignment horizontal="left" vertical="justify" wrapText="1"/>
    </xf>
    <xf numFmtId="0" fontId="0" fillId="0" borderId="26" xfId="0" applyFill="1" applyBorder="1" applyAlignment="1">
      <alignment horizontal="left" vertical="justify" wrapText="1"/>
    </xf>
    <xf numFmtId="0" fontId="0" fillId="0" borderId="106" xfId="0" applyFill="1" applyBorder="1" applyAlignment="1">
      <alignment horizontal="left" vertical="justify" wrapText="1"/>
    </xf>
    <xf numFmtId="0" fontId="0" fillId="0" borderId="63" xfId="0" applyFill="1" applyBorder="1" applyAlignment="1">
      <alignment horizontal="left" vertical="justify" wrapText="1"/>
    </xf>
    <xf numFmtId="0" fontId="0" fillId="0" borderId="182" xfId="0" applyFill="1" applyBorder="1" applyAlignment="1">
      <alignment horizontal="left" vertical="justify" wrapText="1"/>
    </xf>
    <xf numFmtId="0" fontId="11" fillId="35" borderId="16" xfId="0" applyFont="1" applyFill="1" applyBorder="1" applyAlignment="1" applyProtection="1">
      <alignment horizontal="center"/>
      <protection/>
    </xf>
    <xf numFmtId="0" fontId="11" fillId="35" borderId="19" xfId="0" applyFont="1" applyFill="1" applyBorder="1" applyAlignment="1" applyProtection="1">
      <alignment horizontal="center"/>
      <protection/>
    </xf>
    <xf numFmtId="0" fontId="11" fillId="35" borderId="113" xfId="0" applyFont="1" applyFill="1" applyBorder="1" applyAlignment="1" applyProtection="1">
      <alignment horizontal="center"/>
      <protection/>
    </xf>
    <xf numFmtId="0" fontId="0" fillId="34" borderId="26" xfId="0" applyFill="1" applyBorder="1" applyAlignment="1" applyProtection="1">
      <alignment horizontal="left" vertical="justify" wrapText="1"/>
      <protection/>
    </xf>
    <xf numFmtId="0" fontId="0" fillId="0" borderId="0" xfId="0" applyBorder="1" applyAlignment="1">
      <alignment horizontal="left" vertical="justify" wrapText="1"/>
    </xf>
    <xf numFmtId="0" fontId="0" fillId="0" borderId="18" xfId="0" applyBorder="1" applyAlignment="1">
      <alignment horizontal="left" vertical="justify" wrapText="1"/>
    </xf>
    <xf numFmtId="0" fontId="0" fillId="0" borderId="26" xfId="0" applyBorder="1" applyAlignment="1">
      <alignment horizontal="left" vertical="justify" wrapText="1"/>
    </xf>
    <xf numFmtId="0" fontId="0" fillId="0" borderId="106" xfId="0" applyBorder="1" applyAlignment="1">
      <alignment horizontal="left" vertical="justify" wrapText="1"/>
    </xf>
    <xf numFmtId="0" fontId="0" fillId="0" borderId="63" xfId="0" applyBorder="1" applyAlignment="1">
      <alignment horizontal="left" vertical="justify" wrapText="1"/>
    </xf>
    <xf numFmtId="0" fontId="0" fillId="0" borderId="182" xfId="0" applyBorder="1" applyAlignment="1">
      <alignment horizontal="left" vertical="justify" wrapText="1"/>
    </xf>
    <xf numFmtId="0" fontId="56" fillId="35" borderId="107" xfId="0" applyFont="1" applyFill="1" applyBorder="1" applyAlignment="1" applyProtection="1">
      <alignment horizontal="left"/>
      <protection/>
    </xf>
    <xf numFmtId="0" fontId="56" fillId="35" borderId="112" xfId="0" applyFont="1" applyFill="1" applyBorder="1" applyAlignment="1" applyProtection="1">
      <alignment horizontal="left"/>
      <protection/>
    </xf>
    <xf numFmtId="0" fontId="56" fillId="35" borderId="132" xfId="0" applyFont="1" applyFill="1" applyBorder="1" applyAlignment="1" applyProtection="1">
      <alignment horizontal="left"/>
      <protection/>
    </xf>
    <xf numFmtId="0" fontId="0" fillId="0" borderId="120" xfId="0" applyFont="1" applyFill="1" applyBorder="1" applyAlignment="1" applyProtection="1">
      <alignment horizontal="left" indent="1"/>
      <protection/>
    </xf>
    <xf numFmtId="0" fontId="0" fillId="0" borderId="93" xfId="0" applyFont="1" applyFill="1" applyBorder="1" applyAlignment="1" applyProtection="1">
      <alignment horizontal="left" indent="1"/>
      <protection/>
    </xf>
    <xf numFmtId="0" fontId="0" fillId="0" borderId="152" xfId="0" applyFont="1" applyFill="1" applyBorder="1" applyAlignment="1" applyProtection="1">
      <alignment horizontal="left" indent="1"/>
      <protection/>
    </xf>
    <xf numFmtId="0" fontId="0" fillId="0" borderId="85" xfId="0" applyNumberFormat="1" applyFont="1" applyBorder="1" applyAlignment="1" applyProtection="1">
      <alignment horizontal="left" vertical="top" wrapText="1"/>
      <protection locked="0"/>
    </xf>
    <xf numFmtId="0" fontId="0" fillId="0" borderId="58" xfId="0" applyNumberFormat="1" applyBorder="1" applyAlignment="1" applyProtection="1">
      <alignment horizontal="left" vertical="top" wrapText="1"/>
      <protection locked="0"/>
    </xf>
    <xf numFmtId="0" fontId="0" fillId="0" borderId="96" xfId="0" applyNumberFormat="1" applyBorder="1" applyAlignment="1" applyProtection="1">
      <alignment horizontal="left" vertical="top" wrapText="1"/>
      <protection locked="0"/>
    </xf>
    <xf numFmtId="0" fontId="0" fillId="0" borderId="20"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126" xfId="0" applyNumberFormat="1" applyBorder="1" applyAlignment="1" applyProtection="1">
      <alignment horizontal="left" vertical="top" wrapText="1"/>
      <protection locked="0"/>
    </xf>
    <xf numFmtId="0" fontId="0" fillId="0" borderId="16" xfId="0" applyNumberFormat="1" applyBorder="1" applyAlignment="1" applyProtection="1">
      <alignment horizontal="left" vertical="top" wrapText="1"/>
      <protection locked="0"/>
    </xf>
    <xf numFmtId="0" fontId="0" fillId="0" borderId="19" xfId="0" applyNumberFormat="1" applyBorder="1" applyAlignment="1" applyProtection="1">
      <alignment horizontal="left" vertical="top" wrapText="1"/>
      <protection locked="0"/>
    </xf>
    <xf numFmtId="0" fontId="0" fillId="0" borderId="151" xfId="0" applyNumberFormat="1" applyBorder="1" applyAlignment="1" applyProtection="1">
      <alignment horizontal="left" vertical="top" wrapText="1"/>
      <protection locked="0"/>
    </xf>
    <xf numFmtId="0" fontId="0" fillId="0" borderId="183" xfId="0" applyFont="1" applyBorder="1" applyAlignment="1" applyProtection="1">
      <alignment horizontal="left" indent="1"/>
      <protection/>
    </xf>
    <xf numFmtId="0" fontId="0" fillId="0" borderId="148" xfId="0" applyFont="1" applyBorder="1" applyAlignment="1" applyProtection="1">
      <alignment horizontal="left" indent="1"/>
      <protection/>
    </xf>
    <xf numFmtId="0" fontId="0" fillId="0" borderId="184" xfId="0" applyFont="1" applyBorder="1" applyAlignment="1" applyProtection="1">
      <alignment horizontal="left" indent="1"/>
      <protection/>
    </xf>
    <xf numFmtId="0" fontId="57" fillId="42" borderId="107" xfId="0" applyFont="1" applyFill="1" applyBorder="1" applyAlignment="1" applyProtection="1">
      <alignment horizontal="center" vertical="center"/>
      <protection/>
    </xf>
    <xf numFmtId="0" fontId="57" fillId="42" borderId="112" xfId="0" applyFont="1" applyFill="1" applyBorder="1" applyAlignment="1" applyProtection="1">
      <alignment horizontal="center" vertical="center"/>
      <protection/>
    </xf>
    <xf numFmtId="0" fontId="11" fillId="35" borderId="107" xfId="0" applyFont="1" applyFill="1" applyBorder="1" applyAlignment="1" applyProtection="1">
      <alignment horizontal="center"/>
      <protection/>
    </xf>
    <xf numFmtId="0" fontId="11" fillId="35" borderId="112" xfId="0" applyFont="1" applyFill="1" applyBorder="1" applyAlignment="1" applyProtection="1">
      <alignment horizontal="center"/>
      <protection/>
    </xf>
    <xf numFmtId="0" fontId="11" fillId="35" borderId="114" xfId="0" applyFont="1" applyFill="1" applyBorder="1" applyAlignment="1" applyProtection="1">
      <alignment horizontal="center"/>
      <protection/>
    </xf>
    <xf numFmtId="0" fontId="20" fillId="34" borderId="0" xfId="0" applyFont="1" applyFill="1" applyAlignment="1" applyProtection="1">
      <alignment horizontal="center" wrapText="1"/>
      <protection/>
    </xf>
    <xf numFmtId="0" fontId="0" fillId="0" borderId="185" xfId="0" applyFont="1" applyBorder="1" applyAlignment="1" applyProtection="1">
      <alignment horizontal="left" indent="1"/>
      <protection/>
    </xf>
    <xf numFmtId="0" fontId="0" fillId="0" borderId="139" xfId="0" applyFont="1" applyBorder="1" applyAlignment="1" applyProtection="1">
      <alignment horizontal="left" indent="1"/>
      <protection/>
    </xf>
    <xf numFmtId="0" fontId="0" fillId="0" borderId="186" xfId="0" applyFont="1" applyBorder="1" applyAlignment="1" applyProtection="1">
      <alignment horizontal="left" indent="1"/>
      <protection/>
    </xf>
    <xf numFmtId="0" fontId="0" fillId="0" borderId="120" xfId="0" applyFont="1" applyBorder="1" applyAlignment="1" applyProtection="1">
      <alignment horizontal="left" indent="1"/>
      <protection/>
    </xf>
    <xf numFmtId="0" fontId="0" fillId="0" borderId="93" xfId="0" applyFont="1" applyBorder="1" applyAlignment="1" applyProtection="1">
      <alignment horizontal="left" indent="1"/>
      <protection/>
    </xf>
    <xf numFmtId="0" fontId="0" fillId="0" borderId="152" xfId="0" applyFont="1" applyBorder="1" applyAlignment="1" applyProtection="1">
      <alignment horizontal="left" indent="1"/>
      <protection/>
    </xf>
    <xf numFmtId="0" fontId="20" fillId="41" borderId="103" xfId="0" applyFont="1" applyFill="1" applyBorder="1" applyAlignment="1" applyProtection="1">
      <alignment horizontal="left"/>
      <protection/>
    </xf>
    <xf numFmtId="0" fontId="20" fillId="41" borderId="94" xfId="0" applyFont="1" applyFill="1" applyBorder="1" applyAlignment="1" applyProtection="1">
      <alignment horizontal="left"/>
      <protection/>
    </xf>
    <xf numFmtId="0" fontId="0" fillId="34" borderId="94" xfId="0" applyFill="1" applyBorder="1" applyAlignment="1" applyProtection="1">
      <alignment horizontal="left" wrapText="1" indent="1"/>
      <protection locked="0"/>
    </xf>
    <xf numFmtId="0" fontId="0" fillId="34" borderId="105" xfId="0" applyFill="1" applyBorder="1" applyAlignment="1" applyProtection="1">
      <alignment horizontal="left" wrapText="1" indent="1"/>
      <protection locked="0"/>
    </xf>
    <xf numFmtId="0" fontId="0" fillId="34" borderId="0" xfId="0" applyFill="1" applyBorder="1" applyAlignment="1" applyProtection="1">
      <alignment horizontal="left" wrapText="1" indent="1"/>
      <protection/>
    </xf>
    <xf numFmtId="0" fontId="20" fillId="43" borderId="0" xfId="0" applyFont="1" applyFill="1" applyBorder="1" applyAlignment="1" applyProtection="1">
      <alignment horizontal="left"/>
      <protection/>
    </xf>
    <xf numFmtId="0" fontId="20" fillId="41" borderId="37" xfId="0" applyFont="1" applyFill="1" applyBorder="1" applyAlignment="1" applyProtection="1">
      <alignment horizontal="center" wrapText="1"/>
      <protection/>
    </xf>
    <xf numFmtId="0" fontId="0" fillId="0" borderId="84" xfId="0" applyBorder="1" applyAlignment="1" applyProtection="1">
      <alignment horizontal="center"/>
      <protection/>
    </xf>
    <xf numFmtId="49" fontId="0" fillId="0" borderId="135" xfId="47" applyNumberFormat="1" applyFont="1" applyBorder="1" applyAlignment="1" applyProtection="1">
      <alignment horizontal="center" wrapText="1"/>
      <protection locked="0"/>
    </xf>
    <xf numFmtId="49" fontId="0" fillId="0" borderId="139" xfId="47" applyNumberFormat="1" applyFont="1" applyBorder="1" applyAlignment="1" applyProtection="1">
      <alignment horizontal="center" wrapText="1"/>
      <protection locked="0"/>
    </xf>
    <xf numFmtId="49" fontId="0" fillId="0" borderId="186" xfId="47" applyNumberFormat="1" applyFont="1" applyBorder="1" applyAlignment="1" applyProtection="1">
      <alignment horizontal="center" wrapText="1"/>
      <protection locked="0"/>
    </xf>
    <xf numFmtId="0" fontId="23" fillId="0" borderId="0" xfId="0" applyFont="1" applyAlignment="1" applyProtection="1">
      <alignment horizontal="left"/>
      <protection/>
    </xf>
    <xf numFmtId="0" fontId="20" fillId="41" borderId="101" xfId="0" applyFont="1" applyFill="1" applyBorder="1" applyAlignment="1" applyProtection="1">
      <alignment horizontal="left"/>
      <protection/>
    </xf>
    <xf numFmtId="0" fontId="20" fillId="41" borderId="12" xfId="0" applyFont="1" applyFill="1" applyBorder="1" applyAlignment="1" applyProtection="1">
      <alignment horizontal="left"/>
      <protection/>
    </xf>
    <xf numFmtId="0" fontId="0" fillId="47" borderId="12" xfId="0" applyNumberFormat="1" applyFill="1" applyBorder="1" applyAlignment="1" applyProtection="1">
      <alignment horizontal="left" wrapText="1" indent="1"/>
      <protection/>
    </xf>
    <xf numFmtId="0" fontId="0" fillId="47" borderId="21" xfId="0" applyNumberFormat="1" applyFill="1" applyBorder="1" applyAlignment="1" applyProtection="1">
      <alignment horizontal="left" wrapText="1" indent="1"/>
      <protection/>
    </xf>
    <xf numFmtId="3" fontId="55" fillId="34" borderId="0" xfId="0" applyNumberFormat="1" applyFont="1" applyFill="1" applyAlignment="1" applyProtection="1">
      <alignment horizontal="center" wrapText="1"/>
      <protection/>
    </xf>
    <xf numFmtId="0" fontId="0" fillId="0" borderId="0" xfId="0" applyAlignment="1" applyProtection="1">
      <alignment horizontal="center" wrapText="1"/>
      <protection/>
    </xf>
    <xf numFmtId="0" fontId="20" fillId="41" borderId="102" xfId="0" applyFont="1" applyFill="1" applyBorder="1" applyAlignment="1" applyProtection="1">
      <alignment horizontal="left"/>
      <protection/>
    </xf>
    <xf numFmtId="0" fontId="20" fillId="41" borderId="10" xfId="0" applyFont="1" applyFill="1" applyBorder="1" applyAlignment="1" applyProtection="1">
      <alignment horizontal="left"/>
      <protection/>
    </xf>
    <xf numFmtId="0" fontId="0" fillId="47" borderId="10" xfId="0" applyFill="1" applyBorder="1" applyAlignment="1" applyProtection="1">
      <alignment horizontal="left" wrapText="1" indent="1"/>
      <protection/>
    </xf>
    <xf numFmtId="0" fontId="0" fillId="47" borderId="13" xfId="0" applyFill="1" applyBorder="1" applyAlignment="1" applyProtection="1">
      <alignment horizontal="left" wrapText="1" indent="1"/>
      <protection/>
    </xf>
    <xf numFmtId="0" fontId="11" fillId="41" borderId="0" xfId="0" applyFont="1" applyFill="1" applyBorder="1" applyAlignment="1" applyProtection="1">
      <alignment horizontal="center"/>
      <protection/>
    </xf>
    <xf numFmtId="0" fontId="11" fillId="45" borderId="107" xfId="0" applyFont="1" applyFill="1" applyBorder="1" applyAlignment="1" applyProtection="1">
      <alignment horizontal="center"/>
      <protection/>
    </xf>
    <xf numFmtId="0" fontId="11" fillId="45" borderId="112" xfId="0" applyFont="1" applyFill="1" applyBorder="1" applyAlignment="1" applyProtection="1">
      <alignment horizontal="center"/>
      <protection/>
    </xf>
    <xf numFmtId="0" fontId="11" fillId="45" borderId="132" xfId="0" applyFont="1" applyFill="1" applyBorder="1" applyAlignment="1" applyProtection="1">
      <alignment horizontal="center"/>
      <protection/>
    </xf>
    <xf numFmtId="3" fontId="11" fillId="41" borderId="107" xfId="0" applyNumberFormat="1" applyFont="1" applyFill="1" applyBorder="1" applyAlignment="1" applyProtection="1">
      <alignment horizontal="center" wrapText="1"/>
      <protection/>
    </xf>
    <xf numFmtId="3" fontId="11" fillId="41" borderId="112" xfId="0" applyNumberFormat="1" applyFont="1" applyFill="1" applyBorder="1" applyAlignment="1" applyProtection="1">
      <alignment horizontal="center" wrapText="1"/>
      <protection/>
    </xf>
    <xf numFmtId="3" fontId="11" fillId="41" borderId="132" xfId="0" applyNumberFormat="1" applyFont="1" applyFill="1" applyBorder="1" applyAlignment="1" applyProtection="1">
      <alignment horizontal="center" wrapText="1"/>
      <protection/>
    </xf>
    <xf numFmtId="0" fontId="11" fillId="0" borderId="181" xfId="0" applyFont="1" applyFill="1" applyBorder="1" applyAlignment="1" applyProtection="1">
      <alignment horizontal="left" vertical="center"/>
      <protection/>
    </xf>
    <xf numFmtId="0" fontId="11" fillId="0" borderId="15" xfId="0" applyFont="1" applyFill="1" applyBorder="1" applyAlignment="1" applyProtection="1">
      <alignment horizontal="left" vertical="center"/>
      <protection/>
    </xf>
    <xf numFmtId="0" fontId="10" fillId="0" borderId="181" xfId="0" applyFont="1" applyFill="1" applyBorder="1" applyAlignment="1" applyProtection="1">
      <alignment horizontal="left" vertical="center"/>
      <protection/>
    </xf>
    <xf numFmtId="0" fontId="10" fillId="0" borderId="15" xfId="0" applyFont="1" applyFill="1" applyBorder="1" applyAlignment="1" applyProtection="1">
      <alignment horizontal="left" vertical="center"/>
      <protection/>
    </xf>
    <xf numFmtId="0" fontId="10" fillId="0" borderId="178" xfId="0" applyFont="1" applyFill="1" applyBorder="1" applyAlignment="1" applyProtection="1">
      <alignment horizontal="left" vertical="center" wrapText="1"/>
      <protection/>
    </xf>
    <xf numFmtId="0" fontId="10" fillId="0" borderId="161" xfId="0" applyFont="1" applyFill="1" applyBorder="1" applyAlignment="1" applyProtection="1">
      <alignment horizontal="left" vertical="center" wrapText="1"/>
      <protection/>
    </xf>
    <xf numFmtId="0" fontId="10" fillId="0" borderId="161" xfId="0" applyFont="1" applyFill="1" applyBorder="1" applyAlignment="1" applyProtection="1">
      <alignment horizontal="left" vertical="center" wrapText="1"/>
      <protection locked="0"/>
    </xf>
    <xf numFmtId="0" fontId="10" fillId="0" borderId="178" xfId="0" applyFont="1" applyFill="1" applyBorder="1" applyAlignment="1" applyProtection="1">
      <alignment horizontal="left" vertical="center"/>
      <protection/>
    </xf>
    <xf numFmtId="0" fontId="10" fillId="0" borderId="161" xfId="0" applyFont="1" applyFill="1" applyBorder="1" applyAlignment="1" applyProtection="1">
      <alignment horizontal="left" vertical="center"/>
      <protection/>
    </xf>
    <xf numFmtId="0" fontId="11" fillId="0" borderId="181" xfId="0" applyFont="1" applyFill="1" applyBorder="1" applyAlignment="1" applyProtection="1">
      <alignment horizontal="left" vertical="center" wrapText="1"/>
      <protection/>
    </xf>
    <xf numFmtId="0" fontId="11" fillId="0" borderId="15" xfId="0" applyFont="1" applyFill="1" applyBorder="1" applyAlignment="1" applyProtection="1">
      <alignment horizontal="left" vertical="center" wrapText="1"/>
      <protection/>
    </xf>
    <xf numFmtId="0" fontId="10" fillId="0" borderId="107" xfId="0" applyFont="1" applyFill="1" applyBorder="1" applyAlignment="1" applyProtection="1">
      <alignment horizontal="left" vertical="center" wrapText="1"/>
      <protection locked="0"/>
    </xf>
    <xf numFmtId="0" fontId="10" fillId="0" borderId="112" xfId="0" applyFont="1" applyFill="1" applyBorder="1" applyAlignment="1" applyProtection="1">
      <alignment horizontal="left" vertical="center" wrapText="1"/>
      <protection locked="0"/>
    </xf>
    <xf numFmtId="0" fontId="10" fillId="0" borderId="132" xfId="0" applyFont="1" applyFill="1" applyBorder="1" applyAlignment="1" applyProtection="1">
      <alignment horizontal="left" vertical="center" wrapText="1"/>
      <protection locked="0"/>
    </xf>
    <xf numFmtId="0" fontId="11" fillId="0" borderId="130" xfId="0" applyFont="1" applyFill="1" applyBorder="1" applyAlignment="1" applyProtection="1">
      <alignment horizontal="left" vertical="center" wrapText="1"/>
      <protection/>
    </xf>
    <xf numFmtId="0" fontId="0" fillId="0" borderId="17" xfId="0" applyFill="1" applyBorder="1" applyAlignment="1" applyProtection="1">
      <alignment/>
      <protection/>
    </xf>
    <xf numFmtId="0" fontId="10" fillId="43" borderId="17" xfId="0" applyFont="1" applyFill="1" applyBorder="1" applyAlignment="1" applyProtection="1">
      <alignment horizontal="center" vertical="center" wrapText="1"/>
      <protection locked="0"/>
    </xf>
    <xf numFmtId="0" fontId="10" fillId="43" borderId="100" xfId="0" applyFont="1" applyFill="1" applyBorder="1" applyAlignment="1" applyProtection="1">
      <alignment horizontal="center" vertical="center" wrapText="1"/>
      <protection locked="0"/>
    </xf>
    <xf numFmtId="0" fontId="11" fillId="43" borderId="178" xfId="0" applyFont="1" applyFill="1" applyBorder="1" applyAlignment="1" applyProtection="1">
      <alignment horizontal="left" vertical="center" wrapText="1"/>
      <protection/>
    </xf>
    <xf numFmtId="0" fontId="0" fillId="43" borderId="97" xfId="0" applyFont="1" applyFill="1" applyBorder="1" applyAlignment="1" applyProtection="1">
      <alignment/>
      <protection/>
    </xf>
    <xf numFmtId="0" fontId="10" fillId="43" borderId="97" xfId="0" applyFont="1" applyFill="1" applyBorder="1" applyAlignment="1" applyProtection="1">
      <alignment horizontal="center" vertical="center" wrapText="1"/>
      <protection locked="0"/>
    </xf>
    <xf numFmtId="0" fontId="10" fillId="43" borderId="98" xfId="0" applyFont="1" applyFill="1" applyBorder="1" applyAlignment="1" applyProtection="1">
      <alignment horizontal="center" vertical="center" wrapText="1"/>
      <protection locked="0"/>
    </xf>
    <xf numFmtId="0" fontId="11" fillId="43" borderId="19" xfId="0" applyFont="1" applyFill="1" applyBorder="1" applyAlignment="1" applyProtection="1">
      <alignment/>
      <protection/>
    </xf>
    <xf numFmtId="0" fontId="11" fillId="0" borderId="187" xfId="0" applyFont="1" applyFill="1" applyBorder="1" applyAlignment="1" applyProtection="1">
      <alignment horizontal="center" vertical="center" wrapText="1"/>
      <protection/>
    </xf>
    <xf numFmtId="0" fontId="11" fillId="0" borderId="131" xfId="0" applyFont="1" applyFill="1" applyBorder="1" applyAlignment="1" applyProtection="1">
      <alignment horizontal="center" vertical="center" wrapText="1"/>
      <protection/>
    </xf>
    <xf numFmtId="0" fontId="11" fillId="0" borderId="165" xfId="0" applyFont="1" applyFill="1" applyBorder="1" applyAlignment="1" applyProtection="1">
      <alignment horizontal="center" vertical="center" wrapText="1"/>
      <protection/>
    </xf>
    <xf numFmtId="0" fontId="5" fillId="43" borderId="19" xfId="0" applyFont="1" applyFill="1" applyBorder="1" applyAlignment="1" applyProtection="1">
      <alignment horizontal="left" vertical="center"/>
      <protection/>
    </xf>
    <xf numFmtId="0" fontId="10" fillId="0" borderId="41" xfId="0" applyFont="1" applyFill="1" applyBorder="1" applyAlignment="1" applyProtection="1">
      <alignment horizontal="left"/>
      <protection/>
    </xf>
    <xf numFmtId="0" fontId="10" fillId="0" borderId="47" xfId="0" applyFont="1" applyFill="1" applyBorder="1" applyAlignment="1" applyProtection="1">
      <alignment horizontal="left"/>
      <protection/>
    </xf>
    <xf numFmtId="0" fontId="10" fillId="0" borderId="57" xfId="0" applyFont="1" applyFill="1" applyBorder="1" applyAlignment="1" applyProtection="1">
      <alignment horizontal="left"/>
      <protection/>
    </xf>
    <xf numFmtId="0" fontId="10" fillId="35" borderId="178" xfId="0" applyFont="1" applyFill="1" applyBorder="1" applyAlignment="1" applyProtection="1">
      <alignment horizontal="center" vertical="center"/>
      <protection/>
    </xf>
    <xf numFmtId="0" fontId="10" fillId="35" borderId="97" xfId="0" applyFont="1" applyFill="1" applyBorder="1" applyAlignment="1" applyProtection="1">
      <alignment horizontal="center" vertical="center"/>
      <protection/>
    </xf>
    <xf numFmtId="0" fontId="10" fillId="35" borderId="98" xfId="0" applyFont="1" applyFill="1" applyBorder="1" applyAlignment="1" applyProtection="1">
      <alignment horizontal="center" vertical="center"/>
      <protection/>
    </xf>
    <xf numFmtId="0" fontId="123" fillId="0" borderId="76" xfId="0" applyFont="1" applyBorder="1" applyAlignment="1" applyProtection="1">
      <alignment horizontal="left" vertical="center" wrapText="1" indent="5"/>
      <protection/>
    </xf>
    <xf numFmtId="0" fontId="123" fillId="0" borderId="44" xfId="0" applyFont="1" applyBorder="1" applyAlignment="1" applyProtection="1">
      <alignment horizontal="left" vertical="center" wrapText="1" indent="5"/>
      <protection/>
    </xf>
    <xf numFmtId="0" fontId="123" fillId="0" borderId="60" xfId="0" applyFont="1" applyBorder="1" applyAlignment="1" applyProtection="1">
      <alignment horizontal="left" vertical="center" wrapText="1" indent="5"/>
      <protection/>
    </xf>
    <xf numFmtId="0" fontId="123" fillId="0" borderId="20" xfId="0" applyFont="1" applyBorder="1" applyAlignment="1" applyProtection="1">
      <alignment horizontal="left" vertical="center" wrapText="1" indent="5"/>
      <protection/>
    </xf>
    <xf numFmtId="0" fontId="123" fillId="0" borderId="0" xfId="0" applyFont="1" applyBorder="1" applyAlignment="1" applyProtection="1">
      <alignment horizontal="left" vertical="center" wrapText="1" indent="5"/>
      <protection/>
    </xf>
    <xf numFmtId="0" fontId="123" fillId="0" borderId="77" xfId="0" applyFont="1" applyBorder="1" applyAlignment="1" applyProtection="1">
      <alignment horizontal="left" vertical="center" wrapText="1" indent="5"/>
      <protection/>
    </xf>
    <xf numFmtId="0" fontId="123" fillId="0" borderId="188" xfId="0" applyFont="1" applyBorder="1" applyAlignment="1" applyProtection="1">
      <alignment horizontal="left" vertical="center" wrapText="1" indent="5"/>
      <protection/>
    </xf>
    <xf numFmtId="0" fontId="123" fillId="0" borderId="62" xfId="0" applyFont="1" applyBorder="1" applyAlignment="1" applyProtection="1">
      <alignment horizontal="left" vertical="center" wrapText="1" indent="5"/>
      <protection/>
    </xf>
    <xf numFmtId="0" fontId="123" fillId="0" borderId="74" xfId="0" applyFont="1" applyBorder="1" applyAlignment="1" applyProtection="1">
      <alignment horizontal="left" vertical="center" wrapText="1" indent="5"/>
      <protection/>
    </xf>
    <xf numFmtId="0" fontId="10" fillId="0" borderId="32" xfId="0" applyFont="1" applyBorder="1" applyAlignment="1" applyProtection="1">
      <alignment horizontal="left" vertical="center" wrapText="1"/>
      <protection locked="0"/>
    </xf>
    <xf numFmtId="0" fontId="10" fillId="0" borderId="36"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06" xfId="0" applyFont="1" applyBorder="1" applyAlignment="1" applyProtection="1">
      <alignment horizontal="left" vertical="center"/>
      <protection locked="0"/>
    </xf>
    <xf numFmtId="0" fontId="10" fillId="0" borderId="63" xfId="0" applyFont="1" applyBorder="1" applyAlignment="1" applyProtection="1">
      <alignment horizontal="left" vertical="center"/>
      <protection locked="0"/>
    </xf>
    <xf numFmtId="0" fontId="18" fillId="0" borderId="62" xfId="0" applyFont="1" applyBorder="1" applyAlignment="1" applyProtection="1">
      <alignment horizontal="left" wrapText="1"/>
      <protection/>
    </xf>
    <xf numFmtId="0" fontId="10" fillId="0" borderId="47" xfId="0" applyFont="1" applyFill="1" applyBorder="1" applyAlignment="1" applyProtection="1">
      <alignment horizontal="left" vertical="center" wrapText="1"/>
      <protection/>
    </xf>
    <xf numFmtId="0" fontId="14" fillId="33" borderId="107" xfId="0" applyFont="1" applyFill="1" applyBorder="1" applyAlignment="1" applyProtection="1">
      <alignment horizontal="left"/>
      <protection/>
    </xf>
    <xf numFmtId="0" fontId="14" fillId="33" borderId="112" xfId="0" applyFont="1" applyFill="1" applyBorder="1" applyAlignment="1" applyProtection="1">
      <alignment horizontal="left"/>
      <protection/>
    </xf>
    <xf numFmtId="0" fontId="3" fillId="0" borderId="48" xfId="0" applyFont="1" applyFill="1" applyBorder="1" applyAlignment="1" applyProtection="1">
      <alignment horizontal="left" vertical="center"/>
      <protection/>
    </xf>
    <xf numFmtId="0" fontId="7" fillId="0" borderId="59" xfId="0" applyFont="1" applyFill="1" applyBorder="1" applyAlignment="1" applyProtection="1">
      <alignment horizontal="left" vertical="center"/>
      <protection/>
    </xf>
    <xf numFmtId="0" fontId="11" fillId="0" borderId="0" xfId="0" applyFont="1" applyFill="1" applyBorder="1" applyAlignment="1" applyProtection="1">
      <alignment horizontal="left" wrapText="1"/>
      <protection/>
    </xf>
    <xf numFmtId="0" fontId="0" fillId="0" borderId="77" xfId="0" applyFont="1" applyBorder="1" applyAlignment="1">
      <alignment wrapText="1"/>
    </xf>
    <xf numFmtId="0" fontId="14" fillId="33" borderId="132" xfId="0" applyFont="1" applyFill="1" applyBorder="1" applyAlignment="1" applyProtection="1">
      <alignment horizontal="left"/>
      <protection/>
    </xf>
    <xf numFmtId="0" fontId="9" fillId="0" borderId="59" xfId="0" applyFont="1" applyFill="1" applyBorder="1" applyAlignment="1" applyProtection="1">
      <alignment horizontal="center"/>
      <protection/>
    </xf>
    <xf numFmtId="0" fontId="9" fillId="0" borderId="58" xfId="0" applyFont="1" applyFill="1" applyBorder="1" applyAlignment="1" applyProtection="1">
      <alignment horizontal="center"/>
      <protection/>
    </xf>
    <xf numFmtId="0" fontId="10" fillId="35" borderId="107" xfId="0" applyFont="1" applyFill="1" applyBorder="1" applyAlignment="1" applyProtection="1">
      <alignment horizontal="center" vertical="center"/>
      <protection/>
    </xf>
    <xf numFmtId="0" fontId="10" fillId="35" borderId="112" xfId="0" applyFont="1" applyFill="1" applyBorder="1" applyAlignment="1" applyProtection="1">
      <alignment horizontal="center" vertical="center"/>
      <protection/>
    </xf>
    <xf numFmtId="0" fontId="10" fillId="35" borderId="132" xfId="0" applyFont="1" applyFill="1" applyBorder="1" applyAlignment="1" applyProtection="1">
      <alignment horizontal="center" vertical="center"/>
      <protection/>
    </xf>
    <xf numFmtId="0" fontId="10" fillId="0" borderId="36" xfId="0" applyFont="1" applyFill="1" applyBorder="1" applyAlignment="1" applyProtection="1">
      <alignment horizontal="left" vertical="center" wrapText="1"/>
      <protection/>
    </xf>
    <xf numFmtId="0" fontId="10" fillId="0" borderId="63" xfId="0" applyFont="1" applyFill="1" applyBorder="1" applyAlignment="1" applyProtection="1">
      <alignment horizontal="left" vertical="center" wrapText="1"/>
      <protection/>
    </xf>
    <xf numFmtId="0" fontId="10" fillId="0" borderId="22" xfId="0" applyFont="1" applyBorder="1" applyAlignment="1" applyProtection="1">
      <alignment horizontal="left"/>
      <protection locked="0"/>
    </xf>
    <xf numFmtId="0" fontId="10" fillId="0" borderId="25"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85" xfId="0" applyFont="1" applyFill="1" applyBorder="1" applyAlignment="1" applyProtection="1">
      <alignment vertical="top" wrapText="1"/>
      <protection locked="0"/>
    </xf>
    <xf numFmtId="0" fontId="10" fillId="0" borderId="58" xfId="0" applyFont="1" applyFill="1" applyBorder="1" applyAlignment="1" applyProtection="1">
      <alignment vertical="top" wrapText="1"/>
      <protection locked="0"/>
    </xf>
    <xf numFmtId="0" fontId="10" fillId="0" borderId="96" xfId="0" applyFont="1" applyFill="1" applyBorder="1" applyAlignment="1" applyProtection="1">
      <alignment vertical="top" wrapText="1"/>
      <protection locked="0"/>
    </xf>
    <xf numFmtId="0" fontId="10" fillId="0" borderId="16" xfId="0" applyFont="1" applyFill="1" applyBorder="1" applyAlignment="1" applyProtection="1">
      <alignment vertical="top" wrapText="1"/>
      <protection locked="0"/>
    </xf>
    <xf numFmtId="0" fontId="10" fillId="0" borderId="19" xfId="0" applyFont="1" applyFill="1" applyBorder="1" applyAlignment="1" applyProtection="1">
      <alignment vertical="top" wrapText="1"/>
      <protection locked="0"/>
    </xf>
    <xf numFmtId="0" fontId="10" fillId="0" borderId="151" xfId="0" applyFont="1" applyFill="1" applyBorder="1" applyAlignment="1" applyProtection="1">
      <alignment vertical="top" wrapText="1"/>
      <protection locked="0"/>
    </xf>
    <xf numFmtId="0" fontId="10" fillId="43" borderId="56" xfId="0" applyFont="1" applyFill="1" applyBorder="1" applyAlignment="1" applyProtection="1" quotePrefix="1">
      <alignment horizontal="left" wrapText="1"/>
      <protection/>
    </xf>
    <xf numFmtId="0" fontId="10" fillId="43" borderId="44" xfId="0" applyFont="1" applyFill="1" applyBorder="1" applyAlignment="1" applyProtection="1" quotePrefix="1">
      <alignment horizontal="left" wrapText="1"/>
      <protection/>
    </xf>
    <xf numFmtId="0" fontId="10" fillId="43" borderId="60" xfId="0" applyFont="1" applyFill="1" applyBorder="1" applyAlignment="1" applyProtection="1" quotePrefix="1">
      <alignment horizontal="left" wrapText="1"/>
      <protection/>
    </xf>
    <xf numFmtId="0" fontId="10" fillId="0" borderId="54" xfId="0" applyFont="1" applyFill="1" applyBorder="1" applyAlignment="1" applyProtection="1">
      <alignment horizontal="center" vertical="center"/>
      <protection/>
    </xf>
    <xf numFmtId="0" fontId="10" fillId="0" borderId="43" xfId="0" applyFont="1" applyFill="1" applyBorder="1" applyAlignment="1" applyProtection="1">
      <alignment horizontal="center" vertical="center"/>
      <protection/>
    </xf>
    <xf numFmtId="0" fontId="10" fillId="43" borderId="56" xfId="0" applyFont="1" applyFill="1" applyBorder="1" applyAlignment="1" applyProtection="1">
      <alignment horizontal="center"/>
      <protection/>
    </xf>
    <xf numFmtId="0" fontId="10" fillId="43" borderId="44" xfId="0" applyFont="1" applyFill="1" applyBorder="1" applyAlignment="1" applyProtection="1">
      <alignment horizontal="center"/>
      <protection/>
    </xf>
    <xf numFmtId="0" fontId="14" fillId="55" borderId="26" xfId="0" applyFont="1" applyFill="1" applyBorder="1" applyAlignment="1" applyProtection="1">
      <alignment horizontal="left" vertical="center"/>
      <protection/>
    </xf>
    <xf numFmtId="0" fontId="14" fillId="55" borderId="0" xfId="0" applyFont="1" applyFill="1" applyBorder="1" applyAlignment="1" applyProtection="1">
      <alignment horizontal="left" vertical="center"/>
      <protection/>
    </xf>
    <xf numFmtId="0" fontId="10" fillId="34" borderId="32" xfId="0" applyFont="1" applyFill="1" applyBorder="1" applyAlignment="1" applyProtection="1">
      <alignment horizontal="left" vertical="center" wrapText="1"/>
      <protection locked="0"/>
    </xf>
    <xf numFmtId="0" fontId="10" fillId="34" borderId="36" xfId="0" applyFont="1" applyFill="1" applyBorder="1" applyAlignment="1" applyProtection="1">
      <alignment horizontal="left" vertical="center" wrapText="1"/>
      <protection locked="0"/>
    </xf>
    <xf numFmtId="0" fontId="10" fillId="34" borderId="34" xfId="0" applyFont="1" applyFill="1" applyBorder="1" applyAlignment="1" applyProtection="1">
      <alignment horizontal="left" vertical="center" wrapText="1"/>
      <protection locked="0"/>
    </xf>
    <xf numFmtId="0" fontId="10" fillId="34" borderId="26" xfId="0" applyFont="1" applyFill="1" applyBorder="1" applyAlignment="1" applyProtection="1">
      <alignment horizontal="left" vertical="center" wrapText="1"/>
      <protection locked="0"/>
    </xf>
    <xf numFmtId="0" fontId="10" fillId="34" borderId="0" xfId="0" applyFont="1" applyFill="1" applyBorder="1" applyAlignment="1" applyProtection="1">
      <alignment horizontal="left" vertical="center" wrapText="1"/>
      <protection locked="0"/>
    </xf>
    <xf numFmtId="0" fontId="10" fillId="34" borderId="18" xfId="0" applyFont="1" applyFill="1" applyBorder="1" applyAlignment="1" applyProtection="1">
      <alignment horizontal="left" vertical="center" wrapText="1"/>
      <protection locked="0"/>
    </xf>
    <xf numFmtId="0" fontId="10" fillId="34" borderId="106" xfId="0" applyFont="1" applyFill="1" applyBorder="1" applyAlignment="1" applyProtection="1">
      <alignment horizontal="left" vertical="center" wrapText="1"/>
      <protection locked="0"/>
    </xf>
    <xf numFmtId="0" fontId="10" fillId="34" borderId="63" xfId="0" applyFont="1" applyFill="1" applyBorder="1" applyAlignment="1" applyProtection="1">
      <alignment horizontal="left" vertical="center" wrapText="1"/>
      <protection locked="0"/>
    </xf>
    <xf numFmtId="0" fontId="10" fillId="34" borderId="182" xfId="0" applyFont="1" applyFill="1" applyBorder="1" applyAlignment="1" applyProtection="1">
      <alignment horizontal="left" vertical="center" wrapText="1"/>
      <protection locked="0"/>
    </xf>
    <xf numFmtId="0" fontId="10" fillId="34" borderId="32" xfId="0" applyFont="1" applyFill="1" applyBorder="1" applyAlignment="1" applyProtection="1">
      <alignment horizontal="center" vertical="center" wrapText="1"/>
      <protection locked="0"/>
    </xf>
    <xf numFmtId="0" fontId="10" fillId="34" borderId="36" xfId="0" applyFont="1" applyFill="1" applyBorder="1" applyAlignment="1" applyProtection="1">
      <alignment horizontal="center" vertical="center" wrapText="1"/>
      <protection locked="0"/>
    </xf>
    <xf numFmtId="0" fontId="10" fillId="34" borderId="34" xfId="0" applyFont="1" applyFill="1" applyBorder="1" applyAlignment="1" applyProtection="1">
      <alignment horizontal="center" vertical="center" wrapText="1"/>
      <protection locked="0"/>
    </xf>
    <xf numFmtId="0" fontId="10" fillId="34" borderId="26" xfId="0" applyFont="1" applyFill="1" applyBorder="1" applyAlignment="1" applyProtection="1">
      <alignment horizontal="center" vertical="center" wrapText="1"/>
      <protection locked="0"/>
    </xf>
    <xf numFmtId="0" fontId="10" fillId="34" borderId="0" xfId="0" applyFont="1" applyFill="1" applyBorder="1" applyAlignment="1" applyProtection="1">
      <alignment horizontal="center" vertical="center" wrapText="1"/>
      <protection locked="0"/>
    </xf>
    <xf numFmtId="0" fontId="10" fillId="34" borderId="18" xfId="0" applyFont="1" applyFill="1" applyBorder="1" applyAlignment="1" applyProtection="1">
      <alignment horizontal="center" vertical="center" wrapText="1"/>
      <protection locked="0"/>
    </xf>
    <xf numFmtId="0" fontId="10" fillId="34" borderId="106" xfId="0" applyFont="1" applyFill="1" applyBorder="1" applyAlignment="1" applyProtection="1">
      <alignment horizontal="center" vertical="center" wrapText="1"/>
      <protection locked="0"/>
    </xf>
    <xf numFmtId="0" fontId="10" fillId="34" borderId="63" xfId="0" applyFont="1" applyFill="1" applyBorder="1" applyAlignment="1" applyProtection="1">
      <alignment horizontal="center" vertical="center" wrapText="1"/>
      <protection locked="0"/>
    </xf>
    <xf numFmtId="0" fontId="10" fillId="34" borderId="182"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10" fillId="0" borderId="106" xfId="0" applyFont="1" applyFill="1" applyBorder="1" applyAlignment="1" applyProtection="1">
      <alignment horizontal="center" vertical="center" wrapText="1"/>
      <protection locked="0"/>
    </xf>
    <xf numFmtId="0" fontId="10" fillId="0" borderId="63" xfId="0" applyFont="1" applyFill="1" applyBorder="1" applyAlignment="1" applyProtection="1">
      <alignment horizontal="center" vertical="center" wrapText="1"/>
      <protection locked="0"/>
    </xf>
    <xf numFmtId="0" fontId="10" fillId="0" borderId="182"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wrapText="1"/>
      <protection locked="0"/>
    </xf>
    <xf numFmtId="2" fontId="37" fillId="0" borderId="0" xfId="0" applyNumberFormat="1" applyFont="1" applyFill="1" applyBorder="1" applyAlignment="1" applyProtection="1">
      <alignment horizontal="left" vertical="center" wrapText="1" indent="2"/>
      <protection/>
    </xf>
    <xf numFmtId="2" fontId="47" fillId="0" borderId="0" xfId="0" applyNumberFormat="1" applyFont="1" applyFill="1" applyBorder="1" applyAlignment="1" applyProtection="1">
      <alignment horizontal="left" vertical="center" wrapText="1" indent="2"/>
      <protection/>
    </xf>
    <xf numFmtId="0" fontId="10" fillId="0" borderId="32" xfId="0" applyFont="1" applyFill="1" applyBorder="1" applyAlignment="1" applyProtection="1">
      <alignment horizontal="left" vertical="center" wrapText="1"/>
      <protection locked="0"/>
    </xf>
    <xf numFmtId="0" fontId="10" fillId="0" borderId="36"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4" fillId="55" borderId="26" xfId="0" applyFont="1" applyFill="1" applyBorder="1" applyAlignment="1" applyProtection="1">
      <alignment horizontal="left"/>
      <protection/>
    </xf>
    <xf numFmtId="0" fontId="14" fillId="55" borderId="0" xfId="0" applyFont="1" applyFill="1" applyBorder="1" applyAlignment="1" applyProtection="1">
      <alignment horizontal="left"/>
      <protection/>
    </xf>
    <xf numFmtId="0" fontId="10" fillId="0" borderId="0" xfId="0" applyFont="1" applyAlignment="1" applyProtection="1">
      <alignment horizontal="left" wrapText="1"/>
      <protection/>
    </xf>
    <xf numFmtId="0" fontId="10" fillId="0" borderId="63" xfId="0" applyFont="1" applyBorder="1" applyAlignment="1" applyProtection="1">
      <alignment horizontal="left" indent="1"/>
      <protection locked="0"/>
    </xf>
    <xf numFmtId="0" fontId="11" fillId="0" borderId="63" xfId="0" applyFont="1" applyFill="1" applyBorder="1" applyAlignment="1" applyProtection="1">
      <alignment horizontal="left"/>
      <protection locked="0"/>
    </xf>
    <xf numFmtId="0" fontId="9" fillId="33" borderId="85" xfId="0" applyFont="1" applyFill="1" applyBorder="1" applyAlignment="1" applyProtection="1">
      <alignment horizontal="left"/>
      <protection/>
    </xf>
    <xf numFmtId="0" fontId="9" fillId="33" borderId="176" xfId="0" applyFont="1" applyFill="1" applyBorder="1" applyAlignment="1" applyProtection="1">
      <alignment horizontal="left"/>
      <protection/>
    </xf>
    <xf numFmtId="0" fontId="9" fillId="33" borderId="20" xfId="0" applyFont="1" applyFill="1" applyBorder="1" applyAlignment="1" applyProtection="1">
      <alignment horizontal="left"/>
      <protection/>
    </xf>
    <xf numFmtId="0" fontId="9" fillId="33" borderId="18" xfId="0" applyFont="1" applyFill="1" applyBorder="1" applyAlignment="1" applyProtection="1">
      <alignment horizontal="left"/>
      <protection/>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horizontal="left" wrapText="1"/>
      <protection/>
    </xf>
    <xf numFmtId="182" fontId="10" fillId="35" borderId="10" xfId="0" applyNumberFormat="1" applyFont="1" applyFill="1" applyBorder="1" applyAlignment="1" applyProtection="1">
      <alignment horizontal="left" indent="1"/>
      <protection/>
    </xf>
    <xf numFmtId="182" fontId="10" fillId="35" borderId="13" xfId="0" applyNumberFormat="1" applyFont="1" applyFill="1" applyBorder="1" applyAlignment="1" applyProtection="1">
      <alignment horizontal="left" indent="1"/>
      <protection/>
    </xf>
    <xf numFmtId="0" fontId="14" fillId="33" borderId="20" xfId="0" applyFont="1" applyFill="1" applyBorder="1" applyAlignment="1" applyProtection="1">
      <alignment horizontal="left"/>
      <protection/>
    </xf>
    <xf numFmtId="0" fontId="14" fillId="33" borderId="0" xfId="0" applyFont="1" applyFill="1" applyBorder="1" applyAlignment="1" applyProtection="1">
      <alignment horizontal="left"/>
      <protection/>
    </xf>
    <xf numFmtId="0" fontId="11" fillId="35" borderId="10" xfId="0" applyFont="1" applyFill="1" applyBorder="1" applyAlignment="1" applyProtection="1">
      <alignment horizontal="left" indent="1"/>
      <protection/>
    </xf>
    <xf numFmtId="0" fontId="11" fillId="35" borderId="13" xfId="0" applyFont="1" applyFill="1" applyBorder="1" applyAlignment="1" applyProtection="1">
      <alignment horizontal="left" indent="1"/>
      <protection/>
    </xf>
    <xf numFmtId="0" fontId="10" fillId="35" borderId="22" xfId="0" applyFont="1" applyFill="1" applyBorder="1" applyAlignment="1" applyProtection="1">
      <alignment horizontal="left" vertical="center" indent="1"/>
      <protection/>
    </xf>
    <xf numFmtId="0" fontId="10" fillId="35" borderId="25" xfId="0" applyFont="1" applyFill="1" applyBorder="1" applyAlignment="1" applyProtection="1">
      <alignment horizontal="left" vertical="center" indent="1"/>
      <protection/>
    </xf>
    <xf numFmtId="0" fontId="10" fillId="35" borderId="79" xfId="0" applyFont="1" applyFill="1" applyBorder="1" applyAlignment="1" applyProtection="1">
      <alignment horizontal="left" vertical="center" indent="1"/>
      <protection/>
    </xf>
    <xf numFmtId="0" fontId="45" fillId="0" borderId="0" xfId="0" applyFont="1" applyBorder="1" applyAlignment="1" applyProtection="1">
      <alignment wrapText="1"/>
      <protection/>
    </xf>
    <xf numFmtId="0" fontId="46" fillId="0" borderId="0" xfId="0" applyFont="1" applyBorder="1" applyAlignment="1" applyProtection="1">
      <alignment wrapText="1"/>
      <protection/>
    </xf>
    <xf numFmtId="0" fontId="46" fillId="0" borderId="0" xfId="0" applyFont="1" applyFill="1" applyBorder="1" applyAlignment="1" applyProtection="1">
      <alignment wrapText="1"/>
      <protection/>
    </xf>
    <xf numFmtId="181" fontId="46" fillId="0" borderId="0" xfId="42" applyNumberFormat="1" applyFont="1" applyBorder="1" applyAlignment="1" applyProtection="1">
      <alignment wrapText="1"/>
      <protection/>
    </xf>
    <xf numFmtId="0" fontId="10" fillId="35" borderId="12" xfId="0" applyFont="1" applyFill="1" applyBorder="1" applyAlignment="1" applyProtection="1">
      <alignment horizontal="left" indent="1"/>
      <protection/>
    </xf>
    <xf numFmtId="0" fontId="10" fillId="35" borderId="21" xfId="0" applyFont="1" applyFill="1" applyBorder="1" applyAlignment="1" applyProtection="1">
      <alignment horizontal="left" indent="1"/>
      <protection/>
    </xf>
    <xf numFmtId="0" fontId="9" fillId="33" borderId="16" xfId="0" applyFont="1" applyFill="1" applyBorder="1" applyAlignment="1" applyProtection="1">
      <alignment horizontal="left"/>
      <protection/>
    </xf>
    <xf numFmtId="0" fontId="9" fillId="33" borderId="11" xfId="0" applyFont="1" applyFill="1" applyBorder="1" applyAlignment="1" applyProtection="1">
      <alignment horizontal="left"/>
      <protection/>
    </xf>
    <xf numFmtId="0" fontId="10" fillId="35" borderId="94" xfId="0" applyFont="1" applyFill="1" applyBorder="1" applyAlignment="1" applyProtection="1">
      <alignment horizontal="left" indent="1"/>
      <protection/>
    </xf>
    <xf numFmtId="0" fontId="10" fillId="35" borderId="105" xfId="0" applyFont="1" applyFill="1" applyBorder="1" applyAlignment="1" applyProtection="1">
      <alignment horizontal="left" indent="1"/>
      <protection/>
    </xf>
    <xf numFmtId="0" fontId="10" fillId="35" borderId="10" xfId="0" applyFont="1" applyFill="1" applyBorder="1" applyAlignment="1" applyProtection="1">
      <alignment horizontal="left" indent="1"/>
      <protection/>
    </xf>
    <xf numFmtId="0" fontId="10" fillId="35" borderId="13" xfId="0" applyFont="1" applyFill="1" applyBorder="1" applyAlignment="1" applyProtection="1">
      <alignment horizontal="left" indent="1"/>
      <protection/>
    </xf>
    <xf numFmtId="0" fontId="18" fillId="34" borderId="0" xfId="61" applyFont="1" applyFill="1" applyAlignment="1" applyProtection="1">
      <alignment horizontal="left" wrapText="1"/>
      <protection/>
    </xf>
    <xf numFmtId="0" fontId="45" fillId="34" borderId="0" xfId="61" applyFont="1" applyFill="1" applyAlignment="1" applyProtection="1">
      <alignment horizontal="left" wrapText="1"/>
      <protection/>
    </xf>
    <xf numFmtId="0" fontId="10" fillId="38" borderId="20" xfId="61" applyFont="1" applyFill="1" applyBorder="1" applyAlignment="1" applyProtection="1">
      <alignment horizontal="center" wrapText="1"/>
      <protection/>
    </xf>
    <xf numFmtId="0" fontId="10" fillId="38" borderId="0" xfId="61" applyFont="1" applyFill="1" applyBorder="1" applyAlignment="1" applyProtection="1">
      <alignment horizontal="center" wrapText="1"/>
      <protection/>
    </xf>
    <xf numFmtId="0" fontId="49" fillId="56" borderId="130" xfId="0" applyFont="1" applyFill="1" applyBorder="1" applyAlignment="1" applyProtection="1">
      <alignment horizontal="center" wrapText="1"/>
      <protection/>
    </xf>
    <xf numFmtId="0" fontId="49" fillId="56" borderId="17" xfId="0" applyFont="1" applyFill="1" applyBorder="1" applyAlignment="1" applyProtection="1">
      <alignment horizontal="center" wrapText="1"/>
      <protection/>
    </xf>
    <xf numFmtId="0" fontId="49" fillId="56" borderId="100" xfId="0" applyFont="1" applyFill="1" applyBorder="1" applyAlignment="1" applyProtection="1">
      <alignment horizontal="center" wrapText="1"/>
      <protection/>
    </xf>
    <xf numFmtId="0" fontId="49" fillId="56" borderId="181" xfId="0" applyFont="1" applyFill="1" applyBorder="1" applyAlignment="1" applyProtection="1">
      <alignment horizontal="center" wrapText="1"/>
      <protection/>
    </xf>
    <xf numFmtId="0" fontId="49" fillId="56" borderId="25" xfId="0" applyFont="1" applyFill="1" applyBorder="1" applyAlignment="1" applyProtection="1">
      <alignment horizontal="center" wrapText="1"/>
      <protection/>
    </xf>
    <xf numFmtId="0" fontId="49" fillId="56" borderId="79" xfId="0" applyFont="1" applyFill="1" applyBorder="1" applyAlignment="1" applyProtection="1">
      <alignment horizontal="center" wrapText="1"/>
      <protection/>
    </xf>
    <xf numFmtId="0" fontId="10" fillId="0" borderId="25" xfId="0" applyFont="1" applyBorder="1" applyAlignment="1" applyProtection="1">
      <alignment horizontal="left" vertical="center" wrapText="1" indent="1"/>
      <protection locked="0"/>
    </xf>
    <xf numFmtId="0" fontId="10" fillId="0" borderId="79" xfId="0" applyFont="1" applyBorder="1" applyAlignment="1" applyProtection="1">
      <alignment horizontal="left" vertical="center" wrapText="1" indent="1"/>
      <protection locked="0"/>
    </xf>
    <xf numFmtId="3" fontId="10" fillId="45" borderId="22" xfId="0" applyNumberFormat="1" applyFont="1" applyFill="1" applyBorder="1" applyAlignment="1" applyProtection="1">
      <alignment horizontal="left" vertical="center" wrapText="1"/>
      <protection/>
    </xf>
    <xf numFmtId="0" fontId="10" fillId="45" borderId="15" xfId="0" applyFont="1" applyFill="1" applyBorder="1" applyAlignment="1" applyProtection="1">
      <alignment horizontal="left" vertical="center" wrapText="1"/>
      <protection/>
    </xf>
    <xf numFmtId="0" fontId="10" fillId="35" borderId="22" xfId="0" applyNumberFormat="1" applyFont="1" applyFill="1" applyBorder="1" applyAlignment="1" applyProtection="1">
      <alignment horizontal="left" vertical="center" wrapText="1" indent="1"/>
      <protection/>
    </xf>
    <xf numFmtId="0" fontId="10" fillId="35" borderId="25" xfId="0" applyNumberFormat="1" applyFont="1" applyFill="1" applyBorder="1" applyAlignment="1" applyProtection="1">
      <alignment horizontal="left" vertical="center" wrapText="1" indent="1"/>
      <protection/>
    </xf>
    <xf numFmtId="0" fontId="10" fillId="35" borderId="15" xfId="0" applyNumberFormat="1" applyFont="1" applyFill="1" applyBorder="1" applyAlignment="1" applyProtection="1">
      <alignment horizontal="left" vertical="center" wrapText="1" indent="1"/>
      <protection/>
    </xf>
    <xf numFmtId="0" fontId="11" fillId="36" borderId="84" xfId="0" applyFont="1" applyFill="1" applyBorder="1" applyAlignment="1" applyProtection="1">
      <alignment horizontal="center" vertical="center" wrapText="1"/>
      <protection/>
    </xf>
    <xf numFmtId="0" fontId="11" fillId="35" borderId="22" xfId="0" applyFont="1" applyFill="1" applyBorder="1" applyAlignment="1" applyProtection="1">
      <alignment horizontal="left" vertical="center" indent="1"/>
      <protection/>
    </xf>
    <xf numFmtId="0" fontId="11" fillId="35" borderId="25" xfId="0" applyFont="1" applyFill="1" applyBorder="1" applyAlignment="1" applyProtection="1">
      <alignment horizontal="left" vertical="center" indent="1"/>
      <protection/>
    </xf>
    <xf numFmtId="0" fontId="11" fillId="35" borderId="79" xfId="0" applyFont="1" applyFill="1" applyBorder="1" applyAlignment="1" applyProtection="1">
      <alignment horizontal="left" vertical="center" indent="1"/>
      <protection/>
    </xf>
    <xf numFmtId="0" fontId="11" fillId="36" borderId="104" xfId="0" applyFont="1" applyFill="1" applyBorder="1" applyAlignment="1" applyProtection="1">
      <alignment horizontal="center" vertical="center" wrapText="1"/>
      <protection/>
    </xf>
    <xf numFmtId="0" fontId="11" fillId="53" borderId="37" xfId="0" applyFont="1" applyFill="1" applyBorder="1" applyAlignment="1" applyProtection="1">
      <alignment horizontal="center" vertical="center" wrapText="1"/>
      <protection/>
    </xf>
    <xf numFmtId="0" fontId="11" fillId="53" borderId="84" xfId="0" applyFont="1" applyFill="1" applyBorder="1" applyAlignment="1" applyProtection="1">
      <alignment horizontal="center" vertical="center" wrapText="1"/>
      <protection/>
    </xf>
    <xf numFmtId="0" fontId="0" fillId="0" borderId="36" xfId="0" applyBorder="1" applyAlignment="1" applyProtection="1">
      <alignment wrapText="1"/>
      <protection/>
    </xf>
    <xf numFmtId="0" fontId="0" fillId="0" borderId="106" xfId="0" applyBorder="1" applyAlignment="1" applyProtection="1">
      <alignment wrapText="1"/>
      <protection/>
    </xf>
    <xf numFmtId="0" fontId="0" fillId="0" borderId="63" xfId="0" applyBorder="1" applyAlignment="1" applyProtection="1">
      <alignment wrapText="1"/>
      <protection/>
    </xf>
    <xf numFmtId="0" fontId="0" fillId="34" borderId="0" xfId="0" applyFont="1" applyFill="1" applyBorder="1" applyAlignment="1" applyProtection="1">
      <alignment horizontal="left" vertical="center" wrapText="1"/>
      <protection/>
    </xf>
    <xf numFmtId="0" fontId="18" fillId="34" borderId="0" xfId="0" applyFont="1" applyFill="1" applyAlignment="1" applyProtection="1">
      <alignment horizontal="left" wrapText="1"/>
      <protection/>
    </xf>
    <xf numFmtId="0" fontId="9" fillId="33" borderId="107" xfId="0" applyFont="1" applyFill="1" applyBorder="1" applyAlignment="1" applyProtection="1">
      <alignment horizontal="left" vertical="center"/>
      <protection/>
    </xf>
    <xf numFmtId="0" fontId="9" fillId="33" borderId="187" xfId="0" applyFont="1" applyFill="1" applyBorder="1" applyAlignment="1" applyProtection="1">
      <alignment horizontal="left" vertical="center"/>
      <protection/>
    </xf>
    <xf numFmtId="0" fontId="10" fillId="0" borderId="189" xfId="0" applyFont="1" applyBorder="1" applyAlignment="1" applyProtection="1">
      <alignment horizontal="left" vertical="center" wrapText="1" indent="1"/>
      <protection locked="0"/>
    </xf>
    <xf numFmtId="0" fontId="10" fillId="0" borderId="112" xfId="0" applyFont="1" applyBorder="1" applyAlignment="1" applyProtection="1">
      <alignment horizontal="left" vertical="center" wrapText="1" indent="1"/>
      <protection locked="0"/>
    </xf>
    <xf numFmtId="0" fontId="10" fillId="0" borderId="132" xfId="0" applyFont="1" applyBorder="1" applyAlignment="1" applyProtection="1">
      <alignment horizontal="left" vertical="center" wrapText="1" indent="1"/>
      <protection locked="0"/>
    </xf>
    <xf numFmtId="0" fontId="10" fillId="35" borderId="99" xfId="0" applyFont="1" applyFill="1" applyBorder="1" applyAlignment="1" applyProtection="1">
      <alignment horizontal="left" vertical="center" indent="1"/>
      <protection/>
    </xf>
    <xf numFmtId="0" fontId="10" fillId="35" borderId="17" xfId="0" applyFont="1" applyFill="1" applyBorder="1" applyAlignment="1" applyProtection="1">
      <alignment horizontal="left" vertical="center" indent="1"/>
      <protection/>
    </xf>
    <xf numFmtId="0" fontId="10" fillId="35" borderId="100" xfId="0" applyFont="1" applyFill="1" applyBorder="1" applyAlignment="1" applyProtection="1">
      <alignment horizontal="left" vertical="center" indent="1"/>
      <protection/>
    </xf>
    <xf numFmtId="0" fontId="11" fillId="53" borderId="22" xfId="0" applyFont="1" applyFill="1" applyBorder="1" applyAlignment="1" applyProtection="1">
      <alignment horizontal="center" vertical="center" wrapText="1"/>
      <protection/>
    </xf>
    <xf numFmtId="0" fontId="0" fillId="53" borderId="15" xfId="0" applyFont="1" applyFill="1" applyBorder="1" applyAlignment="1" applyProtection="1">
      <alignment vertical="center" wrapText="1"/>
      <protection/>
    </xf>
    <xf numFmtId="0" fontId="10" fillId="35" borderId="106" xfId="0" applyFont="1" applyFill="1" applyBorder="1" applyAlignment="1" applyProtection="1">
      <alignment horizontal="left" vertical="center" indent="1"/>
      <protection/>
    </xf>
    <xf numFmtId="0" fontId="10" fillId="35" borderId="63" xfId="0" applyFont="1" applyFill="1" applyBorder="1" applyAlignment="1" applyProtection="1">
      <alignment horizontal="left" vertical="center" indent="1"/>
      <protection/>
    </xf>
    <xf numFmtId="0" fontId="10" fillId="35" borderId="163" xfId="0" applyFont="1" applyFill="1" applyBorder="1" applyAlignment="1" applyProtection="1">
      <alignment horizontal="left" vertical="center" indent="1"/>
      <protection/>
    </xf>
    <xf numFmtId="0" fontId="11" fillId="36" borderId="125" xfId="0" applyFont="1" applyFill="1" applyBorder="1" applyAlignment="1" applyProtection="1">
      <alignment horizontal="center" vertical="center" wrapText="1"/>
      <protection/>
    </xf>
    <xf numFmtId="182" fontId="10" fillId="35" borderId="22" xfId="0" applyNumberFormat="1" applyFont="1" applyFill="1" applyBorder="1" applyAlignment="1" applyProtection="1">
      <alignment horizontal="left" vertical="center" indent="1"/>
      <protection/>
    </xf>
    <xf numFmtId="182" fontId="10" fillId="35" borderId="25" xfId="0" applyNumberFormat="1" applyFont="1" applyFill="1" applyBorder="1" applyAlignment="1" applyProtection="1">
      <alignment horizontal="left" vertical="center" indent="1"/>
      <protection/>
    </xf>
    <xf numFmtId="182" fontId="10" fillId="35" borderId="79" xfId="0" applyNumberFormat="1" applyFont="1" applyFill="1" applyBorder="1" applyAlignment="1" applyProtection="1">
      <alignment horizontal="left" vertical="center" indent="1"/>
      <protection/>
    </xf>
    <xf numFmtId="0" fontId="10" fillId="35" borderId="10" xfId="0" applyNumberFormat="1" applyFont="1" applyFill="1" applyBorder="1" applyAlignment="1" applyProtection="1">
      <alignment horizontal="left" vertical="center" wrapText="1" indent="1"/>
      <protection/>
    </xf>
    <xf numFmtId="0" fontId="10" fillId="35" borderId="156" xfId="0" applyNumberFormat="1" applyFont="1" applyFill="1" applyBorder="1" applyAlignment="1" applyProtection="1">
      <alignment horizontal="left" vertical="center" wrapText="1" indent="1"/>
      <protection/>
    </xf>
    <xf numFmtId="0" fontId="10" fillId="35" borderId="97" xfId="0" applyNumberFormat="1" applyFont="1" applyFill="1" applyBorder="1" applyAlignment="1" applyProtection="1">
      <alignment horizontal="left" vertical="center" wrapText="1" indent="1"/>
      <protection/>
    </xf>
    <xf numFmtId="0" fontId="10" fillId="35" borderId="161" xfId="0" applyNumberFormat="1" applyFont="1" applyFill="1" applyBorder="1" applyAlignment="1" applyProtection="1">
      <alignment horizontal="left" vertical="center" wrapText="1" indent="1"/>
      <protection/>
    </xf>
    <xf numFmtId="3" fontId="10" fillId="45" borderId="156" xfId="0" applyNumberFormat="1" applyFont="1" applyFill="1" applyBorder="1" applyAlignment="1" applyProtection="1">
      <alignment horizontal="left" vertical="center" wrapText="1"/>
      <protection/>
    </xf>
    <xf numFmtId="0" fontId="10" fillId="45" borderId="161" xfId="0" applyFont="1" applyFill="1" applyBorder="1" applyAlignment="1" applyProtection="1">
      <alignment horizontal="left" vertical="center" wrapText="1"/>
      <protection/>
    </xf>
    <xf numFmtId="0" fontId="10" fillId="0" borderId="156" xfId="0" applyFont="1" applyFill="1" applyBorder="1" applyAlignment="1" applyProtection="1">
      <alignment horizontal="left" vertical="center" wrapText="1" indent="1"/>
      <protection locked="0"/>
    </xf>
    <xf numFmtId="0" fontId="10" fillId="0" borderId="97" xfId="0" applyFont="1" applyBorder="1" applyAlignment="1" applyProtection="1">
      <alignment horizontal="left" vertical="center" wrapText="1" indent="1"/>
      <protection locked="0"/>
    </xf>
    <xf numFmtId="0" fontId="10" fillId="0" borderId="98" xfId="0" applyFont="1" applyBorder="1" applyAlignment="1" applyProtection="1">
      <alignment horizontal="left" vertical="center" wrapText="1" indent="1"/>
      <protection locked="0"/>
    </xf>
    <xf numFmtId="3" fontId="10" fillId="35" borderId="22" xfId="0" applyNumberFormat="1" applyFont="1" applyFill="1" applyBorder="1" applyAlignment="1" applyProtection="1">
      <alignment horizontal="left" vertical="center" wrapText="1"/>
      <protection/>
    </xf>
    <xf numFmtId="0" fontId="10" fillId="47" borderId="79" xfId="0" applyFont="1" applyFill="1" applyBorder="1" applyAlignment="1" applyProtection="1">
      <alignment horizontal="left" vertical="center" wrapText="1"/>
      <protection/>
    </xf>
    <xf numFmtId="0" fontId="11" fillId="50" borderId="22" xfId="0" applyFont="1" applyFill="1" applyBorder="1" applyAlignment="1" applyProtection="1">
      <alignment horizontal="center" vertical="center" wrapText="1"/>
      <protection/>
    </xf>
    <xf numFmtId="0" fontId="0" fillId="50" borderId="79" xfId="0" applyFont="1" applyFill="1" applyBorder="1" applyAlignment="1" applyProtection="1">
      <alignment vertical="center" wrapText="1"/>
      <protection/>
    </xf>
    <xf numFmtId="0" fontId="11" fillId="36" borderId="10" xfId="0" applyFont="1" applyFill="1" applyBorder="1" applyAlignment="1" applyProtection="1">
      <alignment horizontal="center" vertical="center" wrapText="1"/>
      <protection/>
    </xf>
    <xf numFmtId="0" fontId="0" fillId="0" borderId="10" xfId="0" applyBorder="1" applyAlignment="1" applyProtection="1">
      <alignment wrapText="1"/>
      <protection/>
    </xf>
    <xf numFmtId="0" fontId="11" fillId="50" borderId="10" xfId="0" applyFont="1" applyFill="1" applyBorder="1" applyAlignment="1" applyProtection="1">
      <alignment horizontal="center" vertical="center" wrapText="1"/>
      <protection/>
    </xf>
    <xf numFmtId="0" fontId="10" fillId="35" borderId="22" xfId="0" applyFont="1" applyFill="1" applyBorder="1" applyAlignment="1" applyProtection="1">
      <alignment horizontal="left" vertical="center" wrapText="1"/>
      <protection/>
    </xf>
    <xf numFmtId="0" fontId="10" fillId="35" borderId="25" xfId="0" applyFont="1" applyFill="1" applyBorder="1" applyAlignment="1" applyProtection="1">
      <alignment horizontal="left" vertical="center" wrapText="1"/>
      <protection/>
    </xf>
    <xf numFmtId="0" fontId="10" fillId="47" borderId="15" xfId="0" applyFont="1" applyFill="1" applyBorder="1" applyAlignment="1" applyProtection="1">
      <alignment horizontal="left" vertical="center" wrapText="1"/>
      <protection/>
    </xf>
    <xf numFmtId="3" fontId="10" fillId="0" borderId="1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3" fontId="10" fillId="34" borderId="10" xfId="0" applyNumberFormat="1" applyFont="1" applyFill="1" applyBorder="1" applyAlignment="1" applyProtection="1">
      <alignment horizontal="center" vertical="center" wrapText="1"/>
      <protection locked="0"/>
    </xf>
    <xf numFmtId="0" fontId="10" fillId="0" borderId="10" xfId="0" applyFont="1" applyBorder="1" applyAlignment="1" applyProtection="1">
      <alignment vertical="center" wrapText="1"/>
      <protection locked="0"/>
    </xf>
    <xf numFmtId="0" fontId="11" fillId="34" borderId="19" xfId="0" applyFont="1" applyFill="1" applyBorder="1" applyAlignment="1" applyProtection="1">
      <alignment vertical="center" wrapText="1"/>
      <protection/>
    </xf>
    <xf numFmtId="0" fontId="0" fillId="0" borderId="19" xfId="0" applyBorder="1" applyAlignment="1">
      <alignment vertical="center"/>
    </xf>
    <xf numFmtId="0" fontId="10" fillId="47" borderId="181" xfId="0" applyFont="1" applyFill="1" applyBorder="1" applyAlignment="1" applyProtection="1">
      <alignment horizontal="center" vertical="center" wrapText="1"/>
      <protection/>
    </xf>
    <xf numFmtId="0" fontId="10" fillId="47" borderId="25" xfId="0" applyFont="1" applyFill="1" applyBorder="1" applyAlignment="1" applyProtection="1">
      <alignment horizontal="center" vertical="center" wrapText="1"/>
      <protection/>
    </xf>
    <xf numFmtId="0" fontId="10" fillId="47" borderId="79" xfId="0" applyFont="1" applyFill="1" applyBorder="1" applyAlignment="1" applyProtection="1">
      <alignment horizontal="center" vertical="center" wrapText="1"/>
      <protection/>
    </xf>
    <xf numFmtId="0" fontId="10" fillId="0" borderId="85" xfId="0" applyFont="1" applyFill="1" applyBorder="1" applyAlignment="1" applyProtection="1">
      <alignment horizontal="left" vertical="center"/>
      <protection locked="0"/>
    </xf>
    <xf numFmtId="0" fontId="10" fillId="0" borderId="58" xfId="0" applyFont="1" applyFill="1" applyBorder="1" applyAlignment="1" applyProtection="1">
      <alignment horizontal="left" vertical="center"/>
      <protection locked="0"/>
    </xf>
    <xf numFmtId="0" fontId="10" fillId="0" borderId="96" xfId="0" applyFont="1" applyFill="1" applyBorder="1" applyAlignment="1" applyProtection="1">
      <alignment horizontal="left" vertical="center"/>
      <protection locked="0"/>
    </xf>
    <xf numFmtId="0" fontId="10" fillId="0" borderId="2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26" xfId="0" applyFont="1" applyFill="1" applyBorder="1" applyAlignment="1" applyProtection="1">
      <alignment horizontal="left" vertical="center"/>
      <protection locked="0"/>
    </xf>
    <xf numFmtId="0" fontId="10" fillId="0" borderId="16" xfId="0" applyFont="1" applyFill="1" applyBorder="1" applyAlignment="1" applyProtection="1">
      <alignment horizontal="left" vertical="center"/>
      <protection locked="0"/>
    </xf>
    <xf numFmtId="0" fontId="10" fillId="0" borderId="19" xfId="0" applyFont="1" applyFill="1" applyBorder="1" applyAlignment="1" applyProtection="1">
      <alignment horizontal="left" vertical="center"/>
      <protection locked="0"/>
    </xf>
    <xf numFmtId="0" fontId="10" fillId="0" borderId="151" xfId="0" applyFont="1" applyFill="1" applyBorder="1" applyAlignment="1" applyProtection="1">
      <alignment horizontal="left" vertical="center"/>
      <protection locked="0"/>
    </xf>
    <xf numFmtId="0" fontId="45" fillId="34" borderId="0" xfId="0" applyFont="1" applyFill="1" applyBorder="1" applyAlignment="1" applyProtection="1">
      <alignment horizontal="left" vertical="center" wrapText="1"/>
      <protection/>
    </xf>
    <xf numFmtId="0" fontId="6" fillId="34" borderId="0" xfId="0" applyFont="1" applyFill="1" applyBorder="1" applyAlignment="1" applyProtection="1">
      <alignment horizontal="center" vertical="center"/>
      <protection/>
    </xf>
    <xf numFmtId="0" fontId="12" fillId="35" borderId="85" xfId="0" applyFont="1" applyFill="1" applyBorder="1" applyAlignment="1" applyProtection="1">
      <alignment horizontal="left" vertical="center"/>
      <protection/>
    </xf>
    <xf numFmtId="0" fontId="12" fillId="35" borderId="58" xfId="0" applyFont="1" applyFill="1" applyBorder="1" applyAlignment="1" applyProtection="1">
      <alignment horizontal="left" vertical="center"/>
      <protection/>
    </xf>
    <xf numFmtId="0" fontId="12" fillId="35" borderId="96" xfId="0" applyFont="1" applyFill="1" applyBorder="1" applyAlignment="1" applyProtection="1">
      <alignment horizontal="left" vertical="center"/>
      <protection/>
    </xf>
    <xf numFmtId="0" fontId="11" fillId="53" borderId="129" xfId="0" applyFont="1" applyFill="1" applyBorder="1" applyAlignment="1" applyProtection="1">
      <alignment horizontal="center" vertical="center" wrapText="1"/>
      <protection/>
    </xf>
    <xf numFmtId="0" fontId="11" fillId="53" borderId="177" xfId="0" applyFont="1" applyFill="1" applyBorder="1" applyAlignment="1" applyProtection="1">
      <alignment horizontal="center" vertical="center" wrapText="1"/>
      <protection/>
    </xf>
    <xf numFmtId="3" fontId="10" fillId="34" borderId="12" xfId="0" applyNumberFormat="1" applyFont="1" applyFill="1" applyBorder="1" applyAlignment="1" applyProtection="1">
      <alignment horizontal="center" vertical="center" wrapText="1"/>
      <protection locked="0"/>
    </xf>
    <xf numFmtId="0" fontId="10" fillId="0" borderId="12" xfId="0" applyFont="1" applyBorder="1" applyAlignment="1" applyProtection="1">
      <alignment vertical="center" wrapText="1"/>
      <protection locked="0"/>
    </xf>
    <xf numFmtId="0" fontId="10" fillId="35" borderId="12" xfId="0" applyFont="1" applyFill="1" applyBorder="1" applyAlignment="1" applyProtection="1">
      <alignment horizontal="left" vertical="center" wrapText="1"/>
      <protection/>
    </xf>
    <xf numFmtId="0" fontId="10" fillId="35" borderId="12" xfId="0" applyFont="1" applyFill="1" applyBorder="1" applyAlignment="1" applyProtection="1">
      <alignment vertical="center"/>
      <protection/>
    </xf>
    <xf numFmtId="0" fontId="0" fillId="0" borderId="177" xfId="0" applyBorder="1" applyAlignment="1" applyProtection="1">
      <alignment horizontal="center" vertical="center" wrapText="1"/>
      <protection/>
    </xf>
    <xf numFmtId="0" fontId="9" fillId="33" borderId="0" xfId="0" applyFont="1" applyFill="1" applyBorder="1" applyAlignment="1" applyProtection="1">
      <alignment horizontal="left" vertical="center"/>
      <protection/>
    </xf>
    <xf numFmtId="0" fontId="0" fillId="0" borderId="0" xfId="0" applyAlignment="1" applyProtection="1">
      <alignment vertical="center"/>
      <protection/>
    </xf>
    <xf numFmtId="0" fontId="9" fillId="33" borderId="20" xfId="0" applyFont="1" applyFill="1" applyBorder="1" applyAlignment="1" applyProtection="1">
      <alignment vertical="center"/>
      <protection/>
    </xf>
    <xf numFmtId="0" fontId="9" fillId="33" borderId="107" xfId="0" applyFont="1" applyFill="1" applyBorder="1" applyAlignment="1" applyProtection="1">
      <alignment vertical="center"/>
      <protection/>
    </xf>
    <xf numFmtId="0" fontId="0" fillId="0" borderId="112" xfId="0" applyBorder="1" applyAlignment="1" applyProtection="1">
      <alignment vertical="center"/>
      <protection/>
    </xf>
    <xf numFmtId="0" fontId="0" fillId="0" borderId="132" xfId="0" applyBorder="1" applyAlignment="1" applyProtection="1">
      <alignment vertical="center"/>
      <protection/>
    </xf>
    <xf numFmtId="0" fontId="11" fillId="36" borderId="190" xfId="0" applyFont="1" applyFill="1" applyBorder="1" applyAlignment="1" applyProtection="1">
      <alignment horizontal="center" vertical="center" wrapText="1"/>
      <protection/>
    </xf>
    <xf numFmtId="0" fontId="0" fillId="53" borderId="177" xfId="0" applyFill="1" applyBorder="1" applyAlignment="1" applyProtection="1">
      <alignment horizontal="center" vertical="center" wrapText="1"/>
      <protection/>
    </xf>
    <xf numFmtId="3" fontId="10" fillId="0" borderId="129" xfId="0" applyNumberFormat="1" applyFont="1" applyFill="1" applyBorder="1" applyAlignment="1" applyProtection="1">
      <alignment horizontal="left" vertical="center" wrapText="1"/>
      <protection locked="0"/>
    </xf>
    <xf numFmtId="0" fontId="10" fillId="0" borderId="129"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0" fillId="0" borderId="129" xfId="0" applyBorder="1" applyAlignment="1" applyProtection="1">
      <alignment wrapText="1"/>
      <protection/>
    </xf>
    <xf numFmtId="0" fontId="0" fillId="0" borderId="24" xfId="0" applyBorder="1" applyAlignment="1" applyProtection="1">
      <alignment wrapText="1"/>
      <protection/>
    </xf>
    <xf numFmtId="0" fontId="0" fillId="0" borderId="177" xfId="0" applyBorder="1" applyAlignment="1" applyProtection="1">
      <alignment wrapText="1"/>
      <protection/>
    </xf>
    <xf numFmtId="0" fontId="0" fillId="0" borderId="191" xfId="0" applyBorder="1" applyAlignment="1" applyProtection="1">
      <alignment wrapText="1"/>
      <protection/>
    </xf>
    <xf numFmtId="0" fontId="20" fillId="36" borderId="129" xfId="0" applyFont="1" applyFill="1" applyBorder="1" applyAlignment="1" applyProtection="1">
      <alignment horizontal="center" vertical="center" wrapText="1"/>
      <protection/>
    </xf>
    <xf numFmtId="0" fontId="0" fillId="0" borderId="129" xfId="0" applyBorder="1" applyAlignment="1" applyProtection="1">
      <alignment vertical="center"/>
      <protection/>
    </xf>
    <xf numFmtId="0" fontId="20" fillId="36" borderId="177" xfId="0" applyFont="1" applyFill="1" applyBorder="1" applyAlignment="1" applyProtection="1">
      <alignment horizontal="center" vertical="center" wrapText="1"/>
      <protection/>
    </xf>
    <xf numFmtId="0" fontId="0" fillId="0" borderId="177" xfId="0" applyBorder="1" applyAlignment="1" applyProtection="1">
      <alignment vertical="center"/>
      <protection/>
    </xf>
    <xf numFmtId="0" fontId="0" fillId="0" borderId="129" xfId="0" applyBorder="1" applyAlignment="1" applyProtection="1">
      <alignment horizontal="center" vertical="center" wrapText="1"/>
      <protection/>
    </xf>
    <xf numFmtId="0" fontId="0" fillId="53" borderId="84" xfId="0" applyFill="1" applyBorder="1" applyAlignment="1">
      <alignment horizontal="center" vertical="center" wrapText="1"/>
    </xf>
    <xf numFmtId="3" fontId="10" fillId="0" borderId="37" xfId="0" applyNumberFormat="1" applyFont="1" applyFill="1" applyBorder="1" applyAlignment="1" applyProtection="1">
      <alignment horizontal="left" vertical="center" wrapText="1"/>
      <protection locked="0"/>
    </xf>
    <xf numFmtId="0" fontId="10" fillId="0" borderId="37" xfId="0" applyFont="1" applyBorder="1" applyAlignment="1" applyProtection="1">
      <alignment horizontal="left" vertical="center" wrapText="1"/>
      <protection locked="0"/>
    </xf>
    <xf numFmtId="0" fontId="10" fillId="0" borderId="159" xfId="0" applyFont="1" applyBorder="1" applyAlignment="1" applyProtection="1">
      <alignment horizontal="left" vertical="center" wrapText="1"/>
      <protection locked="0"/>
    </xf>
    <xf numFmtId="0" fontId="11" fillId="50" borderId="129" xfId="0" applyFont="1" applyFill="1" applyBorder="1" applyAlignment="1" applyProtection="1">
      <alignment horizontal="center" vertical="center" wrapText="1"/>
      <protection/>
    </xf>
    <xf numFmtId="0" fontId="0" fillId="50" borderId="177" xfId="0" applyFill="1" applyBorder="1" applyAlignment="1" applyProtection="1">
      <alignment horizontal="center" vertical="center" wrapText="1"/>
      <protection/>
    </xf>
    <xf numFmtId="0" fontId="11" fillId="50" borderId="177" xfId="0" applyFont="1" applyFill="1" applyBorder="1" applyAlignment="1" applyProtection="1">
      <alignment horizontal="center" vertical="center" wrapText="1"/>
      <protection/>
    </xf>
    <xf numFmtId="0" fontId="11" fillId="36" borderId="24" xfId="0" applyFont="1" applyFill="1" applyBorder="1" applyAlignment="1" applyProtection="1">
      <alignment horizontal="center" vertical="center" wrapText="1"/>
      <protection/>
    </xf>
    <xf numFmtId="0" fontId="0" fillId="0" borderId="191" xfId="0" applyBorder="1" applyAlignment="1" applyProtection="1">
      <alignment horizontal="center" vertical="center" wrapText="1"/>
      <protection/>
    </xf>
    <xf numFmtId="0" fontId="10" fillId="35" borderId="181" xfId="0" applyFont="1" applyFill="1" applyBorder="1" applyAlignment="1" applyProtection="1">
      <alignment horizontal="left" vertical="center" wrapText="1" indent="1"/>
      <protection/>
    </xf>
    <xf numFmtId="0" fontId="10" fillId="35" borderId="25" xfId="0" applyFont="1" applyFill="1" applyBorder="1" applyAlignment="1" applyProtection="1">
      <alignment horizontal="left" vertical="center" wrapText="1" indent="1"/>
      <protection/>
    </xf>
    <xf numFmtId="0" fontId="10" fillId="34" borderId="102" xfId="0" applyFont="1" applyFill="1" applyBorder="1" applyAlignment="1" applyProtection="1">
      <alignment horizontal="left" vertical="center" wrapText="1"/>
      <protection locked="0"/>
    </xf>
    <xf numFmtId="0" fontId="10" fillId="34" borderId="10" xfId="0" applyFont="1" applyFill="1" applyBorder="1" applyAlignment="1" applyProtection="1">
      <alignment horizontal="left" vertical="center" wrapText="1"/>
      <protection locked="0"/>
    </xf>
    <xf numFmtId="0" fontId="10" fillId="34" borderId="13" xfId="0" applyFont="1" applyFill="1" applyBorder="1" applyAlignment="1" applyProtection="1">
      <alignment horizontal="left" vertical="center" wrapText="1"/>
      <protection locked="0"/>
    </xf>
    <xf numFmtId="0" fontId="10" fillId="47" borderId="181" xfId="0" applyFont="1" applyFill="1" applyBorder="1" applyAlignment="1" applyProtection="1">
      <alignment horizontal="center" vertical="center" wrapText="1"/>
      <protection/>
    </xf>
    <xf numFmtId="0" fontId="10" fillId="47" borderId="25" xfId="0" applyFont="1" applyFill="1" applyBorder="1" applyAlignment="1" applyProtection="1">
      <alignment horizontal="center" vertical="center" wrapText="1"/>
      <protection/>
    </xf>
    <xf numFmtId="0" fontId="10" fillId="47" borderId="79" xfId="0" applyFont="1" applyFill="1" applyBorder="1" applyAlignment="1" applyProtection="1">
      <alignment horizontal="center" vertical="center" wrapText="1"/>
      <protection/>
    </xf>
    <xf numFmtId="0" fontId="10" fillId="47" borderId="181" xfId="0" applyNumberFormat="1" applyFont="1" applyFill="1" applyBorder="1" applyAlignment="1" applyProtection="1">
      <alignment horizontal="center" vertical="center" wrapText="1"/>
      <protection/>
    </xf>
    <xf numFmtId="0" fontId="10" fillId="47" borderId="25" xfId="0" applyNumberFormat="1" applyFont="1" applyFill="1" applyBorder="1" applyAlignment="1" applyProtection="1">
      <alignment horizontal="center" vertical="center" wrapText="1"/>
      <protection/>
    </xf>
    <xf numFmtId="0" fontId="10" fillId="47" borderId="79" xfId="0" applyNumberFormat="1" applyFont="1" applyFill="1" applyBorder="1" applyAlignment="1" applyProtection="1">
      <alignment horizontal="center" vertical="center" wrapText="1"/>
      <protection/>
    </xf>
    <xf numFmtId="0" fontId="10" fillId="0" borderId="25" xfId="0" applyFont="1" applyBorder="1" applyAlignment="1" applyProtection="1">
      <alignment horizontal="left" vertical="center" wrapText="1"/>
      <protection locked="0"/>
    </xf>
    <xf numFmtId="0" fontId="10" fillId="0" borderId="79" xfId="0" applyFont="1" applyBorder="1" applyAlignment="1" applyProtection="1">
      <alignment horizontal="left" vertical="center" wrapText="1"/>
      <protection locked="0"/>
    </xf>
    <xf numFmtId="0" fontId="10" fillId="35" borderId="181" xfId="0" applyNumberFormat="1" applyFont="1" applyFill="1" applyBorder="1" applyAlignment="1" applyProtection="1">
      <alignment horizontal="left" vertical="center" wrapText="1" indent="1"/>
      <protection/>
    </xf>
    <xf numFmtId="0" fontId="0" fillId="35" borderId="25" xfId="0" applyNumberFormat="1" applyFill="1" applyBorder="1" applyAlignment="1" applyProtection="1">
      <alignment horizontal="left" vertical="center" wrapText="1" indent="1"/>
      <protection/>
    </xf>
    <xf numFmtId="0" fontId="0" fillId="35" borderId="79" xfId="0" applyNumberFormat="1" applyFill="1" applyBorder="1" applyAlignment="1" applyProtection="1">
      <alignment horizontal="left" vertical="center" wrapText="1" indent="1"/>
      <protection/>
    </xf>
    <xf numFmtId="0" fontId="64" fillId="46" borderId="0" xfId="0" applyFont="1" applyFill="1" applyBorder="1" applyAlignment="1" applyProtection="1">
      <alignment horizontal="left" vertical="center" wrapText="1"/>
      <protection/>
    </xf>
    <xf numFmtId="0" fontId="63" fillId="46" borderId="0" xfId="0" applyFont="1" applyFill="1" applyBorder="1" applyAlignment="1" applyProtection="1">
      <alignment horizontal="left" vertical="center" wrapText="1"/>
      <protection/>
    </xf>
    <xf numFmtId="0" fontId="63" fillId="46" borderId="77" xfId="0" applyFont="1" applyFill="1" applyBorder="1" applyAlignment="1" applyProtection="1">
      <alignment horizontal="left" vertical="center" wrapText="1"/>
      <protection/>
    </xf>
    <xf numFmtId="0" fontId="63" fillId="46" borderId="19" xfId="0" applyFont="1" applyFill="1" applyBorder="1" applyAlignment="1" applyProtection="1">
      <alignment horizontal="left" wrapText="1"/>
      <protection/>
    </xf>
    <xf numFmtId="0" fontId="63" fillId="46" borderId="0" xfId="0" applyFont="1" applyFill="1" applyBorder="1" applyAlignment="1">
      <alignment horizontal="left" vertical="center" wrapText="1"/>
    </xf>
    <xf numFmtId="0" fontId="10" fillId="0" borderId="15"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35" borderId="130" xfId="0" applyNumberFormat="1" applyFont="1" applyFill="1" applyBorder="1" applyAlignment="1" applyProtection="1">
      <alignment horizontal="left" vertical="center" wrapText="1" indent="1"/>
      <protection/>
    </xf>
    <xf numFmtId="0" fontId="0" fillId="35" borderId="17" xfId="0" applyNumberFormat="1" applyFill="1" applyBorder="1" applyAlignment="1" applyProtection="1">
      <alignment horizontal="left" vertical="center" wrapText="1" indent="1"/>
      <protection/>
    </xf>
    <xf numFmtId="0" fontId="0" fillId="35" borderId="100" xfId="0" applyNumberFormat="1" applyFill="1" applyBorder="1" applyAlignment="1" applyProtection="1">
      <alignment horizontal="left" vertical="center" wrapText="1" indent="1"/>
      <protection/>
    </xf>
    <xf numFmtId="0" fontId="7" fillId="0" borderId="107" xfId="0" applyFont="1" applyFill="1" applyBorder="1" applyAlignment="1" applyProtection="1">
      <alignment horizontal="center" vertical="center" wrapText="1"/>
      <protection/>
    </xf>
    <xf numFmtId="0" fontId="0" fillId="0" borderId="112" xfId="0" applyFill="1" applyBorder="1" applyAlignment="1" applyProtection="1">
      <alignment horizontal="center" vertical="center" wrapText="1"/>
      <protection/>
    </xf>
    <xf numFmtId="0" fontId="0" fillId="0" borderId="112" xfId="0" applyFill="1" applyBorder="1" applyAlignment="1" applyProtection="1">
      <alignment wrapText="1"/>
      <protection/>
    </xf>
    <xf numFmtId="0" fontId="0" fillId="0" borderId="132" xfId="0" applyFill="1" applyBorder="1" applyAlignment="1" applyProtection="1">
      <alignment wrapText="1"/>
      <protection/>
    </xf>
    <xf numFmtId="0" fontId="20" fillId="36" borderId="58" xfId="0" applyFont="1" applyFill="1" applyBorder="1" applyAlignment="1" applyProtection="1">
      <alignment horizontal="center" vertical="center" wrapText="1"/>
      <protection/>
    </xf>
    <xf numFmtId="0" fontId="0" fillId="0" borderId="58" xfId="0" applyBorder="1" applyAlignment="1" applyProtection="1">
      <alignment wrapText="1"/>
      <protection/>
    </xf>
    <xf numFmtId="0" fontId="0" fillId="0" borderId="96" xfId="0" applyBorder="1" applyAlignment="1" applyProtection="1">
      <alignment wrapText="1"/>
      <protection/>
    </xf>
    <xf numFmtId="0" fontId="11" fillId="36" borderId="85" xfId="0" applyFont="1" applyFill="1"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0" fillId="0" borderId="96" xfId="0" applyBorder="1" applyAlignment="1" applyProtection="1">
      <alignment horizontal="center" vertical="center" wrapText="1"/>
      <protection/>
    </xf>
    <xf numFmtId="0" fontId="11" fillId="36" borderId="85" xfId="0" applyFont="1" applyFill="1" applyBorder="1" applyAlignment="1" applyProtection="1">
      <alignment horizontal="center" vertical="center"/>
      <protection/>
    </xf>
    <xf numFmtId="0" fontId="10" fillId="36" borderId="58" xfId="0" applyFont="1" applyFill="1" applyBorder="1" applyAlignment="1" applyProtection="1">
      <alignment horizontal="center" vertical="center"/>
      <protection/>
    </xf>
    <xf numFmtId="0" fontId="10" fillId="36" borderId="58" xfId="0" applyFont="1" applyFill="1" applyBorder="1" applyAlignment="1" applyProtection="1">
      <alignment/>
      <protection/>
    </xf>
    <xf numFmtId="0" fontId="10" fillId="36" borderId="96" xfId="0" applyFont="1" applyFill="1" applyBorder="1" applyAlignment="1" applyProtection="1">
      <alignment/>
      <protection/>
    </xf>
    <xf numFmtId="0" fontId="20" fillId="34" borderId="0" xfId="0" applyFont="1" applyFill="1" applyBorder="1" applyAlignment="1" applyProtection="1">
      <alignment horizontal="center" vertical="center" wrapText="1"/>
      <protection/>
    </xf>
    <xf numFmtId="0" fontId="0" fillId="34" borderId="0" xfId="0" applyFill="1" applyBorder="1" applyAlignment="1" applyProtection="1">
      <alignment horizontal="center" vertical="center"/>
      <protection/>
    </xf>
    <xf numFmtId="0" fontId="0" fillId="36" borderId="17" xfId="0" applyFont="1" applyFill="1" applyBorder="1" applyAlignment="1" applyProtection="1">
      <alignment horizontal="center" vertical="center" wrapText="1"/>
      <protection/>
    </xf>
    <xf numFmtId="0" fontId="23" fillId="43" borderId="0" xfId="0" applyFont="1" applyFill="1" applyBorder="1" applyAlignment="1" applyProtection="1">
      <alignment horizontal="left" vertical="center"/>
      <protection/>
    </xf>
    <xf numFmtId="0" fontId="10" fillId="36" borderId="84" xfId="0" applyFont="1" applyFill="1" applyBorder="1" applyAlignment="1" applyProtection="1">
      <alignment horizontal="center" vertical="center" wrapText="1"/>
      <protection/>
    </xf>
    <xf numFmtId="0" fontId="20" fillId="34" borderId="107" xfId="0" applyFont="1" applyFill="1" applyBorder="1" applyAlignment="1" applyProtection="1">
      <alignment horizontal="center" vertical="center" wrapText="1"/>
      <protection/>
    </xf>
    <xf numFmtId="0" fontId="0" fillId="34" borderId="112" xfId="0" applyFill="1" applyBorder="1" applyAlignment="1" applyProtection="1">
      <alignment horizontal="center" vertical="center" wrapText="1"/>
      <protection/>
    </xf>
    <xf numFmtId="0" fontId="0" fillId="34" borderId="132" xfId="0" applyFill="1" applyBorder="1" applyAlignment="1" applyProtection="1">
      <alignment horizontal="center" vertical="center" wrapText="1"/>
      <protection/>
    </xf>
    <xf numFmtId="0" fontId="10" fillId="34" borderId="0" xfId="0" applyFont="1"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64" fillId="34" borderId="16" xfId="0" applyFont="1" applyFill="1" applyBorder="1" applyAlignment="1" applyProtection="1">
      <alignment horizontal="left"/>
      <protection/>
    </xf>
    <xf numFmtId="0" fontId="63" fillId="34" borderId="19" xfId="0" applyFont="1" applyFill="1" applyBorder="1" applyAlignment="1" applyProtection="1">
      <alignment horizontal="left"/>
      <protection/>
    </xf>
    <xf numFmtId="0" fontId="10" fillId="34" borderId="178" xfId="0" applyFont="1" applyFill="1" applyBorder="1" applyAlignment="1" applyProtection="1">
      <alignment horizontal="left" vertical="center" wrapText="1"/>
      <protection/>
    </xf>
    <xf numFmtId="0" fontId="0" fillId="34" borderId="97" xfId="0" applyFont="1" applyFill="1" applyBorder="1" applyAlignment="1" applyProtection="1">
      <alignment horizontal="left" vertical="center" wrapText="1"/>
      <protection/>
    </xf>
    <xf numFmtId="0" fontId="20" fillId="34" borderId="107" xfId="0" applyFont="1" applyFill="1" applyBorder="1" applyAlignment="1" applyProtection="1">
      <alignment horizontal="center" vertical="center"/>
      <protection/>
    </xf>
    <xf numFmtId="0" fontId="0" fillId="34" borderId="132" xfId="0" applyFill="1" applyBorder="1" applyAlignment="1" applyProtection="1">
      <alignment horizontal="center" vertical="center"/>
      <protection/>
    </xf>
    <xf numFmtId="0" fontId="10" fillId="34" borderId="94" xfId="0" applyFont="1" applyFill="1" applyBorder="1" applyAlignment="1" applyProtection="1">
      <alignment horizontal="center" vertical="center" wrapText="1"/>
      <protection locked="0"/>
    </xf>
    <xf numFmtId="0" fontId="10" fillId="34" borderId="10" xfId="0" applyFont="1" applyFill="1" applyBorder="1" applyAlignment="1" applyProtection="1">
      <alignment horizontal="center" vertical="center" wrapText="1"/>
      <protection locked="0"/>
    </xf>
    <xf numFmtId="0" fontId="10" fillId="34" borderId="10" xfId="0" applyFont="1" applyFill="1" applyBorder="1" applyAlignment="1" applyProtection="1">
      <alignment horizontal="center" vertical="center"/>
      <protection locked="0"/>
    </xf>
    <xf numFmtId="0" fontId="10" fillId="34" borderId="13" xfId="0" applyFont="1" applyFill="1" applyBorder="1" applyAlignment="1" applyProtection="1">
      <alignment/>
      <protection locked="0"/>
    </xf>
    <xf numFmtId="0" fontId="63" fillId="0" borderId="192" xfId="0" applyFont="1" applyFill="1" applyBorder="1" applyAlignment="1" applyProtection="1">
      <alignment horizontal="left" vertical="center"/>
      <protection/>
    </xf>
    <xf numFmtId="0" fontId="10" fillId="34" borderId="181" xfId="0" applyFont="1" applyFill="1" applyBorder="1" applyAlignment="1" applyProtection="1">
      <alignment horizontal="left" vertical="center" wrapText="1"/>
      <protection/>
    </xf>
    <xf numFmtId="0" fontId="0" fillId="34" borderId="25" xfId="0" applyFont="1" applyFill="1" applyBorder="1" applyAlignment="1" applyProtection="1">
      <alignment horizontal="left" vertical="center" wrapText="1"/>
      <protection/>
    </xf>
    <xf numFmtId="0" fontId="10" fillId="34" borderId="94" xfId="0" applyFont="1" applyFill="1" applyBorder="1" applyAlignment="1" applyProtection="1">
      <alignment horizontal="center" vertical="center"/>
      <protection locked="0"/>
    </xf>
    <xf numFmtId="0" fontId="10" fillId="34" borderId="105" xfId="0" applyFont="1" applyFill="1" applyBorder="1" applyAlignment="1" applyProtection="1">
      <alignment/>
      <protection locked="0"/>
    </xf>
    <xf numFmtId="0" fontId="20" fillId="36" borderId="84" xfId="0" applyFont="1" applyFill="1" applyBorder="1" applyAlignment="1" applyProtection="1">
      <alignment horizontal="center" vertical="center"/>
      <protection/>
    </xf>
    <xf numFmtId="0" fontId="0" fillId="36" borderId="166" xfId="0" applyFont="1" applyFill="1" applyBorder="1" applyAlignment="1" applyProtection="1">
      <alignment/>
      <protection/>
    </xf>
    <xf numFmtId="3" fontId="10" fillId="34" borderId="22" xfId="0" applyNumberFormat="1" applyFont="1" applyFill="1" applyBorder="1" applyAlignment="1" applyProtection="1">
      <alignment horizontal="center" vertical="center" wrapText="1"/>
      <protection locked="0"/>
    </xf>
    <xf numFmtId="3" fontId="10" fillId="34" borderId="15" xfId="0" applyNumberFormat="1" applyFont="1" applyFill="1" applyBorder="1" applyAlignment="1" applyProtection="1">
      <alignment horizontal="center" vertical="center" wrapText="1"/>
      <protection locked="0"/>
    </xf>
    <xf numFmtId="3" fontId="10" fillId="34" borderId="156" xfId="0" applyNumberFormat="1" applyFont="1" applyFill="1" applyBorder="1" applyAlignment="1" applyProtection="1">
      <alignment horizontal="center" vertical="center" wrapText="1"/>
      <protection locked="0"/>
    </xf>
    <xf numFmtId="3" fontId="10" fillId="34" borderId="161" xfId="0" applyNumberFormat="1" applyFont="1" applyFill="1" applyBorder="1" applyAlignment="1" applyProtection="1">
      <alignment horizontal="center" vertical="center" wrapText="1"/>
      <protection locked="0"/>
    </xf>
    <xf numFmtId="0" fontId="11" fillId="36" borderId="23" xfId="0" applyFont="1" applyFill="1" applyBorder="1" applyAlignment="1" applyProtection="1">
      <alignment horizontal="center" vertical="center" wrapText="1"/>
      <protection/>
    </xf>
    <xf numFmtId="0" fontId="11" fillId="36" borderId="176" xfId="0" applyFont="1" applyFill="1" applyBorder="1" applyAlignment="1" applyProtection="1">
      <alignment horizontal="center" vertical="center" wrapText="1"/>
      <protection/>
    </xf>
    <xf numFmtId="0" fontId="11" fillId="34" borderId="101" xfId="0" applyFont="1" applyFill="1" applyBorder="1" applyAlignment="1" applyProtection="1">
      <alignment horizontal="left" vertical="center"/>
      <protection/>
    </xf>
    <xf numFmtId="0" fontId="11" fillId="34" borderId="12" xfId="0" applyFont="1" applyFill="1" applyBorder="1" applyAlignment="1" applyProtection="1">
      <alignment horizontal="left" vertical="center"/>
      <protection/>
    </xf>
    <xf numFmtId="0" fontId="10" fillId="0" borderId="109" xfId="0" applyFont="1" applyFill="1" applyBorder="1" applyAlignment="1" applyProtection="1">
      <alignment horizontal="center" vertical="center"/>
      <protection/>
    </xf>
    <xf numFmtId="0" fontId="10" fillId="0" borderId="34" xfId="0" applyFont="1" applyFill="1" applyBorder="1" applyAlignment="1" applyProtection="1">
      <alignment horizontal="center" vertical="center"/>
      <protection/>
    </xf>
    <xf numFmtId="0" fontId="10" fillId="0" borderId="178" xfId="0" applyFont="1" applyFill="1" applyBorder="1" applyAlignment="1" applyProtection="1">
      <alignment horizontal="center" vertical="center"/>
      <protection/>
    </xf>
    <xf numFmtId="0" fontId="10" fillId="0" borderId="161" xfId="0" applyFont="1" applyFill="1" applyBorder="1" applyAlignment="1" applyProtection="1">
      <alignment horizontal="center" vertical="center"/>
      <protection/>
    </xf>
    <xf numFmtId="0" fontId="10" fillId="35" borderId="15" xfId="0" applyFont="1" applyFill="1" applyBorder="1" applyAlignment="1" applyProtection="1">
      <alignment horizontal="left" vertical="center" indent="1"/>
      <protection/>
    </xf>
    <xf numFmtId="182" fontId="10" fillId="35" borderId="15" xfId="0" applyNumberFormat="1" applyFont="1" applyFill="1" applyBorder="1" applyAlignment="1" applyProtection="1">
      <alignment horizontal="left" vertical="center" indent="1"/>
      <protection/>
    </xf>
    <xf numFmtId="0" fontId="11" fillId="54" borderId="85" xfId="0" applyFont="1" applyFill="1" applyBorder="1" applyAlignment="1" applyProtection="1">
      <alignment horizontal="left" vertical="center"/>
      <protection/>
    </xf>
    <xf numFmtId="0" fontId="11" fillId="54" borderId="58" xfId="0" applyFont="1" applyFill="1" applyBorder="1" applyAlignment="1" applyProtection="1">
      <alignment horizontal="left" vertical="center"/>
      <protection/>
    </xf>
    <xf numFmtId="0" fontId="11" fillId="54" borderId="96" xfId="0" applyFont="1" applyFill="1" applyBorder="1" applyAlignment="1" applyProtection="1">
      <alignment horizontal="left" vertical="center"/>
      <protection/>
    </xf>
    <xf numFmtId="3" fontId="10" fillId="37" borderId="99" xfId="0" applyNumberFormat="1" applyFont="1" applyFill="1" applyBorder="1" applyAlignment="1" applyProtection="1">
      <alignment horizontal="center" vertical="center"/>
      <protection/>
    </xf>
    <xf numFmtId="3" fontId="10" fillId="37" borderId="14" xfId="0" applyNumberFormat="1" applyFont="1" applyFill="1" applyBorder="1" applyAlignment="1" applyProtection="1">
      <alignment horizontal="center" vertical="center"/>
      <protection/>
    </xf>
    <xf numFmtId="0" fontId="11" fillId="36" borderId="190" xfId="0" applyFont="1" applyFill="1" applyBorder="1" applyAlignment="1" applyProtection="1">
      <alignment horizontal="left" vertical="center" wrapText="1"/>
      <protection/>
    </xf>
    <xf numFmtId="0" fontId="11" fillId="36" borderId="129" xfId="0" applyFont="1" applyFill="1" applyBorder="1" applyAlignment="1" applyProtection="1">
      <alignment horizontal="left" vertical="center" wrapText="1"/>
      <protection/>
    </xf>
    <xf numFmtId="0" fontId="10" fillId="34" borderId="107" xfId="0" applyFont="1" applyFill="1" applyBorder="1" applyAlignment="1" applyProtection="1">
      <alignment horizontal="left" vertical="top" wrapText="1"/>
      <protection locked="0"/>
    </xf>
    <xf numFmtId="0" fontId="10" fillId="34" borderId="112" xfId="0" applyFont="1" applyFill="1" applyBorder="1" applyAlignment="1" applyProtection="1">
      <alignment horizontal="left" vertical="top" wrapText="1"/>
      <protection locked="0"/>
    </xf>
    <xf numFmtId="0" fontId="10" fillId="34" borderId="132" xfId="0" applyFont="1" applyFill="1" applyBorder="1" applyAlignment="1" applyProtection="1">
      <alignment horizontal="left" vertical="top" wrapText="1"/>
      <protection locked="0"/>
    </xf>
    <xf numFmtId="0" fontId="11" fillId="36" borderId="193" xfId="0" applyFont="1" applyFill="1" applyBorder="1" applyAlignment="1" applyProtection="1">
      <alignment horizontal="left" wrapText="1"/>
      <protection/>
    </xf>
    <xf numFmtId="0" fontId="0" fillId="36" borderId="128" xfId="0" applyFill="1" applyBorder="1" applyAlignment="1" applyProtection="1">
      <alignment horizontal="left" wrapText="1"/>
      <protection/>
    </xf>
    <xf numFmtId="0" fontId="0" fillId="36" borderId="122" xfId="0" applyFill="1" applyBorder="1" applyAlignment="1" applyProtection="1">
      <alignment horizontal="left" wrapText="1"/>
      <protection/>
    </xf>
    <xf numFmtId="0" fontId="11" fillId="34" borderId="101" xfId="0" applyFont="1" applyFill="1" applyBorder="1" applyAlignment="1" applyProtection="1">
      <alignment horizontal="left" vertical="center" wrapText="1"/>
      <protection/>
    </xf>
    <xf numFmtId="0" fontId="11" fillId="34" borderId="12" xfId="0" applyFont="1" applyFill="1" applyBorder="1" applyAlignment="1" applyProtection="1">
      <alignment horizontal="left" vertical="center" wrapText="1"/>
      <protection/>
    </xf>
    <xf numFmtId="0" fontId="10" fillId="34" borderId="103" xfId="0" applyFont="1" applyFill="1" applyBorder="1" applyAlignment="1" applyProtection="1">
      <alignment horizontal="left" vertical="center" wrapText="1"/>
      <protection/>
    </xf>
    <xf numFmtId="0" fontId="10" fillId="34" borderId="94" xfId="0" applyFont="1" applyFill="1" applyBorder="1" applyAlignment="1" applyProtection="1">
      <alignment horizontal="left" vertical="center" wrapText="1"/>
      <protection/>
    </xf>
    <xf numFmtId="0" fontId="10" fillId="0" borderId="102"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3" fontId="10" fillId="37" borderId="12" xfId="0" applyNumberFormat="1" applyFont="1" applyFill="1" applyBorder="1" applyAlignment="1" applyProtection="1">
      <alignment horizontal="center" vertical="center" wrapText="1"/>
      <protection/>
    </xf>
    <xf numFmtId="3" fontId="10" fillId="34" borderId="10" xfId="0" applyNumberFormat="1" applyFont="1" applyFill="1" applyBorder="1" applyAlignment="1" applyProtection="1">
      <alignment horizontal="center" vertical="center" wrapText="1"/>
      <protection locked="0"/>
    </xf>
    <xf numFmtId="3" fontId="10" fillId="34" borderId="94" xfId="0" applyNumberFormat="1" applyFont="1" applyFill="1" applyBorder="1" applyAlignment="1" applyProtection="1">
      <alignment horizontal="center" vertical="center" wrapText="1"/>
      <protection locked="0"/>
    </xf>
    <xf numFmtId="3" fontId="10" fillId="34" borderId="94" xfId="0" applyNumberFormat="1" applyFont="1" applyFill="1" applyBorder="1" applyAlignment="1" applyProtection="1">
      <alignment horizontal="center" vertical="center" wrapText="1"/>
      <protection locked="0"/>
    </xf>
    <xf numFmtId="0" fontId="10" fillId="0" borderId="25" xfId="0" applyFont="1" applyFill="1" applyBorder="1" applyAlignment="1" applyProtection="1">
      <alignment horizontal="left" vertical="center" wrapText="1"/>
      <protection/>
    </xf>
    <xf numFmtId="0" fontId="10" fillId="34" borderId="156" xfId="0" applyFont="1" applyFill="1" applyBorder="1" applyAlignment="1" applyProtection="1">
      <alignment horizontal="left" vertical="center" wrapText="1"/>
      <protection/>
    </xf>
    <xf numFmtId="0" fontId="11" fillId="34" borderId="99" xfId="0" applyFont="1" applyFill="1" applyBorder="1" applyAlignment="1" applyProtection="1">
      <alignment horizontal="left" vertical="center" wrapText="1"/>
      <protection/>
    </xf>
    <xf numFmtId="0" fontId="11" fillId="34" borderId="36" xfId="0" applyFont="1" applyFill="1" applyBorder="1" applyAlignment="1" applyProtection="1">
      <alignment horizontal="center" vertical="center"/>
      <protection locked="0"/>
    </xf>
    <xf numFmtId="0" fontId="0" fillId="0" borderId="63" xfId="0" applyBorder="1" applyAlignment="1" applyProtection="1">
      <alignment vertical="center"/>
      <protection locked="0"/>
    </xf>
    <xf numFmtId="0" fontId="10" fillId="34" borderId="0" xfId="0" applyFont="1" applyFill="1" applyAlignment="1" applyProtection="1">
      <alignment vertical="center" wrapText="1"/>
      <protection/>
    </xf>
    <xf numFmtId="0" fontId="0" fillId="0" borderId="0" xfId="0" applyAlignment="1">
      <alignment vertical="center" wrapText="1"/>
    </xf>
    <xf numFmtId="0" fontId="11" fillId="34" borderId="0" xfId="0" applyFont="1" applyFill="1" applyBorder="1" applyAlignment="1" applyProtection="1">
      <alignment horizontal="center" vertical="center"/>
      <protection locked="0"/>
    </xf>
    <xf numFmtId="0" fontId="10" fillId="34" borderId="0" xfId="0" applyFont="1" applyFill="1" applyAlignment="1" applyProtection="1">
      <alignment vertical="center"/>
      <protection/>
    </xf>
    <xf numFmtId="0" fontId="0" fillId="0" borderId="0" xfId="0" applyAlignment="1">
      <alignment vertical="center"/>
    </xf>
    <xf numFmtId="0" fontId="9" fillId="33" borderId="181" xfId="0" applyFont="1" applyFill="1" applyBorder="1" applyAlignment="1" applyProtection="1">
      <alignment horizontal="left" vertical="center"/>
      <protection/>
    </xf>
    <xf numFmtId="0" fontId="9" fillId="33" borderId="25" xfId="0" applyFont="1" applyFill="1" applyBorder="1" applyAlignment="1" applyProtection="1">
      <alignment horizontal="left" vertical="center"/>
      <protection/>
    </xf>
    <xf numFmtId="0" fontId="9" fillId="33" borderId="15" xfId="0" applyFont="1" applyFill="1" applyBorder="1" applyAlignment="1" applyProtection="1">
      <alignment horizontal="left" vertical="center"/>
      <protection/>
    </xf>
    <xf numFmtId="0" fontId="9" fillId="33" borderId="178" xfId="0" applyFont="1" applyFill="1" applyBorder="1" applyAlignment="1" applyProtection="1">
      <alignment horizontal="left" vertical="center"/>
      <protection/>
    </xf>
    <xf numFmtId="0" fontId="9" fillId="33" borderId="97" xfId="0" applyFont="1" applyFill="1" applyBorder="1" applyAlignment="1" applyProtection="1">
      <alignment horizontal="left" vertical="center"/>
      <protection/>
    </xf>
    <xf numFmtId="0" fontId="9" fillId="33" borderId="161" xfId="0" applyFont="1" applyFill="1" applyBorder="1" applyAlignment="1" applyProtection="1">
      <alignment horizontal="left" vertical="center"/>
      <protection/>
    </xf>
    <xf numFmtId="182" fontId="10" fillId="35" borderId="22" xfId="0" applyNumberFormat="1" applyFont="1" applyFill="1" applyBorder="1" applyAlignment="1" applyProtection="1">
      <alignment horizontal="left" vertical="center" indent="1"/>
      <protection/>
    </xf>
    <xf numFmtId="182" fontId="10" fillId="35" borderId="25" xfId="0" applyNumberFormat="1" applyFont="1" applyFill="1" applyBorder="1" applyAlignment="1" applyProtection="1">
      <alignment horizontal="left" vertical="center" indent="1"/>
      <protection/>
    </xf>
    <xf numFmtId="182" fontId="10" fillId="35" borderId="79" xfId="0" applyNumberFormat="1" applyFont="1" applyFill="1" applyBorder="1" applyAlignment="1" applyProtection="1">
      <alignment horizontal="left" vertical="center" indent="1"/>
      <protection/>
    </xf>
    <xf numFmtId="0" fontId="11" fillId="35" borderId="22" xfId="0" applyNumberFormat="1" applyFont="1" applyFill="1" applyBorder="1" applyAlignment="1" applyProtection="1">
      <alignment horizontal="left" vertical="center" indent="1"/>
      <protection/>
    </xf>
    <xf numFmtId="0" fontId="11" fillId="35" borderId="25" xfId="0" applyNumberFormat="1" applyFont="1" applyFill="1" applyBorder="1" applyAlignment="1" applyProtection="1">
      <alignment horizontal="left" vertical="center" indent="1"/>
      <protection/>
    </xf>
    <xf numFmtId="0" fontId="11" fillId="35" borderId="79" xfId="0" applyNumberFormat="1" applyFont="1" applyFill="1" applyBorder="1" applyAlignment="1" applyProtection="1">
      <alignment horizontal="left" vertical="center" indent="1"/>
      <protection/>
    </xf>
    <xf numFmtId="0" fontId="10" fillId="35" borderId="22" xfId="0" applyNumberFormat="1" applyFont="1" applyFill="1" applyBorder="1" applyAlignment="1" applyProtection="1">
      <alignment horizontal="left" vertical="center" indent="1"/>
      <protection/>
    </xf>
    <xf numFmtId="0" fontId="10" fillId="35" borderId="25" xfId="0" applyNumberFormat="1" applyFont="1" applyFill="1" applyBorder="1" applyAlignment="1" applyProtection="1">
      <alignment horizontal="left" vertical="center" indent="1"/>
      <protection/>
    </xf>
    <xf numFmtId="0" fontId="10" fillId="35" borderId="79" xfId="0" applyNumberFormat="1" applyFont="1" applyFill="1" applyBorder="1" applyAlignment="1" applyProtection="1">
      <alignment horizontal="left" vertical="center" indent="1"/>
      <protection/>
    </xf>
    <xf numFmtId="181" fontId="10" fillId="34" borderId="0" xfId="45" applyNumberFormat="1" applyFont="1" applyFill="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10" fillId="35" borderId="156" xfId="0" applyFont="1" applyFill="1" applyBorder="1" applyAlignment="1" applyProtection="1">
      <alignment horizontal="left" vertical="center" indent="1"/>
      <protection/>
    </xf>
    <xf numFmtId="0" fontId="10" fillId="35" borderId="97" xfId="0" applyFont="1" applyFill="1" applyBorder="1" applyAlignment="1" applyProtection="1">
      <alignment horizontal="left" vertical="center" indent="1"/>
      <protection/>
    </xf>
    <xf numFmtId="0" fontId="10" fillId="35" borderId="98" xfId="0" applyFont="1" applyFill="1" applyBorder="1" applyAlignment="1" applyProtection="1">
      <alignment horizontal="left" vertical="center" indent="1"/>
      <protection/>
    </xf>
    <xf numFmtId="0" fontId="18" fillId="43" borderId="0" xfId="0" applyFont="1" applyFill="1" applyAlignment="1" applyProtection="1">
      <alignment horizontal="left" wrapText="1"/>
      <protection/>
    </xf>
    <xf numFmtId="0" fontId="9" fillId="33" borderId="112" xfId="0" applyFont="1" applyFill="1" applyBorder="1" applyAlignment="1" applyProtection="1">
      <alignment horizontal="left" vertical="center"/>
      <protection/>
    </xf>
    <xf numFmtId="0" fontId="10" fillId="35" borderId="189" xfId="0" applyNumberFormat="1" applyFont="1" applyFill="1" applyBorder="1" applyAlignment="1" applyProtection="1">
      <alignment horizontal="left" vertical="center" wrapText="1" indent="1"/>
      <protection/>
    </xf>
    <xf numFmtId="0" fontId="10" fillId="35" borderId="112" xfId="0" applyNumberFormat="1" applyFont="1" applyFill="1" applyBorder="1" applyAlignment="1" applyProtection="1">
      <alignment horizontal="left" vertical="center" wrapText="1" indent="1"/>
      <protection/>
    </xf>
    <xf numFmtId="0" fontId="10" fillId="35" borderId="132" xfId="0" applyNumberFormat="1" applyFont="1" applyFill="1" applyBorder="1" applyAlignment="1" applyProtection="1">
      <alignment horizontal="left" vertical="center" wrapText="1" indent="1"/>
      <protection/>
    </xf>
    <xf numFmtId="0" fontId="10" fillId="35" borderId="99" xfId="0" applyNumberFormat="1" applyFont="1" applyFill="1" applyBorder="1" applyAlignment="1" applyProtection="1">
      <alignment horizontal="left" vertical="center" indent="1"/>
      <protection/>
    </xf>
    <xf numFmtId="0" fontId="10" fillId="35" borderId="17" xfId="0" applyNumberFormat="1" applyFont="1" applyFill="1" applyBorder="1" applyAlignment="1" applyProtection="1">
      <alignment horizontal="left" vertical="center" indent="1"/>
      <protection/>
    </xf>
    <xf numFmtId="0" fontId="10" fillId="35" borderId="100" xfId="0" applyNumberFormat="1" applyFont="1" applyFill="1" applyBorder="1" applyAlignment="1" applyProtection="1">
      <alignment horizontal="left" vertical="center" indent="1"/>
      <protection/>
    </xf>
    <xf numFmtId="0" fontId="9" fillId="33" borderId="19" xfId="0" applyFont="1" applyFill="1" applyBorder="1" applyAlignment="1" applyProtection="1">
      <alignment horizontal="left" vertical="center"/>
      <protection/>
    </xf>
    <xf numFmtId="0" fontId="0" fillId="34" borderId="32" xfId="0" applyFill="1" applyBorder="1" applyAlignment="1" applyProtection="1">
      <alignment horizontal="left" vertical="top" wrapText="1" indent="1"/>
      <protection locked="0"/>
    </xf>
    <xf numFmtId="0" fontId="0" fillId="34" borderId="36" xfId="0" applyFill="1" applyBorder="1" applyAlignment="1" applyProtection="1">
      <alignment horizontal="left" vertical="top" wrapText="1" indent="1"/>
      <protection locked="0"/>
    </xf>
    <xf numFmtId="0" fontId="0" fillId="34" borderId="34" xfId="0" applyFill="1" applyBorder="1" applyAlignment="1" applyProtection="1">
      <alignment horizontal="left" vertical="top" wrapText="1" indent="1"/>
      <protection locked="0"/>
    </xf>
    <xf numFmtId="0" fontId="0" fillId="34" borderId="26" xfId="0" applyFill="1" applyBorder="1" applyAlignment="1" applyProtection="1">
      <alignment horizontal="left" vertical="top" wrapText="1" indent="1"/>
      <protection locked="0"/>
    </xf>
    <xf numFmtId="0" fontId="0" fillId="34" borderId="0" xfId="0" applyFill="1" applyBorder="1" applyAlignment="1" applyProtection="1">
      <alignment horizontal="left" vertical="top" wrapText="1" indent="1"/>
      <protection locked="0"/>
    </xf>
    <xf numFmtId="0" fontId="0" fillId="34" borderId="18" xfId="0" applyFill="1" applyBorder="1" applyAlignment="1" applyProtection="1">
      <alignment horizontal="left" vertical="top" wrapText="1" indent="1"/>
      <protection locked="0"/>
    </xf>
    <xf numFmtId="0" fontId="0" fillId="34" borderId="106" xfId="0" applyFill="1" applyBorder="1" applyAlignment="1" applyProtection="1">
      <alignment horizontal="left" vertical="top" wrapText="1" indent="1"/>
      <protection locked="0"/>
    </xf>
    <xf numFmtId="0" fontId="0" fillId="34" borderId="63" xfId="0" applyFill="1" applyBorder="1" applyAlignment="1" applyProtection="1">
      <alignment horizontal="left" vertical="top" wrapText="1" indent="1"/>
      <protection locked="0"/>
    </xf>
    <xf numFmtId="0" fontId="0" fillId="34" borderId="182" xfId="0" applyFill="1" applyBorder="1" applyAlignment="1" applyProtection="1">
      <alignment horizontal="left" vertical="top" wrapText="1" indent="1"/>
      <protection locked="0"/>
    </xf>
    <xf numFmtId="0" fontId="10" fillId="34" borderId="36" xfId="0" applyFont="1" applyFill="1" applyBorder="1" applyAlignment="1" applyProtection="1">
      <alignment horizontal="left" vertical="top" wrapText="1" indent="1"/>
      <protection locked="0"/>
    </xf>
    <xf numFmtId="0" fontId="0" fillId="0" borderId="63" xfId="0" applyBorder="1" applyAlignment="1" applyProtection="1">
      <alignment horizontal="left" vertical="top" wrapText="1" indent="1"/>
      <protection locked="0"/>
    </xf>
    <xf numFmtId="0" fontId="10" fillId="34" borderId="0" xfId="0" applyFont="1" applyFill="1" applyAlignment="1" applyProtection="1">
      <alignment vertical="center" wrapText="1"/>
      <protection/>
    </xf>
    <xf numFmtId="0" fontId="14" fillId="33" borderId="20" xfId="0" applyFont="1" applyFill="1" applyBorder="1" applyAlignment="1" applyProtection="1">
      <alignment horizontal="left"/>
      <protection locked="0"/>
    </xf>
    <xf numFmtId="0" fontId="14" fillId="33" borderId="0" xfId="0" applyFont="1" applyFill="1" applyBorder="1" applyAlignment="1" applyProtection="1">
      <alignment horizontal="left"/>
      <protection locked="0"/>
    </xf>
    <xf numFmtId="0" fontId="10" fillId="34" borderId="36" xfId="0" applyFont="1" applyFill="1" applyBorder="1" applyAlignment="1" applyProtection="1">
      <alignment horizontal="left" vertical="top" wrapText="1" indent="1"/>
      <protection locked="0"/>
    </xf>
    <xf numFmtId="0" fontId="10" fillId="34" borderId="63" xfId="0" applyFont="1" applyFill="1" applyBorder="1" applyAlignment="1" applyProtection="1">
      <alignment horizontal="left"/>
      <protection locked="0"/>
    </xf>
    <xf numFmtId="0" fontId="10" fillId="34" borderId="22" xfId="0" applyFont="1" applyFill="1" applyBorder="1" applyAlignment="1" applyProtection="1">
      <alignment horizontal="left" vertical="top" wrapText="1" indent="1"/>
      <protection locked="0"/>
    </xf>
    <xf numFmtId="0" fontId="10" fillId="34" borderId="25" xfId="0" applyFont="1" applyFill="1" applyBorder="1" applyAlignment="1" applyProtection="1">
      <alignment horizontal="left" vertical="top" wrapText="1" indent="1"/>
      <protection locked="0"/>
    </xf>
    <xf numFmtId="0" fontId="10" fillId="34" borderId="15" xfId="0" applyFont="1" applyFill="1" applyBorder="1" applyAlignment="1" applyProtection="1">
      <alignment horizontal="left" vertical="top" wrapText="1" indent="1"/>
      <protection locked="0"/>
    </xf>
    <xf numFmtId="0" fontId="10" fillId="34" borderId="25" xfId="0" applyFont="1" applyFill="1" applyBorder="1" applyAlignment="1" applyProtection="1">
      <alignment horizontal="left"/>
      <protection locked="0"/>
    </xf>
    <xf numFmtId="0" fontId="0" fillId="0" borderId="63" xfId="0" applyFont="1" applyBorder="1" applyAlignment="1" applyProtection="1">
      <alignment horizontal="left" vertical="top" wrapText="1" indent="1"/>
      <protection locked="0"/>
    </xf>
    <xf numFmtId="183" fontId="11" fillId="0" borderId="10" xfId="0" applyNumberFormat="1" applyFont="1" applyFill="1" applyBorder="1" applyAlignment="1" applyProtection="1">
      <alignment horizontal="right" vertical="center"/>
      <protection locked="0"/>
    </xf>
    <xf numFmtId="0" fontId="10" fillId="0" borderId="10" xfId="0" applyFont="1" applyBorder="1" applyAlignment="1" applyProtection="1">
      <alignment horizontal="right" vertical="center"/>
      <protection locked="0"/>
    </xf>
    <xf numFmtId="0" fontId="10" fillId="0" borderId="102"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11" fillId="34" borderId="164" xfId="0" applyFont="1" applyFill="1" applyBorder="1" applyAlignment="1" applyProtection="1">
      <alignment horizontal="left" vertical="center" wrapText="1"/>
      <protection/>
    </xf>
    <xf numFmtId="0" fontId="0" fillId="34" borderId="189" xfId="0" applyFont="1" applyFill="1" applyBorder="1" applyAlignment="1" applyProtection="1">
      <alignment wrapText="1"/>
      <protection/>
    </xf>
    <xf numFmtId="0" fontId="11" fillId="34" borderId="0" xfId="0" applyFont="1" applyFill="1" applyBorder="1" applyAlignment="1" applyProtection="1">
      <alignment horizontal="left" vertical="center"/>
      <protection/>
    </xf>
    <xf numFmtId="0" fontId="0" fillId="34" borderId="0" xfId="0" applyFont="1" applyFill="1" applyBorder="1" applyAlignment="1" applyProtection="1">
      <alignment vertical="center"/>
      <protection/>
    </xf>
    <xf numFmtId="0" fontId="37" fillId="34" borderId="0" xfId="0" applyFont="1" applyFill="1" applyBorder="1" applyAlignment="1" applyProtection="1">
      <alignment horizontal="left" vertical="center" wrapText="1"/>
      <protection/>
    </xf>
    <xf numFmtId="0" fontId="0" fillId="0" borderId="0" xfId="0" applyFont="1" applyAlignment="1">
      <alignment/>
    </xf>
    <xf numFmtId="0" fontId="0" fillId="0" borderId="77" xfId="0" applyFont="1" applyBorder="1" applyAlignment="1">
      <alignment/>
    </xf>
    <xf numFmtId="0" fontId="10" fillId="0" borderId="104" xfId="0" applyFont="1" applyFill="1" applyBorder="1" applyAlignment="1" applyProtection="1">
      <alignment horizontal="left" vertical="center"/>
      <protection/>
    </xf>
    <xf numFmtId="0" fontId="10" fillId="0" borderId="84" xfId="0" applyFont="1" applyFill="1" applyBorder="1" applyAlignment="1" applyProtection="1">
      <alignment horizontal="left" vertical="center"/>
      <protection/>
    </xf>
    <xf numFmtId="183" fontId="11" fillId="0" borderId="84" xfId="0" applyNumberFormat="1" applyFont="1" applyFill="1" applyBorder="1" applyAlignment="1" applyProtection="1">
      <alignment horizontal="right" vertical="center"/>
      <protection locked="0"/>
    </xf>
    <xf numFmtId="0" fontId="10" fillId="0" borderId="84" xfId="0" applyFont="1" applyBorder="1" applyAlignment="1" applyProtection="1">
      <alignment horizontal="right" vertical="center"/>
      <protection locked="0"/>
    </xf>
    <xf numFmtId="0" fontId="11" fillId="36" borderId="164" xfId="0" applyFont="1" applyFill="1" applyBorder="1" applyAlignment="1" applyProtection="1">
      <alignment horizontal="center" vertical="center" wrapText="1"/>
      <protection/>
    </xf>
    <xf numFmtId="0" fontId="0" fillId="36" borderId="131" xfId="0" applyFill="1" applyBorder="1" applyAlignment="1" applyProtection="1">
      <alignment horizontal="center" vertical="center" wrapText="1"/>
      <protection/>
    </xf>
    <xf numFmtId="0" fontId="0" fillId="0" borderId="131" xfId="0" applyBorder="1" applyAlignment="1" applyProtection="1">
      <alignment vertical="center" wrapText="1"/>
      <protection/>
    </xf>
    <xf numFmtId="0" fontId="0" fillId="0" borderId="165" xfId="0" applyBorder="1" applyAlignment="1" applyProtection="1">
      <alignment vertical="center" wrapText="1"/>
      <protection/>
    </xf>
    <xf numFmtId="0" fontId="11" fillId="36" borderId="164" xfId="0" applyFont="1" applyFill="1" applyBorder="1" applyAlignment="1" applyProtection="1">
      <alignment horizontal="left" vertical="center"/>
      <protection/>
    </xf>
    <xf numFmtId="0" fontId="11" fillId="36" borderId="189" xfId="0" applyFont="1" applyFill="1" applyBorder="1" applyAlignment="1" applyProtection="1">
      <alignment horizontal="left" vertical="center"/>
      <protection/>
    </xf>
    <xf numFmtId="0" fontId="11" fillId="53" borderId="164" xfId="0" applyFont="1" applyFill="1" applyBorder="1" applyAlignment="1" applyProtection="1">
      <alignment horizontal="center" vertical="center" wrapText="1"/>
      <protection/>
    </xf>
    <xf numFmtId="0" fontId="11" fillId="53" borderId="131" xfId="0" applyFont="1" applyFill="1" applyBorder="1" applyAlignment="1" applyProtection="1">
      <alignment horizontal="center" vertical="center" wrapText="1"/>
      <protection/>
    </xf>
    <xf numFmtId="183" fontId="11" fillId="0" borderId="37" xfId="0" applyNumberFormat="1" applyFont="1" applyFill="1" applyBorder="1" applyAlignment="1" applyProtection="1">
      <alignment horizontal="right" vertical="center"/>
      <protection locked="0"/>
    </xf>
    <xf numFmtId="0" fontId="10" fillId="0" borderId="37" xfId="0" applyFont="1" applyBorder="1" applyAlignment="1" applyProtection="1">
      <alignment horizontal="right" vertical="center"/>
      <protection locked="0"/>
    </xf>
    <xf numFmtId="0" fontId="11" fillId="54" borderId="178" xfId="0" applyFont="1" applyFill="1" applyBorder="1" applyAlignment="1" applyProtection="1">
      <alignment horizontal="left" vertical="center" wrapText="1"/>
      <protection/>
    </xf>
    <xf numFmtId="0" fontId="0" fillId="54" borderId="97" xfId="0" applyFill="1" applyBorder="1" applyAlignment="1" applyProtection="1">
      <alignment horizontal="left" vertical="center" wrapText="1"/>
      <protection/>
    </xf>
    <xf numFmtId="0" fontId="0" fillId="54" borderId="161" xfId="0" applyFill="1" applyBorder="1" applyAlignment="1" applyProtection="1">
      <alignment horizontal="left" vertical="center" wrapText="1"/>
      <protection/>
    </xf>
    <xf numFmtId="0" fontId="11" fillId="53" borderId="164" xfId="0" applyFont="1" applyFill="1" applyBorder="1" applyAlignment="1" applyProtection="1">
      <alignment horizontal="left" vertical="center" wrapText="1"/>
      <protection/>
    </xf>
    <xf numFmtId="0" fontId="0" fillId="53" borderId="189" xfId="0" applyFont="1" applyFill="1" applyBorder="1" applyAlignment="1" applyProtection="1">
      <alignment wrapText="1"/>
      <protection/>
    </xf>
    <xf numFmtId="0" fontId="11" fillId="34" borderId="189" xfId="0" applyFont="1" applyFill="1" applyBorder="1" applyAlignment="1" applyProtection="1">
      <alignment horizontal="left" vertical="center" wrapText="1"/>
      <protection locked="0"/>
    </xf>
    <xf numFmtId="0" fontId="0" fillId="34" borderId="112" xfId="0" applyFill="1"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132" xfId="0" applyBorder="1" applyAlignment="1" applyProtection="1">
      <alignment horizontal="left" vertical="center" wrapText="1"/>
      <protection locked="0"/>
    </xf>
    <xf numFmtId="0" fontId="0" fillId="36" borderId="17" xfId="0" applyFill="1" applyBorder="1" applyAlignment="1" applyProtection="1">
      <alignment horizontal="center" vertical="center" wrapText="1"/>
      <protection/>
    </xf>
    <xf numFmtId="0" fontId="0" fillId="36" borderId="14" xfId="0" applyFill="1" applyBorder="1" applyAlignment="1" applyProtection="1">
      <alignment horizontal="center" vertical="center" wrapText="1"/>
      <protection/>
    </xf>
    <xf numFmtId="0" fontId="10" fillId="34" borderId="156"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0" fillId="34" borderId="98" xfId="0" applyFont="1" applyFill="1" applyBorder="1" applyAlignment="1" applyProtection="1">
      <alignment vertical="center" wrapText="1"/>
      <protection locked="0"/>
    </xf>
    <xf numFmtId="0" fontId="0" fillId="53" borderId="21" xfId="0" applyFill="1" applyBorder="1" applyAlignment="1" applyProtection="1">
      <alignment horizontal="center" vertical="center" wrapText="1"/>
      <protection/>
    </xf>
    <xf numFmtId="0" fontId="10" fillId="0" borderId="157" xfId="0" applyFont="1" applyFill="1" applyBorder="1" applyAlignment="1" applyProtection="1">
      <alignment horizontal="left" vertical="center"/>
      <protection/>
    </xf>
    <xf numFmtId="0" fontId="10" fillId="0" borderId="37" xfId="0" applyFont="1" applyFill="1" applyBorder="1" applyAlignment="1" applyProtection="1">
      <alignment horizontal="left" vertical="center"/>
      <protection/>
    </xf>
    <xf numFmtId="0" fontId="11" fillId="0" borderId="107" xfId="0" applyFont="1" applyFill="1" applyBorder="1" applyAlignment="1" applyProtection="1">
      <alignment horizontal="right" vertical="center"/>
      <protection/>
    </xf>
    <xf numFmtId="0" fontId="11" fillId="0" borderId="187" xfId="0" applyFont="1" applyFill="1" applyBorder="1" applyAlignment="1" applyProtection="1">
      <alignment horizontal="right" vertical="center"/>
      <protection/>
    </xf>
    <xf numFmtId="183" fontId="11" fillId="0" borderId="131" xfId="0" applyNumberFormat="1" applyFont="1" applyFill="1" applyBorder="1" applyAlignment="1" applyProtection="1">
      <alignment horizontal="right" vertical="center"/>
      <protection/>
    </xf>
    <xf numFmtId="0" fontId="10" fillId="0" borderId="131" xfId="0" applyFont="1" applyBorder="1" applyAlignment="1" applyProtection="1">
      <alignment horizontal="right" vertical="center"/>
      <protection/>
    </xf>
    <xf numFmtId="0" fontId="11" fillId="54" borderId="99" xfId="0" applyFont="1" applyFill="1" applyBorder="1" applyAlignment="1" applyProtection="1">
      <alignment horizontal="left" vertical="center" indent="1"/>
      <protection/>
    </xf>
    <xf numFmtId="0" fontId="11" fillId="54" borderId="17" xfId="0" applyFont="1" applyFill="1" applyBorder="1" applyAlignment="1" applyProtection="1">
      <alignment horizontal="left" vertical="center" indent="1"/>
      <protection/>
    </xf>
    <xf numFmtId="0" fontId="11" fillId="54" borderId="100" xfId="0" applyFont="1" applyFill="1" applyBorder="1" applyAlignment="1" applyProtection="1">
      <alignment horizontal="left" vertical="center" indent="1"/>
      <protection/>
    </xf>
    <xf numFmtId="0" fontId="0" fillId="53" borderId="131" xfId="0" applyFont="1" applyFill="1" applyBorder="1" applyAlignment="1" applyProtection="1">
      <alignment horizontal="center" vertical="center" wrapText="1"/>
      <protection/>
    </xf>
    <xf numFmtId="0" fontId="10" fillId="34" borderId="189"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10" fillId="0" borderId="102"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1" fillId="0" borderId="102"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left" vertical="center" wrapText="1"/>
      <protection locked="0"/>
    </xf>
    <xf numFmtId="0" fontId="10" fillId="0" borderId="103" xfId="0" applyFont="1" applyFill="1" applyBorder="1" applyAlignment="1" applyProtection="1">
      <alignment horizontal="left" vertical="center" wrapText="1"/>
      <protection locked="0"/>
    </xf>
    <xf numFmtId="0" fontId="10" fillId="0" borderId="94" xfId="0" applyFont="1" applyFill="1" applyBorder="1" applyAlignment="1" applyProtection="1">
      <alignment horizontal="left" vertical="center" wrapText="1"/>
      <protection locked="0"/>
    </xf>
    <xf numFmtId="0" fontId="10" fillId="0" borderId="105" xfId="0" applyFont="1" applyFill="1" applyBorder="1" applyAlignment="1" applyProtection="1">
      <alignment horizontal="left" vertical="center" wrapText="1"/>
      <protection locked="0"/>
    </xf>
    <xf numFmtId="0" fontId="11" fillId="36" borderId="78" xfId="0" applyFont="1" applyFill="1" applyBorder="1" applyAlignment="1" applyProtection="1">
      <alignment horizontal="center" vertical="center" wrapText="1"/>
      <protection/>
    </xf>
    <xf numFmtId="0" fontId="11" fillId="36" borderId="107" xfId="0" applyFont="1" applyFill="1" applyBorder="1" applyAlignment="1" applyProtection="1">
      <alignment horizontal="center" vertical="center" wrapText="1"/>
      <protection/>
    </xf>
    <xf numFmtId="0" fontId="10" fillId="0" borderId="101"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23" fillId="0" borderId="41" xfId="0" applyFont="1" applyFill="1" applyBorder="1" applyAlignment="1" applyProtection="1">
      <alignment horizontal="left" vertical="center" wrapText="1"/>
      <protection/>
    </xf>
    <xf numFmtId="0" fontId="25" fillId="0" borderId="47" xfId="0" applyFont="1" applyFill="1" applyBorder="1" applyAlignment="1" applyProtection="1">
      <alignment horizontal="left" vertical="center" wrapText="1"/>
      <protection/>
    </xf>
    <xf numFmtId="0" fontId="11" fillId="0" borderId="103" xfId="0" applyFont="1" applyFill="1" applyBorder="1" applyAlignment="1" applyProtection="1">
      <alignment horizontal="center" vertical="center" wrapText="1"/>
      <protection locked="0"/>
    </xf>
    <xf numFmtId="0" fontId="11" fillId="0" borderId="156" xfId="0" applyFont="1" applyFill="1" applyBorder="1" applyAlignment="1" applyProtection="1">
      <alignment horizontal="center" vertical="center" wrapText="1"/>
      <protection locked="0"/>
    </xf>
    <xf numFmtId="0" fontId="0" fillId="43" borderId="25" xfId="0" applyFont="1" applyFill="1" applyBorder="1" applyAlignment="1" applyProtection="1">
      <alignment vertical="center" wrapText="1"/>
      <protection/>
    </xf>
    <xf numFmtId="0" fontId="0" fillId="43" borderId="25" xfId="0" applyFill="1" applyBorder="1" applyAlignment="1" applyProtection="1">
      <alignment vertical="center" wrapText="1"/>
      <protection/>
    </xf>
    <xf numFmtId="0" fontId="0" fillId="43" borderId="15" xfId="0" applyFill="1" applyBorder="1" applyAlignment="1" applyProtection="1">
      <alignment vertical="center" wrapText="1"/>
      <protection/>
    </xf>
    <xf numFmtId="3" fontId="10" fillId="35" borderId="37" xfId="0" applyNumberFormat="1" applyFont="1" applyFill="1" applyBorder="1" applyAlignment="1" applyProtection="1">
      <alignment horizontal="center" vertical="center"/>
      <protection/>
    </xf>
    <xf numFmtId="0" fontId="10" fillId="0" borderId="84" xfId="0" applyFont="1" applyBorder="1" applyAlignment="1" applyProtection="1">
      <alignment vertical="center"/>
      <protection/>
    </xf>
    <xf numFmtId="0" fontId="0" fillId="0" borderId="109" xfId="0" applyBorder="1" applyAlignment="1" applyProtection="1">
      <alignment vertical="center" wrapText="1"/>
      <protection/>
    </xf>
    <xf numFmtId="0" fontId="0" fillId="0" borderId="36" xfId="0" applyBorder="1" applyAlignment="1" applyProtection="1">
      <alignment vertical="center" wrapText="1"/>
      <protection/>
    </xf>
    <xf numFmtId="3" fontId="10" fillId="34" borderId="27" xfId="0" applyNumberFormat="1" applyFont="1" applyFill="1" applyBorder="1" applyAlignment="1" applyProtection="1">
      <alignment horizontal="center" vertical="center"/>
      <protection locked="0"/>
    </xf>
    <xf numFmtId="3" fontId="10" fillId="34" borderId="31" xfId="0" applyNumberFormat="1" applyFont="1" applyFill="1" applyBorder="1" applyAlignment="1" applyProtection="1">
      <alignment horizontal="center" vertical="center"/>
      <protection locked="0"/>
    </xf>
    <xf numFmtId="0" fontId="14" fillId="33" borderId="20" xfId="0" applyFont="1" applyFill="1" applyBorder="1" applyAlignment="1" applyProtection="1">
      <alignment horizontal="left" wrapText="1"/>
      <protection/>
    </xf>
    <xf numFmtId="0" fontId="0" fillId="0" borderId="0" xfId="0" applyAlignment="1" applyProtection="1">
      <alignment wrapText="1"/>
      <protection/>
    </xf>
    <xf numFmtId="0" fontId="9" fillId="33" borderId="58" xfId="0" applyFont="1" applyFill="1" applyBorder="1" applyAlignment="1" applyProtection="1">
      <alignment horizontal="left"/>
      <protection/>
    </xf>
    <xf numFmtId="0" fontId="11" fillId="35" borderId="23" xfId="0" applyFont="1" applyFill="1" applyBorder="1" applyAlignment="1" applyProtection="1">
      <alignment horizontal="left" indent="1"/>
      <protection/>
    </xf>
    <xf numFmtId="0" fontId="11" fillId="35" borderId="58" xfId="0" applyFont="1" applyFill="1" applyBorder="1" applyAlignment="1" applyProtection="1">
      <alignment horizontal="left" indent="1"/>
      <protection/>
    </xf>
    <xf numFmtId="0" fontId="11" fillId="35" borderId="96" xfId="0" applyFont="1" applyFill="1" applyBorder="1" applyAlignment="1" applyProtection="1">
      <alignment horizontal="left" indent="1"/>
      <protection/>
    </xf>
    <xf numFmtId="0" fontId="10" fillId="35" borderId="156" xfId="0" applyFont="1" applyFill="1" applyBorder="1" applyAlignment="1" applyProtection="1">
      <alignment horizontal="left" indent="1"/>
      <protection/>
    </xf>
    <xf numFmtId="0" fontId="10" fillId="35" borderId="97" xfId="0" applyFont="1" applyFill="1" applyBorder="1" applyAlignment="1" applyProtection="1">
      <alignment horizontal="left" indent="1"/>
      <protection/>
    </xf>
    <xf numFmtId="0" fontId="10" fillId="35" borderId="98" xfId="0" applyFont="1" applyFill="1" applyBorder="1" applyAlignment="1" applyProtection="1">
      <alignment horizontal="left" indent="1"/>
      <protection/>
    </xf>
    <xf numFmtId="0" fontId="10" fillId="0" borderId="10" xfId="0" applyFont="1" applyBorder="1" applyAlignment="1" applyProtection="1">
      <alignment horizontal="left" wrapText="1"/>
      <protection locked="0"/>
    </xf>
    <xf numFmtId="0" fontId="10" fillId="0" borderId="13" xfId="0" applyFont="1" applyBorder="1" applyAlignment="1" applyProtection="1">
      <alignment horizontal="left" wrapText="1"/>
      <protection locked="0"/>
    </xf>
    <xf numFmtId="0" fontId="10" fillId="0" borderId="36" xfId="0" applyFont="1" applyBorder="1" applyAlignment="1" applyProtection="1">
      <alignment horizontal="left"/>
      <protection locked="0"/>
    </xf>
    <xf numFmtId="0" fontId="10" fillId="0" borderId="158" xfId="0" applyFont="1" applyBorder="1" applyAlignment="1" applyProtection="1">
      <alignment horizontal="left"/>
      <protection locked="0"/>
    </xf>
    <xf numFmtId="0" fontId="0" fillId="34" borderId="25" xfId="0" applyFill="1" applyBorder="1" applyAlignment="1" applyProtection="1">
      <alignment horizontal="left" vertical="center" wrapText="1"/>
      <protection/>
    </xf>
    <xf numFmtId="0" fontId="0" fillId="34" borderId="15" xfId="0" applyFill="1" applyBorder="1" applyAlignment="1" applyProtection="1">
      <alignment horizontal="left" vertical="center" wrapText="1"/>
      <protection/>
    </xf>
    <xf numFmtId="0" fontId="20" fillId="43" borderId="12" xfId="0" applyFont="1" applyFill="1" applyBorder="1" applyAlignment="1" applyProtection="1">
      <alignment horizontal="center" vertical="center" wrapText="1"/>
      <protection/>
    </xf>
    <xf numFmtId="0" fontId="0" fillId="43" borderId="12" xfId="0" applyFont="1" applyFill="1" applyBorder="1" applyAlignment="1" applyProtection="1">
      <alignment wrapText="1"/>
      <protection/>
    </xf>
    <xf numFmtId="0" fontId="0" fillId="43" borderId="21" xfId="0" applyFont="1" applyFill="1" applyBorder="1" applyAlignment="1" applyProtection="1">
      <alignment wrapText="1"/>
      <protection/>
    </xf>
    <xf numFmtId="0" fontId="10" fillId="34" borderId="158" xfId="0" applyFont="1" applyFill="1" applyBorder="1" applyAlignment="1" applyProtection="1">
      <alignment horizontal="left" vertical="center" wrapText="1"/>
      <protection locked="0"/>
    </xf>
    <xf numFmtId="0" fontId="10" fillId="34" borderId="163" xfId="0" applyFont="1" applyFill="1" applyBorder="1" applyAlignment="1" applyProtection="1">
      <alignment horizontal="left" vertical="center" wrapText="1"/>
      <protection locked="0"/>
    </xf>
    <xf numFmtId="0" fontId="0" fillId="34" borderId="15" xfId="0" applyFont="1" applyFill="1" applyBorder="1" applyAlignment="1" applyProtection="1">
      <alignment horizontal="left" vertical="center" wrapText="1"/>
      <protection/>
    </xf>
    <xf numFmtId="0" fontId="29" fillId="34" borderId="109" xfId="0" applyFont="1" applyFill="1" applyBorder="1" applyAlignment="1" applyProtection="1">
      <alignment horizontal="left" vertical="center" wrapText="1"/>
      <protection/>
    </xf>
    <xf numFmtId="0" fontId="29" fillId="34" borderId="36" xfId="0" applyFont="1" applyFill="1" applyBorder="1" applyAlignment="1" applyProtection="1">
      <alignment horizontal="left" vertical="center" wrapText="1"/>
      <protection/>
    </xf>
    <xf numFmtId="0" fontId="29" fillId="34" borderId="34" xfId="0" applyFont="1" applyFill="1" applyBorder="1" applyAlignment="1" applyProtection="1">
      <alignment horizontal="left" vertical="center" wrapText="1"/>
      <protection/>
    </xf>
    <xf numFmtId="0" fontId="0" fillId="34" borderId="0" xfId="0" applyFont="1" applyFill="1" applyBorder="1" applyAlignment="1" applyProtection="1">
      <alignment vertical="center" wrapText="1"/>
      <protection/>
    </xf>
    <xf numFmtId="0" fontId="0" fillId="34" borderId="0" xfId="0" applyFill="1" applyBorder="1" applyAlignment="1" applyProtection="1">
      <alignment vertical="center" wrapText="1"/>
      <protection/>
    </xf>
    <xf numFmtId="0" fontId="0" fillId="34" borderId="18" xfId="0" applyFill="1" applyBorder="1" applyAlignment="1" applyProtection="1">
      <alignment vertical="center" wrapText="1"/>
      <protection/>
    </xf>
    <xf numFmtId="0" fontId="10" fillId="34" borderId="94" xfId="0" applyFont="1" applyFill="1" applyBorder="1" applyAlignment="1" applyProtection="1">
      <alignment horizontal="left" vertical="center" wrapText="1"/>
      <protection locked="0"/>
    </xf>
    <xf numFmtId="0" fontId="10" fillId="0" borderId="94" xfId="0" applyFont="1" applyBorder="1" applyAlignment="1" applyProtection="1">
      <alignment horizontal="left" wrapText="1"/>
      <protection locked="0"/>
    </xf>
    <xf numFmtId="0" fontId="10" fillId="0" borderId="105" xfId="0" applyFont="1" applyBorder="1" applyAlignment="1" applyProtection="1">
      <alignment horizontal="left" wrapText="1"/>
      <protection locked="0"/>
    </xf>
    <xf numFmtId="0" fontId="0" fillId="34" borderId="194" xfId="0" applyFont="1" applyFill="1" applyBorder="1" applyAlignment="1" applyProtection="1">
      <alignment horizontal="left" vertical="center" wrapText="1"/>
      <protection/>
    </xf>
    <xf numFmtId="0" fontId="0" fillId="34" borderId="194" xfId="0" applyFill="1" applyBorder="1" applyAlignment="1" applyProtection="1">
      <alignment horizontal="left" vertical="center" wrapText="1"/>
      <protection/>
    </xf>
    <xf numFmtId="0" fontId="0" fillId="34" borderId="195" xfId="0" applyFill="1" applyBorder="1" applyAlignment="1" applyProtection="1">
      <alignment horizontal="left" vertical="center" wrapText="1"/>
      <protection/>
    </xf>
    <xf numFmtId="0" fontId="0" fillId="34" borderId="63" xfId="0" applyFont="1" applyFill="1" applyBorder="1" applyAlignment="1" applyProtection="1">
      <alignment vertical="center" wrapText="1"/>
      <protection/>
    </xf>
    <xf numFmtId="0" fontId="0" fillId="34" borderId="63" xfId="0" applyFill="1" applyBorder="1" applyAlignment="1" applyProtection="1">
      <alignment vertical="center" wrapText="1"/>
      <protection/>
    </xf>
    <xf numFmtId="0" fontId="0" fillId="34" borderId="178" xfId="0" applyFont="1" applyFill="1" applyBorder="1" applyAlignment="1" applyProtection="1">
      <alignment horizontal="left" vertical="center" wrapText="1"/>
      <protection/>
    </xf>
    <xf numFmtId="0" fontId="0" fillId="34" borderId="161" xfId="0" applyFont="1" applyFill="1" applyBorder="1" applyAlignment="1" applyProtection="1">
      <alignment horizontal="left" vertical="center" wrapText="1"/>
      <protection/>
    </xf>
    <xf numFmtId="0" fontId="0" fillId="43" borderId="63" xfId="0" applyFont="1" applyFill="1" applyBorder="1" applyAlignment="1" applyProtection="1">
      <alignment horizontal="left" vertical="center" wrapText="1"/>
      <protection/>
    </xf>
    <xf numFmtId="0" fontId="0" fillId="43" borderId="63" xfId="0" applyFill="1" applyBorder="1" applyAlignment="1" applyProtection="1">
      <alignment horizontal="left" vertical="center" wrapText="1"/>
      <protection/>
    </xf>
    <xf numFmtId="0" fontId="0" fillId="43" borderId="182" xfId="0" applyFill="1" applyBorder="1" applyAlignment="1" applyProtection="1">
      <alignment horizontal="left" vertical="center" wrapText="1"/>
      <protection/>
    </xf>
    <xf numFmtId="0" fontId="20" fillId="53" borderId="22" xfId="0" applyFont="1" applyFill="1" applyBorder="1" applyAlignment="1" applyProtection="1">
      <alignment horizontal="center" vertical="center" wrapText="1"/>
      <protection/>
    </xf>
    <xf numFmtId="0" fontId="20" fillId="53" borderId="25" xfId="0" applyFont="1" applyFill="1" applyBorder="1" applyAlignment="1" applyProtection="1">
      <alignment horizontal="center" vertical="center" wrapText="1"/>
      <protection/>
    </xf>
    <xf numFmtId="0" fontId="20" fillId="53" borderId="15" xfId="0" applyFont="1" applyFill="1" applyBorder="1" applyAlignment="1" applyProtection="1">
      <alignment horizontal="center" vertical="center" wrapText="1"/>
      <protection/>
    </xf>
    <xf numFmtId="0" fontId="115" fillId="35" borderId="32" xfId="0" applyNumberFormat="1" applyFont="1" applyFill="1" applyBorder="1" applyAlignment="1" applyProtection="1">
      <alignment horizontal="left" vertical="center" wrapText="1"/>
      <protection/>
    </xf>
    <xf numFmtId="0" fontId="115" fillId="35" borderId="36" xfId="0" applyNumberFormat="1" applyFont="1" applyFill="1" applyBorder="1" applyAlignment="1" applyProtection="1">
      <alignment horizontal="left" vertical="center" wrapText="1"/>
      <protection/>
    </xf>
    <xf numFmtId="0" fontId="115" fillId="35" borderId="34" xfId="0" applyNumberFormat="1" applyFont="1" applyFill="1" applyBorder="1" applyAlignment="1" applyProtection="1">
      <alignment horizontal="left" vertical="center" wrapText="1"/>
      <protection/>
    </xf>
    <xf numFmtId="0" fontId="115" fillId="35" borderId="106" xfId="0" applyNumberFormat="1" applyFont="1" applyFill="1" applyBorder="1" applyAlignment="1" applyProtection="1">
      <alignment horizontal="left" vertical="center" wrapText="1"/>
      <protection/>
    </xf>
    <xf numFmtId="0" fontId="115" fillId="35" borderId="63" xfId="0" applyNumberFormat="1" applyFont="1" applyFill="1" applyBorder="1" applyAlignment="1" applyProtection="1">
      <alignment horizontal="left" vertical="center" wrapText="1"/>
      <protection/>
    </xf>
    <xf numFmtId="0" fontId="115" fillId="35" borderId="182" xfId="0" applyNumberFormat="1" applyFont="1" applyFill="1" applyBorder="1" applyAlignment="1" applyProtection="1">
      <alignment horizontal="left" vertical="center" wrapText="1"/>
      <protection/>
    </xf>
    <xf numFmtId="0" fontId="10" fillId="34" borderId="22" xfId="0" applyFont="1" applyFill="1" applyBorder="1" applyAlignment="1" applyProtection="1">
      <alignment horizontal="center" vertical="center"/>
      <protection locked="0"/>
    </xf>
    <xf numFmtId="0" fontId="10" fillId="34" borderId="25" xfId="0" applyFont="1" applyFill="1" applyBorder="1" applyAlignment="1" applyProtection="1">
      <alignment horizontal="center" vertical="center"/>
      <protection locked="0"/>
    </xf>
    <xf numFmtId="0" fontId="10" fillId="34" borderId="15" xfId="0" applyFont="1" applyFill="1" applyBorder="1" applyAlignment="1" applyProtection="1">
      <alignment horizontal="center" vertical="center"/>
      <protection locked="0"/>
    </xf>
    <xf numFmtId="0" fontId="10" fillId="0" borderId="33" xfId="0" applyFont="1" applyFill="1" applyBorder="1" applyAlignment="1" applyProtection="1">
      <alignment horizontal="left" wrapText="1"/>
      <protection/>
    </xf>
    <xf numFmtId="0" fontId="10" fillId="0" borderId="194" xfId="0" applyFont="1" applyFill="1" applyBorder="1" applyAlignment="1" applyProtection="1">
      <alignment horizontal="left" wrapText="1"/>
      <protection/>
    </xf>
    <xf numFmtId="0" fontId="10" fillId="34" borderId="85" xfId="0" applyFont="1" applyFill="1" applyBorder="1" applyAlignment="1" applyProtection="1">
      <alignment horizontal="center" vertical="center" wrapText="1"/>
      <protection locked="0"/>
    </xf>
    <xf numFmtId="0" fontId="10" fillId="34" borderId="58" xfId="0" applyFont="1" applyFill="1" applyBorder="1" applyAlignment="1" applyProtection="1">
      <alignment horizontal="center" vertical="center" wrapText="1"/>
      <protection locked="0"/>
    </xf>
    <xf numFmtId="0" fontId="10" fillId="34" borderId="96" xfId="0" applyFont="1" applyFill="1" applyBorder="1" applyAlignment="1" applyProtection="1">
      <alignment horizontal="center" vertical="center" wrapText="1"/>
      <protection locked="0"/>
    </xf>
    <xf numFmtId="0" fontId="10" fillId="34" borderId="20" xfId="0" applyFont="1" applyFill="1" applyBorder="1" applyAlignment="1" applyProtection="1">
      <alignment horizontal="center" vertical="center" wrapText="1"/>
      <protection locked="0"/>
    </xf>
    <xf numFmtId="0" fontId="10" fillId="34" borderId="126" xfId="0" applyFont="1" applyFill="1" applyBorder="1" applyAlignment="1" applyProtection="1">
      <alignment horizontal="center" vertical="center" wrapText="1"/>
      <protection locked="0"/>
    </xf>
    <xf numFmtId="0" fontId="10" fillId="34" borderId="16" xfId="0" applyFont="1" applyFill="1" applyBorder="1" applyAlignment="1" applyProtection="1">
      <alignment horizontal="center" vertical="center" wrapText="1"/>
      <protection locked="0"/>
    </xf>
    <xf numFmtId="0" fontId="10" fillId="34" borderId="19" xfId="0" applyFont="1" applyFill="1" applyBorder="1" applyAlignment="1" applyProtection="1">
      <alignment horizontal="center" vertical="center" wrapText="1"/>
      <protection locked="0"/>
    </xf>
    <xf numFmtId="0" fontId="10" fillId="34" borderId="151" xfId="0" applyFont="1" applyFill="1" applyBorder="1" applyAlignment="1" applyProtection="1">
      <alignment horizontal="center" vertical="center" wrapText="1"/>
      <protection locked="0"/>
    </xf>
    <xf numFmtId="0" fontId="10" fillId="0" borderId="196" xfId="0" applyFont="1" applyFill="1" applyBorder="1" applyAlignment="1" applyProtection="1">
      <alignment horizontal="left" wrapText="1"/>
      <protection/>
    </xf>
    <xf numFmtId="0" fontId="10" fillId="0" borderId="36" xfId="0" applyFont="1" applyFill="1" applyBorder="1" applyAlignment="1" applyProtection="1">
      <alignment horizontal="left" wrapText="1"/>
      <protection/>
    </xf>
    <xf numFmtId="0" fontId="10" fillId="0" borderId="34" xfId="0" applyFont="1" applyFill="1" applyBorder="1" applyAlignment="1" applyProtection="1">
      <alignment horizontal="left" wrapText="1"/>
      <protection/>
    </xf>
    <xf numFmtId="0" fontId="10" fillId="0" borderId="197" xfId="0" applyFont="1" applyFill="1" applyBorder="1" applyAlignment="1" applyProtection="1">
      <alignment horizontal="left" wrapText="1"/>
      <protection/>
    </xf>
    <xf numFmtId="0" fontId="10" fillId="0" borderId="198" xfId="0" applyFont="1" applyFill="1" applyBorder="1" applyAlignment="1" applyProtection="1">
      <alignment horizontal="left" wrapText="1"/>
      <protection/>
    </xf>
    <xf numFmtId="0" fontId="10" fillId="0" borderId="199" xfId="0" applyFont="1" applyFill="1" applyBorder="1" applyAlignment="1" applyProtection="1">
      <alignment horizontal="left" wrapText="1"/>
      <protection/>
    </xf>
    <xf numFmtId="0" fontId="10" fillId="34" borderId="22" xfId="0" applyFont="1" applyFill="1" applyBorder="1" applyAlignment="1" applyProtection="1">
      <alignment horizontal="center" vertical="center" wrapText="1"/>
      <protection locked="0"/>
    </xf>
    <xf numFmtId="0" fontId="10" fillId="34" borderId="25" xfId="0" applyFont="1" applyFill="1" applyBorder="1" applyAlignment="1" applyProtection="1">
      <alignment horizontal="center" vertical="center" wrapText="1"/>
      <protection locked="0"/>
    </xf>
    <xf numFmtId="0" fontId="10" fillId="34" borderId="15" xfId="0" applyFont="1" applyFill="1" applyBorder="1" applyAlignment="1" applyProtection="1">
      <alignment horizontal="center" vertical="center" wrapText="1"/>
      <protection locked="0"/>
    </xf>
    <xf numFmtId="0" fontId="11" fillId="43" borderId="50" xfId="0" applyFont="1" applyFill="1" applyBorder="1" applyAlignment="1" applyProtection="1">
      <alignment horizontal="center" vertical="center"/>
      <protection/>
    </xf>
    <xf numFmtId="0" fontId="11" fillId="43" borderId="47" xfId="0" applyFont="1" applyFill="1" applyBorder="1" applyAlignment="1" applyProtection="1">
      <alignment horizontal="center" vertical="center"/>
      <protection/>
    </xf>
    <xf numFmtId="0" fontId="11" fillId="43" borderId="57" xfId="0" applyFont="1" applyFill="1" applyBorder="1" applyAlignment="1" applyProtection="1">
      <alignment horizontal="center" vertical="center"/>
      <protection/>
    </xf>
    <xf numFmtId="0" fontId="11" fillId="0" borderId="32" xfId="0" applyFont="1" applyFill="1" applyBorder="1" applyAlignment="1" applyProtection="1">
      <alignment horizontal="left" vertical="center" wrapText="1" indent="1"/>
      <protection/>
    </xf>
    <xf numFmtId="0" fontId="11" fillId="0" borderId="36" xfId="0" applyFont="1" applyFill="1" applyBorder="1" applyAlignment="1" applyProtection="1">
      <alignment horizontal="left" vertical="center" wrapText="1" indent="1"/>
      <protection/>
    </xf>
    <xf numFmtId="0" fontId="11" fillId="0" borderId="34" xfId="0" applyFont="1" applyFill="1" applyBorder="1" applyAlignment="1" applyProtection="1">
      <alignment horizontal="left" vertical="center" wrapText="1" indent="1"/>
      <protection/>
    </xf>
    <xf numFmtId="0" fontId="11" fillId="0" borderId="106" xfId="0" applyFont="1" applyFill="1" applyBorder="1" applyAlignment="1" applyProtection="1">
      <alignment horizontal="left" vertical="center" wrapText="1" indent="1"/>
      <protection/>
    </xf>
    <xf numFmtId="0" fontId="11" fillId="0" borderId="63" xfId="0" applyFont="1" applyFill="1" applyBorder="1" applyAlignment="1" applyProtection="1">
      <alignment horizontal="left" vertical="center" wrapText="1" indent="1"/>
      <protection/>
    </xf>
    <xf numFmtId="0" fontId="11" fillId="0" borderId="182" xfId="0" applyFont="1" applyFill="1" applyBorder="1" applyAlignment="1" applyProtection="1">
      <alignment horizontal="left" vertical="center" wrapText="1" indent="1"/>
      <protection/>
    </xf>
    <xf numFmtId="0" fontId="10" fillId="0" borderId="200" xfId="0" applyFont="1" applyFill="1" applyBorder="1" applyAlignment="1" applyProtection="1">
      <alignment horizontal="center" vertical="center"/>
      <protection/>
    </xf>
    <xf numFmtId="0" fontId="10" fillId="0" borderId="201" xfId="0" applyFont="1" applyFill="1" applyBorder="1" applyAlignment="1" applyProtection="1">
      <alignment horizontal="center" vertical="center"/>
      <protection/>
    </xf>
    <xf numFmtId="0" fontId="10" fillId="0" borderId="202" xfId="0" applyFont="1" applyFill="1" applyBorder="1" applyAlignment="1" applyProtection="1">
      <alignment horizontal="center" vertical="center"/>
      <protection/>
    </xf>
    <xf numFmtId="0" fontId="10" fillId="43" borderId="120" xfId="0" applyFont="1" applyFill="1" applyBorder="1" applyAlignment="1" applyProtection="1">
      <alignment horizontal="left"/>
      <protection/>
    </xf>
    <xf numFmtId="0" fontId="10" fillId="43" borderId="93" xfId="0" applyFont="1" applyFill="1" applyBorder="1" applyAlignment="1" applyProtection="1">
      <alignment horizontal="left"/>
      <protection/>
    </xf>
    <xf numFmtId="0" fontId="9" fillId="0" borderId="43" xfId="0" applyFont="1" applyFill="1" applyBorder="1" applyAlignment="1" applyProtection="1">
      <alignment horizontal="center"/>
      <protection/>
    </xf>
    <xf numFmtId="0" fontId="10" fillId="0" borderId="120" xfId="0" applyFont="1" applyFill="1" applyBorder="1" applyAlignment="1" applyProtection="1">
      <alignment horizontal="left"/>
      <protection/>
    </xf>
    <xf numFmtId="0" fontId="10" fillId="0" borderId="93" xfId="0" applyFont="1" applyFill="1" applyBorder="1" applyAlignment="1" applyProtection="1">
      <alignment horizontal="left"/>
      <protection/>
    </xf>
    <xf numFmtId="0" fontId="10" fillId="35" borderId="32" xfId="0" applyFont="1" applyFill="1" applyBorder="1" applyAlignment="1" applyProtection="1">
      <alignment horizontal="left" vertical="center" wrapText="1"/>
      <protection/>
    </xf>
    <xf numFmtId="0" fontId="10" fillId="35" borderId="36" xfId="0" applyFont="1" applyFill="1" applyBorder="1" applyAlignment="1" applyProtection="1">
      <alignment horizontal="left" vertical="center" wrapText="1"/>
      <protection/>
    </xf>
    <xf numFmtId="0" fontId="10" fillId="35" borderId="34" xfId="0" applyFont="1" applyFill="1" applyBorder="1" applyAlignment="1" applyProtection="1">
      <alignment horizontal="left" vertical="center" wrapText="1"/>
      <protection/>
    </xf>
    <xf numFmtId="0" fontId="10" fillId="35" borderId="106" xfId="0" applyFont="1" applyFill="1" applyBorder="1" applyAlignment="1" applyProtection="1">
      <alignment horizontal="left" vertical="center" wrapText="1"/>
      <protection/>
    </xf>
    <xf numFmtId="0" fontId="10" fillId="35" borderId="63" xfId="0" applyFont="1" applyFill="1" applyBorder="1" applyAlignment="1" applyProtection="1">
      <alignment horizontal="left" vertical="center" wrapText="1"/>
      <protection/>
    </xf>
    <xf numFmtId="0" fontId="10" fillId="35" borderId="182" xfId="0" applyFont="1" applyFill="1" applyBorder="1" applyAlignment="1" applyProtection="1">
      <alignment horizontal="left" vertical="center" wrapText="1"/>
      <protection/>
    </xf>
    <xf numFmtId="0" fontId="11" fillId="43" borderId="0" xfId="0" applyFont="1" applyFill="1" applyBorder="1" applyAlignment="1" applyProtection="1">
      <alignment horizontal="left" wrapText="1"/>
      <protection/>
    </xf>
    <xf numFmtId="0" fontId="0" fillId="43" borderId="77" xfId="0" applyFont="1" applyFill="1" applyBorder="1" applyAlignment="1">
      <alignment wrapText="1"/>
    </xf>
    <xf numFmtId="0" fontId="20" fillId="53" borderId="22" xfId="0" applyFont="1" applyFill="1" applyBorder="1" applyAlignment="1" applyProtection="1">
      <alignment horizontal="center" vertical="center"/>
      <protection/>
    </xf>
    <xf numFmtId="0" fontId="20" fillId="53" borderId="25" xfId="0" applyFont="1" applyFill="1" applyBorder="1" applyAlignment="1" applyProtection="1">
      <alignment horizontal="center" vertical="center"/>
      <protection/>
    </xf>
    <xf numFmtId="0" fontId="20" fillId="53" borderId="15" xfId="0" applyFont="1" applyFill="1" applyBorder="1" applyAlignment="1" applyProtection="1">
      <alignment horizontal="center" vertical="center"/>
      <protection/>
    </xf>
    <xf numFmtId="0" fontId="10" fillId="35" borderId="189" xfId="0" applyFont="1" applyFill="1" applyBorder="1" applyAlignment="1" applyProtection="1">
      <alignment horizontal="left" vertical="center"/>
      <protection/>
    </xf>
    <xf numFmtId="0" fontId="10" fillId="35" borderId="112" xfId="0" applyFont="1" applyFill="1" applyBorder="1" applyAlignment="1" applyProtection="1">
      <alignment horizontal="left" vertical="center"/>
      <protection/>
    </xf>
    <xf numFmtId="0" fontId="9" fillId="55" borderId="190" xfId="0" applyFont="1" applyFill="1" applyBorder="1" applyAlignment="1" applyProtection="1">
      <alignment horizontal="left"/>
      <protection/>
    </xf>
    <xf numFmtId="0" fontId="39" fillId="0" borderId="129" xfId="0" applyFont="1" applyBorder="1" applyAlignment="1" applyProtection="1">
      <alignment horizontal="left"/>
      <protection/>
    </xf>
    <xf numFmtId="0" fontId="39" fillId="0" borderId="24" xfId="0" applyFont="1" applyBorder="1" applyAlignment="1" applyProtection="1">
      <alignment horizontal="left"/>
      <protection/>
    </xf>
    <xf numFmtId="0" fontId="5" fillId="34" borderId="0" xfId="0" applyFont="1" applyFill="1" applyBorder="1" applyAlignment="1" applyProtection="1">
      <alignment horizontal="left"/>
      <protection/>
    </xf>
    <xf numFmtId="0" fontId="0" fillId="34" borderId="0" xfId="0" applyFill="1" applyBorder="1" applyAlignment="1" applyProtection="1">
      <alignment horizontal="left"/>
      <protection/>
    </xf>
    <xf numFmtId="2" fontId="37" fillId="0" borderId="0" xfId="0" applyNumberFormat="1" applyFont="1" applyFill="1" applyBorder="1" applyAlignment="1" applyProtection="1">
      <alignment horizontal="left" wrapText="1" indent="2"/>
      <protection/>
    </xf>
    <xf numFmtId="2" fontId="47" fillId="0" borderId="0" xfId="0" applyNumberFormat="1" applyFont="1" applyFill="1" applyBorder="1" applyAlignment="1" applyProtection="1">
      <alignment horizontal="left" wrapText="1" indent="2"/>
      <protection/>
    </xf>
    <xf numFmtId="0" fontId="10" fillId="34" borderId="85" xfId="0" applyFont="1" applyFill="1" applyBorder="1" applyAlignment="1" applyProtection="1">
      <alignment horizontal="left" vertical="center" wrapText="1"/>
      <protection locked="0"/>
    </xf>
    <xf numFmtId="0" fontId="10" fillId="34" borderId="58" xfId="0" applyFont="1" applyFill="1" applyBorder="1" applyAlignment="1" applyProtection="1">
      <alignment horizontal="left" vertical="center" wrapText="1"/>
      <protection locked="0"/>
    </xf>
    <xf numFmtId="0" fontId="10" fillId="34" borderId="96" xfId="0" applyFont="1" applyFill="1" applyBorder="1" applyAlignment="1" applyProtection="1">
      <alignment horizontal="left" vertical="center" wrapText="1"/>
      <protection locked="0"/>
    </xf>
    <xf numFmtId="0" fontId="10" fillId="34" borderId="16" xfId="0" applyFont="1" applyFill="1" applyBorder="1" applyAlignment="1" applyProtection="1">
      <alignment horizontal="left" vertical="center" wrapText="1"/>
      <protection locked="0"/>
    </xf>
    <xf numFmtId="0" fontId="10" fillId="34" borderId="19" xfId="0" applyFont="1" applyFill="1" applyBorder="1" applyAlignment="1" applyProtection="1">
      <alignment horizontal="left" vertical="center" wrapText="1"/>
      <protection locked="0"/>
    </xf>
    <xf numFmtId="0" fontId="10" fillId="34" borderId="151" xfId="0" applyFont="1" applyFill="1" applyBorder="1" applyAlignment="1" applyProtection="1">
      <alignment horizontal="left" vertical="center" wrapText="1"/>
      <protection locked="0"/>
    </xf>
    <xf numFmtId="0" fontId="10" fillId="34" borderId="76" xfId="0" applyFont="1" applyFill="1" applyBorder="1" applyAlignment="1" applyProtection="1">
      <alignment horizontal="left" vertical="center" wrapText="1"/>
      <protection locked="0"/>
    </xf>
    <xf numFmtId="0" fontId="10" fillId="34" borderId="44" xfId="0" applyFont="1" applyFill="1" applyBorder="1" applyAlignment="1" applyProtection="1">
      <alignment horizontal="left" vertical="center" wrapText="1"/>
      <protection locked="0"/>
    </xf>
    <xf numFmtId="0" fontId="10" fillId="34" borderId="203" xfId="0" applyFont="1" applyFill="1" applyBorder="1" applyAlignment="1" applyProtection="1">
      <alignment horizontal="left" vertical="center" wrapText="1"/>
      <protection locked="0"/>
    </xf>
    <xf numFmtId="0" fontId="9" fillId="43" borderId="0" xfId="0" applyFont="1" applyFill="1" applyBorder="1" applyAlignment="1" applyProtection="1">
      <alignment horizontal="left" vertical="center"/>
      <protection/>
    </xf>
    <xf numFmtId="0" fontId="9" fillId="43" borderId="0" xfId="0" applyFont="1" applyFill="1" applyBorder="1" applyAlignment="1" applyProtection="1">
      <alignment horizontal="left" vertical="center"/>
      <protection/>
    </xf>
    <xf numFmtId="0" fontId="9" fillId="55" borderId="204" xfId="0" applyFont="1" applyFill="1" applyBorder="1" applyAlignment="1" applyProtection="1">
      <alignment vertical="center"/>
      <protection/>
    </xf>
    <xf numFmtId="0" fontId="0" fillId="0" borderId="59" xfId="0" applyBorder="1" applyAlignment="1" applyProtection="1">
      <alignment/>
      <protection/>
    </xf>
    <xf numFmtId="0" fontId="0" fillId="0" borderId="205" xfId="0" applyBorder="1" applyAlignment="1" applyProtection="1">
      <alignment/>
      <protection/>
    </xf>
    <xf numFmtId="0" fontId="9" fillId="55" borderId="206" xfId="0" applyFont="1" applyFill="1" applyBorder="1" applyAlignment="1" applyProtection="1">
      <alignment horizontal="left" vertical="center"/>
      <protection/>
    </xf>
    <xf numFmtId="0" fontId="9" fillId="55" borderId="49" xfId="0" applyFont="1" applyFill="1" applyBorder="1" applyAlignment="1" applyProtection="1">
      <alignment horizontal="left" vertical="center"/>
      <protection/>
    </xf>
    <xf numFmtId="0" fontId="9" fillId="55" borderId="207" xfId="0" applyFont="1" applyFill="1" applyBorder="1" applyAlignment="1" applyProtection="1">
      <alignment horizontal="left" vertical="center"/>
      <protection/>
    </xf>
    <xf numFmtId="0" fontId="118" fillId="34" borderId="0" xfId="0" applyFont="1" applyFill="1" applyAlignment="1" applyProtection="1">
      <alignment horizontal="center" vertical="center" wrapText="1"/>
      <protection/>
    </xf>
    <xf numFmtId="0" fontId="3" fillId="34" borderId="10" xfId="0" applyFont="1" applyFill="1" applyBorder="1" applyAlignment="1" applyProtection="1">
      <alignment horizontal="center"/>
      <protection/>
    </xf>
    <xf numFmtId="0" fontId="9" fillId="33" borderId="130" xfId="0" applyFont="1" applyFill="1" applyBorder="1" applyAlignment="1" applyProtection="1">
      <alignment horizontal="left" vertical="center"/>
      <protection/>
    </xf>
    <xf numFmtId="0" fontId="9" fillId="33" borderId="17" xfId="0" applyFont="1" applyFill="1" applyBorder="1" applyAlignment="1" applyProtection="1">
      <alignment horizontal="left" vertical="center"/>
      <protection/>
    </xf>
    <xf numFmtId="0" fontId="9" fillId="33" borderId="14" xfId="0" applyFont="1" applyFill="1" applyBorder="1" applyAlignment="1" applyProtection="1">
      <alignment horizontal="left" vertical="center"/>
      <protection/>
    </xf>
    <xf numFmtId="0" fontId="3" fillId="34" borderId="22" xfId="0" applyFont="1" applyFill="1" applyBorder="1" applyAlignment="1" applyProtection="1">
      <alignment horizontal="left"/>
      <protection/>
    </xf>
    <xf numFmtId="0" fontId="3" fillId="34" borderId="25" xfId="0" applyFont="1" applyFill="1" applyBorder="1" applyAlignment="1" applyProtection="1">
      <alignment horizontal="left"/>
      <protection/>
    </xf>
    <xf numFmtId="0" fontId="3" fillId="34" borderId="15" xfId="0" applyFont="1" applyFill="1" applyBorder="1" applyAlignment="1" applyProtection="1">
      <alignment horizontal="left"/>
      <protection/>
    </xf>
    <xf numFmtId="0" fontId="15" fillId="34" borderId="0" xfId="0" applyFont="1" applyFill="1" applyBorder="1" applyAlignment="1" applyProtection="1">
      <alignment horizontal="left" wrapText="1"/>
      <protection/>
    </xf>
    <xf numFmtId="0" fontId="15" fillId="43" borderId="0" xfId="0" applyFont="1" applyFill="1" applyBorder="1" applyAlignment="1" applyProtection="1">
      <alignment horizontal="center" wrapText="1"/>
      <protection/>
    </xf>
    <xf numFmtId="0" fontId="25" fillId="34" borderId="63" xfId="0" applyFont="1" applyFill="1" applyBorder="1" applyAlignment="1" applyProtection="1">
      <alignment horizontal="left"/>
      <protection locked="0"/>
    </xf>
    <xf numFmtId="0" fontId="10" fillId="34" borderId="63" xfId="0" applyFont="1" applyFill="1" applyBorder="1" applyAlignment="1" applyProtection="1">
      <alignment horizontal="left" vertical="center"/>
      <protection/>
    </xf>
    <xf numFmtId="0" fontId="124" fillId="34" borderId="0" xfId="0" applyFont="1" applyFill="1" applyAlignment="1" applyProtection="1">
      <alignment horizontal="left" wrapText="1"/>
      <protection/>
    </xf>
    <xf numFmtId="0" fontId="3" fillId="43" borderId="32" xfId="0" applyFont="1" applyFill="1" applyBorder="1" applyAlignment="1" applyProtection="1">
      <alignment horizontal="center" vertical="center" wrapText="1"/>
      <protection locked="0"/>
    </xf>
    <xf numFmtId="0" fontId="3" fillId="43" borderId="36" xfId="0" applyFont="1" applyFill="1" applyBorder="1" applyAlignment="1" applyProtection="1">
      <alignment horizontal="center" vertical="center" wrapText="1"/>
      <protection locked="0"/>
    </xf>
    <xf numFmtId="0" fontId="3" fillId="43" borderId="34" xfId="0" applyFont="1" applyFill="1" applyBorder="1" applyAlignment="1" applyProtection="1">
      <alignment horizontal="center" vertical="center" wrapText="1"/>
      <protection locked="0"/>
    </xf>
    <xf numFmtId="0" fontId="3" fillId="43" borderId="106" xfId="0" applyFont="1" applyFill="1" applyBorder="1" applyAlignment="1" applyProtection="1">
      <alignment horizontal="center" vertical="center" wrapText="1"/>
      <protection locked="0"/>
    </xf>
    <xf numFmtId="0" fontId="3" fillId="43" borderId="63" xfId="0" applyFont="1" applyFill="1" applyBorder="1" applyAlignment="1" applyProtection="1">
      <alignment horizontal="center" vertical="center" wrapText="1"/>
      <protection locked="0"/>
    </xf>
    <xf numFmtId="0" fontId="3" fillId="43" borderId="182" xfId="0" applyFont="1" applyFill="1" applyBorder="1" applyAlignment="1" applyProtection="1">
      <alignment horizontal="center" vertical="center" wrapText="1"/>
      <protection locked="0"/>
    </xf>
    <xf numFmtId="0" fontId="125" fillId="43" borderId="36" xfId="0" applyFont="1" applyFill="1" applyBorder="1" applyAlignment="1" applyProtection="1">
      <alignment horizontal="left" wrapText="1"/>
      <protection locked="0"/>
    </xf>
    <xf numFmtId="0" fontId="10" fillId="35" borderId="189" xfId="0" applyFont="1" applyFill="1" applyBorder="1" applyAlignment="1" applyProtection="1">
      <alignment horizontal="left" vertical="center" wrapText="1" indent="1"/>
      <protection/>
    </xf>
    <xf numFmtId="0" fontId="10" fillId="35" borderId="112" xfId="0" applyFont="1" applyFill="1" applyBorder="1" applyAlignment="1" applyProtection="1">
      <alignment horizontal="left" vertical="center" wrapText="1" indent="1"/>
      <protection/>
    </xf>
    <xf numFmtId="0" fontId="10" fillId="35" borderId="132" xfId="0" applyFont="1" applyFill="1" applyBorder="1" applyAlignment="1" applyProtection="1">
      <alignment horizontal="left" vertical="center" wrapText="1" indent="1"/>
      <protection/>
    </xf>
    <xf numFmtId="0" fontId="23" fillId="43" borderId="0" xfId="0" applyFont="1" applyFill="1" applyBorder="1" applyAlignment="1" applyProtection="1">
      <alignment horizontal="left"/>
      <protection/>
    </xf>
    <xf numFmtId="0" fontId="10" fillId="34" borderId="0" xfId="0" applyFont="1" applyFill="1" applyAlignment="1" applyProtection="1">
      <alignment horizontal="left" wrapText="1" indent="1"/>
      <protection/>
    </xf>
    <xf numFmtId="0" fontId="10" fillId="34" borderId="0" xfId="0" applyFont="1" applyFill="1" applyBorder="1" applyAlignment="1" applyProtection="1">
      <alignment horizontal="left" wrapText="1"/>
      <protection/>
    </xf>
    <xf numFmtId="0" fontId="0" fillId="0" borderId="0" xfId="0" applyFont="1" applyBorder="1" applyAlignment="1">
      <alignment horizontal="left" wrapText="1"/>
    </xf>
    <xf numFmtId="0" fontId="0" fillId="0" borderId="32"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106"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182" xfId="0" applyFill="1" applyBorder="1" applyAlignment="1" applyProtection="1">
      <alignment horizontal="left" vertical="center" wrapText="1"/>
      <protection locked="0"/>
    </xf>
    <xf numFmtId="0" fontId="126" fillId="34" borderId="0" xfId="61" applyFont="1" applyFill="1" applyAlignment="1" applyProtection="1">
      <alignment horizontal="left" wrapText="1"/>
      <protection/>
    </xf>
    <xf numFmtId="0" fontId="45" fillId="0" borderId="0" xfId="0" applyFont="1" applyFill="1" applyBorder="1" applyAlignment="1" applyProtection="1">
      <alignment horizontal="left" wrapText="1"/>
      <protection/>
    </xf>
    <xf numFmtId="0" fontId="44" fillId="0" borderId="0" xfId="0" applyFont="1" applyFill="1" applyBorder="1" applyAlignment="1" applyProtection="1">
      <alignment horizontal="left" wrapText="1"/>
      <protection/>
    </xf>
    <xf numFmtId="0" fontId="127" fillId="43" borderId="107" xfId="0" applyFont="1" applyFill="1" applyBorder="1" applyAlignment="1" applyProtection="1">
      <alignment horizontal="left" wrapText="1"/>
      <protection/>
    </xf>
    <xf numFmtId="0" fontId="128" fillId="43" borderId="112" xfId="0" applyFont="1" applyFill="1" applyBorder="1" applyAlignment="1" applyProtection="1">
      <alignment horizontal="left" wrapText="1"/>
      <protection/>
    </xf>
    <xf numFmtId="0" fontId="128" fillId="43" borderId="132" xfId="0" applyFont="1" applyFill="1" applyBorder="1" applyAlignment="1" applyProtection="1">
      <alignment horizontal="left" wrapText="1"/>
      <protection/>
    </xf>
    <xf numFmtId="0" fontId="10" fillId="35" borderId="22" xfId="0" applyFont="1" applyFill="1" applyBorder="1" applyAlignment="1" applyProtection="1">
      <alignment horizontal="center" vertical="center"/>
      <protection/>
    </xf>
    <xf numFmtId="0" fontId="10" fillId="35" borderId="15" xfId="0" applyFont="1" applyFill="1" applyBorder="1" applyAlignment="1" applyProtection="1">
      <alignment horizontal="center" vertical="center"/>
      <protection/>
    </xf>
    <xf numFmtId="182" fontId="10" fillId="35" borderId="22" xfId="0" applyNumberFormat="1" applyFont="1" applyFill="1" applyBorder="1" applyAlignment="1" applyProtection="1">
      <alignment horizontal="center" vertical="center"/>
      <protection/>
    </xf>
    <xf numFmtId="182" fontId="10" fillId="35" borderId="15" xfId="0" applyNumberFormat="1" applyFont="1" applyFill="1" applyBorder="1" applyAlignment="1" applyProtection="1">
      <alignment horizontal="center" vertical="center"/>
      <protection/>
    </xf>
    <xf numFmtId="0" fontId="9" fillId="33" borderId="132" xfId="0" applyFont="1" applyFill="1" applyBorder="1" applyAlignment="1" applyProtection="1">
      <alignment horizontal="left" vertical="center"/>
      <protection/>
    </xf>
    <xf numFmtId="0" fontId="10" fillId="35" borderId="107" xfId="0" applyFont="1" applyFill="1" applyBorder="1" applyAlignment="1" applyProtection="1">
      <alignment horizontal="left" vertical="center"/>
      <protection/>
    </xf>
    <xf numFmtId="0" fontId="10" fillId="35" borderId="112" xfId="0" applyFont="1" applyFill="1" applyBorder="1" applyAlignment="1" applyProtection="1">
      <alignment horizontal="left" vertical="center"/>
      <protection/>
    </xf>
    <xf numFmtId="0" fontId="10" fillId="35" borderId="132" xfId="0" applyFont="1" applyFill="1" applyBorder="1" applyAlignment="1" applyProtection="1">
      <alignment horizontal="lef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_HIV_Financial Reporting Template_Nov16"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dxfs count="90">
    <dxf>
      <fill>
        <patternFill>
          <bgColor theme="9" tint="0.5999600291252136"/>
        </patternFill>
      </fill>
    </dxf>
    <dxf>
      <fill>
        <patternFill>
          <bgColor theme="9" tint="0.5999600291252136"/>
        </patternFill>
      </fill>
    </dxf>
    <dxf>
      <fill>
        <patternFill>
          <bgColor theme="0"/>
        </patternFill>
      </fill>
    </dxf>
    <dxf>
      <fill>
        <patternFill>
          <bgColor theme="0"/>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auto="1"/>
      </font>
      <fill>
        <patternFill>
          <bgColor indexed="26"/>
        </patternFill>
      </fill>
    </dxf>
    <dxf>
      <font>
        <color indexed="22"/>
      </font>
    </dxf>
    <dxf>
      <font>
        <color indexed="22"/>
      </font>
    </dxf>
    <dxf>
      <font>
        <color indexed="22"/>
      </font>
    </dxf>
    <dxf>
      <font>
        <b val="0"/>
        <i val="0"/>
        <color indexed="10"/>
      </font>
    </dxf>
    <dxf>
      <font>
        <b/>
        <i val="0"/>
        <color indexed="10"/>
      </font>
    </dxf>
    <dxf>
      <font>
        <b val="0"/>
        <i val="0"/>
        <color indexed="10"/>
      </font>
    </dxf>
    <dxf>
      <font>
        <b/>
        <i val="0"/>
        <color indexed="10"/>
      </font>
    </dxf>
    <dxf>
      <fill>
        <patternFill>
          <bgColor theme="9" tint="0.5999600291252136"/>
        </patternFill>
      </fill>
    </dxf>
    <dxf>
      <font>
        <b val="0"/>
        <i val="0"/>
        <color indexed="10"/>
      </font>
    </dxf>
    <dxf>
      <font>
        <b/>
        <i val="0"/>
        <color indexed="10"/>
      </font>
    </dxf>
    <dxf>
      <font>
        <b val="0"/>
        <i val="0"/>
        <color indexed="10"/>
      </font>
    </dxf>
    <dxf>
      <font>
        <b/>
        <i val="0"/>
        <color indexed="10"/>
      </font>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0"/>
        </patternFill>
      </fill>
    </dxf>
    <dxf>
      <font>
        <color indexed="22"/>
      </font>
    </dxf>
    <dxf>
      <font>
        <color indexed="22"/>
      </font>
    </dxf>
    <dxf>
      <font>
        <color indexed="22"/>
      </font>
    </dxf>
    <dxf>
      <font>
        <color indexed="22"/>
      </font>
    </dxf>
    <dxf>
      <font>
        <color indexed="22"/>
      </font>
    </dxf>
    <dxf>
      <font>
        <color indexed="22"/>
      </font>
    </dxf>
    <dxf>
      <font>
        <b val="0"/>
        <i val="0"/>
        <color indexed="10"/>
      </font>
    </dxf>
    <dxf>
      <font>
        <b val="0"/>
        <i val="0"/>
        <color indexed="10"/>
      </font>
    </dxf>
    <dxf>
      <font>
        <b/>
        <i val="0"/>
        <color indexed="10"/>
      </font>
    </dxf>
    <dxf>
      <fill>
        <patternFill>
          <bgColor theme="9" tint="0.5999600291252136"/>
        </patternFill>
      </fill>
    </dxf>
    <dxf>
      <fill>
        <patternFill>
          <bgColor theme="9" tint="0.5999600291252136"/>
        </patternFill>
      </fill>
    </dxf>
    <dxf>
      <fill>
        <patternFill>
          <bgColor theme="9" tint="0.599960029125213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lor indexed="10"/>
      </font>
    </dxf>
    <dxf>
      <font>
        <b/>
        <i val="0"/>
        <color indexed="10"/>
      </font>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43"/>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externalLink" Target="externalLinks/externalLink5.xml" /><Relationship Id="rId41"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1019175</xdr:colOff>
      <xdr:row>14</xdr:row>
      <xdr:rowOff>19050</xdr:rowOff>
    </xdr:from>
    <xdr:to>
      <xdr:col>9</xdr:col>
      <xdr:colOff>1438275</xdr:colOff>
      <xdr:row>14</xdr:row>
      <xdr:rowOff>19050</xdr:rowOff>
    </xdr:to>
    <xdr:sp>
      <xdr:nvSpPr>
        <xdr:cNvPr id="1" name="PowerPlusWaterMarkObject3"/>
        <xdr:cNvSpPr>
          <a:spLocks/>
        </xdr:cNvSpPr>
      </xdr:nvSpPr>
      <xdr:spPr>
        <a:xfrm rot="18900000">
          <a:off x="6305550" y="3095625"/>
          <a:ext cx="6800850" cy="0"/>
        </a:xfrm>
        <a:prstGeom prst="rect"/>
        <a:noFill/>
      </xdr:spPr>
      <xdr:txBody>
        <a:bodyPr fromWordArt="1" wrap="none" lIns="91440" tIns="45720" rIns="91440" bIns="45720">
          <a:prstTxWarp prst="textPlain"/>
        </a:bodyPr>
        <a:p>
          <a:pPr algn="ctr"/>
          <a:r>
            <a:rPr sz="100" spc="0">
              <a:ln w="9525" cmpd="sng">
                <a:noFill/>
              </a:ln>
              <a:solidFill>
                <a:srgbClr val="C0C0C0">
                  <a:alpha val="50000"/>
                </a:srgbClr>
              </a:solidFill>
              <a:latin typeface="Arial"/>
              <a:cs typeface="Arial"/>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omedrive\Documents%20and%20Settings\Administrator\My%20Documents\RCC%202008\CCM%20RCC%20proposal%20sent%20to%20GF%2001%20April%202008\Bulgaria%20Proposal%20Form\BUL%20RCC%20Attachment%20A%20Indicators%20and%20Targets%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henneuse\AppData\Local\Microsoft\Windows\Temporary%20Internet%20Files\Content.Outlook\LX8CLMNA\Malaria_Financial%20Reporting%20Template_Jun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henneuse\AppData\Local\Microsoft\Windows\Temporary%20Internet%20Files\Content.Outlook\LX8CLMNA\TB_Financial%20Reporting%20Template_Jun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User\Dropbox\NCDC_IK\Reporting\GFATM\HIV%20PUDR%20Q3Q4%202014\HIV%20PU_DR%20Q3Q4%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gallabergenova\Local%20Settings\Temporary%20Internet%20Files\OLK40\NGA-809-G11-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HIV_AIDS Attachment "/>
      <sheetName val="SDAs_impact_datasources"/>
    </sheetNames>
    <sheetDataSet>
      <sheetData sheetId="2">
        <row r="2">
          <cell r="D2" t="str">
            <v>impact</v>
          </cell>
        </row>
        <row r="3">
          <cell r="D3" t="str">
            <v>outcome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LARIA_Financial Data"/>
      <sheetName val="Definitions"/>
      <sheetName val="Annex 1"/>
      <sheetName val="Annex 2"/>
      <sheetName val="Annex 3"/>
    </sheetNames>
    <sheetDataSet>
      <sheetData sheetId="1">
        <row r="28">
          <cell r="C28" t="str">
            <v>Please select…</v>
          </cell>
        </row>
        <row r="29">
          <cell r="C29" t="str">
            <v>Prevention: Behavioral Change Communication - Mass Media</v>
          </cell>
        </row>
        <row r="30">
          <cell r="C30" t="str">
            <v>Prevention: Behavioral Change Communication - Community Outreach</v>
          </cell>
        </row>
        <row r="31">
          <cell r="C31" t="str">
            <v>Prevention: Insecticide-treated nets (ITNs)</v>
          </cell>
        </row>
        <row r="32">
          <cell r="C32" t="str">
            <v>Prevention: Malaria in pregnancy</v>
          </cell>
        </row>
        <row r="33">
          <cell r="C33" t="str">
            <v>Prevention: Vector control (other than ITNs)</v>
          </cell>
        </row>
        <row r="34">
          <cell r="C34" t="str">
            <v>Prevention: other - specify</v>
          </cell>
        </row>
        <row r="35">
          <cell r="C35" t="str">
            <v>Treatment: Prompt, effective antimalarial treatment</v>
          </cell>
        </row>
        <row r="36">
          <cell r="C36" t="str">
            <v>Treatment: Home-based management of malaria</v>
          </cell>
        </row>
        <row r="37">
          <cell r="C37" t="str">
            <v>Treatment: Diagnosis</v>
          </cell>
        </row>
        <row r="38">
          <cell r="C38" t="str">
            <v>Treatment: other - specify</v>
          </cell>
        </row>
        <row r="39">
          <cell r="C39" t="str">
            <v>Supportive Environment: Monitoring drug resistance</v>
          </cell>
        </row>
        <row r="40">
          <cell r="C40" t="str">
            <v>Supportive environment: Monitoring insecticide resistance</v>
          </cell>
        </row>
        <row r="41">
          <cell r="C41" t="str">
            <v>Supportive Environment: Coordination and partnership development (national, community, public-private)</v>
          </cell>
        </row>
        <row r="42">
          <cell r="C42" t="str">
            <v>Supportive environment: other - specify</v>
          </cell>
        </row>
        <row r="43">
          <cell r="C43" t="str">
            <v>Supportive environment: Program management and administration</v>
          </cell>
        </row>
        <row r="44">
          <cell r="C44" t="str">
            <v>HSS: Service delivery</v>
          </cell>
        </row>
        <row r="45">
          <cell r="C45" t="str">
            <v>HSS: Human resources</v>
          </cell>
        </row>
        <row r="46">
          <cell r="C46" t="str">
            <v>HSS: Community Systems Strengthening</v>
          </cell>
        </row>
        <row r="47">
          <cell r="C47" t="str">
            <v>HSS: Information system &amp; Operational research</v>
          </cell>
        </row>
        <row r="48">
          <cell r="C48" t="str">
            <v>HSS: Infrastructure</v>
          </cell>
        </row>
        <row r="49">
          <cell r="C49" t="str">
            <v>HSS: Procurement and Supply management</v>
          </cell>
        </row>
        <row r="50">
          <cell r="C50" t="str">
            <v>HSS: other - specify</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B_Financial Data"/>
      <sheetName val="Definitions"/>
      <sheetName val="Annex 1"/>
      <sheetName val="Annex 2"/>
      <sheetName val="Annex 3"/>
    </sheetNames>
    <sheetDataSet>
      <sheetData sheetId="1">
        <row r="39">
          <cell r="C39" t="str">
            <v>Please select…</v>
          </cell>
        </row>
        <row r="40">
          <cell r="C40" t="str">
            <v>Improving diagnosis</v>
          </cell>
        </row>
        <row r="41">
          <cell r="C41" t="str">
            <v>Standardized treatment, patient support and patient charter</v>
          </cell>
        </row>
        <row r="42">
          <cell r="C42" t="str">
            <v>Procurement and Supply management</v>
          </cell>
        </row>
        <row r="43">
          <cell r="C43" t="str">
            <v>M&amp;E</v>
          </cell>
        </row>
        <row r="44">
          <cell r="C44" t="str">
            <v>TB/HIV</v>
          </cell>
        </row>
        <row r="45">
          <cell r="C45" t="str">
            <v>MDR-TB</v>
          </cell>
        </row>
        <row r="46">
          <cell r="C46" t="str">
            <v>High-risk groups</v>
          </cell>
        </row>
        <row r="47">
          <cell r="C47" t="str">
            <v>HSS (beyond TB)</v>
          </cell>
        </row>
        <row r="48">
          <cell r="C48" t="str">
            <v>PAL (Practical Approach to Lung Health)</v>
          </cell>
        </row>
        <row r="49">
          <cell r="C49" t="str">
            <v>PPM / ISTC (Public-Public, Public-Private Mix (PPM) approaches and International standards for TB care)</v>
          </cell>
        </row>
        <row r="50">
          <cell r="C50" t="str">
            <v>ACSM (Advocacy, communication and social mobilization)</v>
          </cell>
        </row>
        <row r="51">
          <cell r="C51" t="str">
            <v>Community TB care</v>
          </cell>
        </row>
        <row r="52">
          <cell r="C52" t="str">
            <v>Programme-based operational research</v>
          </cell>
        </row>
        <row r="53">
          <cell r="C53" t="str">
            <v>Other - specify</v>
          </cell>
        </row>
        <row r="54">
          <cell r="C54" t="str">
            <v>Supportive environment: Program management and administration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
      <sheetName val="PR_Programmatic Progress_1A"/>
      <sheetName val="PR_Programmatic Progress_1B"/>
      <sheetName val="PR_Grant Management_2"/>
      <sheetName val="PR_Total PR Cash Outflow_3A"/>
      <sheetName val="EFR HIV AIDS Financial Data_3B"/>
      <sheetName val="PR_Procurement Info_4"/>
      <sheetName val="PR_Cash Reconciliation_5A"/>
      <sheetName val="PR_Disbursement Request_5B"/>
      <sheetName val="PR_Overall Performance_6"/>
      <sheetName val="PR_Cash Request_7A&amp;B"/>
      <sheetName val="PR_Annex_SR-Financials"/>
      <sheetName val="Checklist"/>
      <sheetName val="LFA_Programmatic Progress_1A"/>
      <sheetName val="LFA_Programmatic Progress_1B"/>
      <sheetName val="LFA_Grant Management_2"/>
      <sheetName val="LFA_Total PR Cash Outflow_3A"/>
      <sheetName val="LFA_EFR Review_3B"/>
      <sheetName val="LFA_Procurement Info_4"/>
      <sheetName val="LFA_Findings&amp;Recommendations"/>
      <sheetName val="LFA_Cash Reconciliation_5A"/>
      <sheetName val="LFA_Disbursement Recommend_5B"/>
      <sheetName val="Sheet1"/>
      <sheetName val="LFA_Overall Performance_6"/>
      <sheetName val="LFA_DisbursementRecommendation7"/>
      <sheetName val="LFA_Bank Details_7C"/>
      <sheetName val="LFA_Annex-SR Financials"/>
      <sheetName val="Annex for additional info"/>
      <sheetName val="Memo HIV"/>
      <sheetName val="Memo TB"/>
      <sheetName val="Memo Malaria"/>
      <sheetName val="Definitions-lists-EFR"/>
      <sheetName val="Sheet2"/>
    </sheetNames>
    <sheetDataSet>
      <sheetData sheetId="10">
        <row r="23">
          <cell r="D23">
            <v>0</v>
          </cell>
        </row>
      </sheetData>
      <sheetData sheetId="28">
        <row r="2">
          <cell r="A2" t="str">
            <v>Please select…</v>
          </cell>
        </row>
        <row r="3">
          <cell r="A3" t="str">
            <v>Prevention: Behavioral Change Communication - Mass media</v>
          </cell>
        </row>
        <row r="4">
          <cell r="A4" t="str">
            <v>Prevention: Behavioral Change Communication - community outreach</v>
          </cell>
        </row>
        <row r="5">
          <cell r="A5" t="str">
            <v>Prevention: Condom distribution</v>
          </cell>
        </row>
        <row r="6">
          <cell r="A6" t="str">
            <v>Prevention: Counseling and Testing </v>
          </cell>
        </row>
        <row r="7">
          <cell r="A7" t="str">
            <v>Prevention: PMTCT</v>
          </cell>
        </row>
        <row r="8">
          <cell r="A8" t="str">
            <v>Prevention: Post-exposure prophylaxis (PEP)</v>
          </cell>
        </row>
        <row r="9">
          <cell r="A9" t="str">
            <v>Prevention: STI diagnosis and treatment</v>
          </cell>
        </row>
        <row r="10">
          <cell r="A10" t="str">
            <v>Prevention: Blood safety and universal precaution</v>
          </cell>
        </row>
        <row r="11">
          <cell r="A11" t="str">
            <v>Treatment: Antiretroviral treatment (ARV) and monitoring</v>
          </cell>
        </row>
        <row r="12">
          <cell r="A12" t="str">
            <v>Treatment: Prophylaxis and treatment for opportunistic infections</v>
          </cell>
        </row>
        <row r="13">
          <cell r="A13" t="str">
            <v>Care and support: Care and support for the chronically ill</v>
          </cell>
        </row>
        <row r="14">
          <cell r="A14" t="str">
            <v>Care and support: Support for orphans and vulnerable children</v>
          </cell>
        </row>
        <row r="15">
          <cell r="A15" t="str">
            <v>TB/HIV collaborative activities: HIV care and support for HIV-positive TB patients </v>
          </cell>
        </row>
        <row r="16">
          <cell r="A16" t="str">
            <v>Supportive environment: Policy development including workplace policy</v>
          </cell>
        </row>
        <row r="17">
          <cell r="A17" t="str">
            <v>Supportive environment: Strengthening of civil society and institutional capacity building </v>
          </cell>
        </row>
        <row r="18">
          <cell r="A18" t="str">
            <v>Supportive environment: Stigma reduction in all settings</v>
          </cell>
        </row>
        <row r="19">
          <cell r="A19" t="str">
            <v>Supportive environment: Program management and administration</v>
          </cell>
        </row>
        <row r="20">
          <cell r="A20" t="str">
            <v>HSS: Service delivery</v>
          </cell>
        </row>
        <row r="21">
          <cell r="A21" t="str">
            <v>HSS: Human resources</v>
          </cell>
        </row>
        <row r="22">
          <cell r="A22" t="str">
            <v>HSS: Community Systems Strengthening</v>
          </cell>
        </row>
        <row r="23">
          <cell r="A23" t="str">
            <v>HSS: Information system &amp; Operational research</v>
          </cell>
        </row>
        <row r="24">
          <cell r="A24" t="str">
            <v>HSS: Infrastructure</v>
          </cell>
        </row>
        <row r="25">
          <cell r="A25" t="str">
            <v>HSS: Procurement and Supply management</v>
          </cell>
        </row>
        <row r="26">
          <cell r="A26" t="str">
            <v>HSS: Other, specify</v>
          </cell>
        </row>
      </sheetData>
      <sheetData sheetId="31">
        <row r="1">
          <cell r="A1" t="str">
            <v>Please Select…</v>
          </cell>
        </row>
        <row r="2">
          <cell r="A2" t="str">
            <v>Prevention</v>
          </cell>
        </row>
        <row r="3">
          <cell r="A3" t="str">
            <v>Treatment</v>
          </cell>
        </row>
        <row r="4">
          <cell r="A4" t="str">
            <v>Care and Support</v>
          </cell>
        </row>
        <row r="5">
          <cell r="A5" t="str">
            <v>TB/HIV Collaborative Activities</v>
          </cell>
        </row>
        <row r="6">
          <cell r="A6" t="str">
            <v>Supportive Environment</v>
          </cell>
        </row>
        <row r="7">
          <cell r="A7" t="str">
            <v>Health System Strengthening (HSS)</v>
          </cell>
        </row>
        <row r="58">
          <cell r="A58" t="str">
            <v>Please Select…</v>
          </cell>
        </row>
        <row r="59">
          <cell r="A59" t="str">
            <v>FBO</v>
          </cell>
        </row>
        <row r="60">
          <cell r="A60" t="str">
            <v>NGO/CBO/Academic</v>
          </cell>
        </row>
        <row r="61">
          <cell r="A61" t="str">
            <v>Private Sector</v>
          </cell>
        </row>
        <row r="62">
          <cell r="A62" t="str">
            <v>Ministry Health (MoH)</v>
          </cell>
        </row>
        <row r="63">
          <cell r="A63" t="str">
            <v>Other Government</v>
          </cell>
        </row>
        <row r="64">
          <cell r="A64" t="str">
            <v>UNDP</v>
          </cell>
        </row>
        <row r="65">
          <cell r="A65" t="str">
            <v>Other Multilateral Organization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_Cover Sheet"/>
      <sheetName val="PR_Programmatic Progress_1A"/>
      <sheetName val="PR_Programmatic Progress_1B"/>
      <sheetName val="PR_Grant Management_2"/>
      <sheetName val="PR_Total PR Cash Outflow_3A"/>
      <sheetName val="PR_Procurement Info_3B"/>
      <sheetName val="PR_Cash Reconciliation_4A"/>
      <sheetName val="PR_Disbursement Request_4B"/>
      <sheetName val="PR_Overall Performance_5"/>
      <sheetName val="PR_Cash Request_6A&amp;B"/>
      <sheetName val="PR_Bank Details_6C"/>
      <sheetName val="PR_Annex_SR-Financials"/>
      <sheetName val="LFA_Cover Sheet"/>
      <sheetName val="LFA_Programmatic Progress_1A"/>
      <sheetName val="LFA_Programmatic Progress_1B"/>
      <sheetName val="LFA_Grant Management_2"/>
      <sheetName val="LFA_Total PR Cash Outflow_3A"/>
      <sheetName val="LFA_Procurement Info_3B"/>
      <sheetName val="LFA_Findings&amp;Recommendations_4"/>
      <sheetName val="LFA_Cash Reconciliation_5A"/>
      <sheetName val="LFA_Disbursement Request_5B"/>
      <sheetName val="Sheet1"/>
      <sheetName val="LFA_Overall Performance_6"/>
      <sheetName val="LFA_DisbursementRecommendation7"/>
      <sheetName val="LFA_Bank Details_7D"/>
      <sheetName val="LFA_Annex-SR Financials"/>
      <sheetName val="LFA_Signature (image)"/>
      <sheetName val="Memo HIV"/>
      <sheetName val="Memo TB"/>
      <sheetName val="Memo Malar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19"/>
  <sheetViews>
    <sheetView zoomScale="75" zoomScaleNormal="75" zoomScaleSheetLayoutView="85" zoomScalePageLayoutView="0" workbookViewId="0" topLeftCell="A1">
      <selection activeCell="H7" sqref="H7"/>
    </sheetView>
  </sheetViews>
  <sheetFormatPr defaultColWidth="9.140625" defaultRowHeight="12.75"/>
  <cols>
    <col min="1" max="1" width="144.00390625" style="526" customWidth="1"/>
    <col min="2" max="2" width="16.8515625" style="72" customWidth="1"/>
    <col min="3" max="3" width="10.140625" style="72" customWidth="1"/>
    <col min="4" max="4" width="1.1484375" style="72" customWidth="1"/>
    <col min="5" max="16384" width="9.140625" style="72" customWidth="1"/>
  </cols>
  <sheetData>
    <row r="1" spans="1:2" ht="61.5" customHeight="1">
      <c r="A1" s="1458" t="s">
        <v>610</v>
      </c>
      <c r="B1" s="1458"/>
    </row>
    <row r="2" spans="1:3" ht="25.5" customHeight="1">
      <c r="A2" s="525"/>
      <c r="B2" s="1283"/>
      <c r="C2" s="1036"/>
    </row>
    <row r="3" spans="1:2" ht="52.5" customHeight="1">
      <c r="A3" s="1461" t="s">
        <v>611</v>
      </c>
      <c r="B3" s="1461"/>
    </row>
    <row r="4" spans="1:4" ht="35.25" customHeight="1">
      <c r="A4" s="1462" t="s">
        <v>624</v>
      </c>
      <c r="B4" s="1462"/>
      <c r="C4" s="1376"/>
      <c r="D4" s="1376"/>
    </row>
    <row r="5" spans="1:4" ht="23.25" customHeight="1">
      <c r="A5" s="1462"/>
      <c r="B5" s="1462"/>
      <c r="C5" s="1360"/>
      <c r="D5" s="1360"/>
    </row>
    <row r="6" spans="1:4" ht="29.25" customHeight="1">
      <c r="A6" s="1462"/>
      <c r="B6" s="1462"/>
      <c r="C6" s="1377"/>
      <c r="D6" s="1377"/>
    </row>
    <row r="7" spans="1:4" ht="40.5" customHeight="1">
      <c r="A7" s="1462"/>
      <c r="B7" s="1462"/>
      <c r="C7" s="1377"/>
      <c r="D7" s="1377"/>
    </row>
    <row r="8" spans="1:4" ht="24" customHeight="1">
      <c r="A8" s="1462"/>
      <c r="B8" s="1462"/>
      <c r="C8" s="1377"/>
      <c r="D8" s="1377"/>
    </row>
    <row r="9" spans="1:4" ht="21" customHeight="1">
      <c r="A9" s="1462"/>
      <c r="B9" s="1462"/>
      <c r="C9" s="1378"/>
      <c r="D9" s="1378"/>
    </row>
    <row r="10" spans="1:4" ht="45" customHeight="1">
      <c r="A10" s="1462"/>
      <c r="B10" s="1462"/>
      <c r="C10" s="1379"/>
      <c r="D10" s="1379"/>
    </row>
    <row r="11" spans="1:4" ht="15.75" customHeight="1">
      <c r="A11" s="1462"/>
      <c r="B11" s="1462"/>
      <c r="C11" s="1361"/>
      <c r="D11" s="1361"/>
    </row>
    <row r="12" spans="1:4" ht="93.75" customHeight="1">
      <c r="A12" s="1462"/>
      <c r="B12" s="1462"/>
      <c r="C12" s="1359"/>
      <c r="D12" s="1359"/>
    </row>
    <row r="13" spans="1:4" ht="31.5" customHeight="1">
      <c r="A13" s="1462"/>
      <c r="B13" s="1462"/>
      <c r="C13" s="1359"/>
      <c r="D13" s="1359"/>
    </row>
    <row r="14" spans="1:4" ht="27.75" customHeight="1">
      <c r="A14" s="1462"/>
      <c r="B14" s="1462"/>
      <c r="C14" s="1376"/>
      <c r="D14" s="1376"/>
    </row>
    <row r="15" spans="1:4" ht="84.75" customHeight="1">
      <c r="A15" s="1462"/>
      <c r="B15" s="1462"/>
      <c r="C15" s="1360"/>
      <c r="D15" s="1360"/>
    </row>
    <row r="16" spans="1:4" ht="15.75" customHeight="1">
      <c r="A16" s="1462"/>
      <c r="B16" s="1462"/>
      <c r="C16" s="1380"/>
      <c r="D16" s="1380"/>
    </row>
    <row r="17" spans="1:4" ht="37.5" customHeight="1">
      <c r="A17" s="1459" t="s">
        <v>156</v>
      </c>
      <c r="B17" s="1459"/>
      <c r="C17" s="1459"/>
      <c r="D17" s="1459"/>
    </row>
    <row r="18" spans="1:4" ht="12.75">
      <c r="A18" s="1460"/>
      <c r="B18" s="1460"/>
      <c r="C18" s="1460"/>
      <c r="D18" s="1460"/>
    </row>
    <row r="19" spans="1:4" ht="12.75">
      <c r="A19" s="1460"/>
      <c r="B19" s="1460"/>
      <c r="C19" s="1460"/>
      <c r="D19" s="1460"/>
    </row>
  </sheetData>
  <sheetProtection password="92D1" sheet="1" selectLockedCells="1"/>
  <mergeCells count="6">
    <mergeCell ref="A1:B1"/>
    <mergeCell ref="A17:D17"/>
    <mergeCell ref="A18:D18"/>
    <mergeCell ref="A3:B3"/>
    <mergeCell ref="A19:D19"/>
    <mergeCell ref="A4:B16"/>
  </mergeCells>
  <printOptions horizontalCentered="1"/>
  <pageMargins left="0.7480314960629921" right="0.7480314960629921" top="0.5905511811023623" bottom="0.5905511811023623" header="0.5118110236220472" footer="0.5118110236220472"/>
  <pageSetup cellComments="asDisplayed" fitToHeight="1" fitToWidth="1" horizontalDpi="600" verticalDpi="600" orientation="landscape" paperSize="9" scale="76" r:id="rId1"/>
  <headerFooter alignWithMargins="0">
    <oddFooter>&amp;L&amp;9&amp;F&amp;C&amp;A&amp;R&amp;9Page &amp;P of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O31"/>
  <sheetViews>
    <sheetView showGridLines="0" zoomScale="75" zoomScaleNormal="75" zoomScaleSheetLayoutView="85" zoomScalePageLayoutView="0" workbookViewId="0" topLeftCell="A1">
      <selection activeCell="A12" sqref="A12:O12"/>
    </sheetView>
  </sheetViews>
  <sheetFormatPr defaultColWidth="9.140625" defaultRowHeight="12.75"/>
  <cols>
    <col min="1" max="1" width="9.140625" style="72" customWidth="1"/>
    <col min="2" max="2" width="33.8515625" style="72" customWidth="1"/>
    <col min="3" max="3" width="22.421875" style="72" customWidth="1"/>
    <col min="4" max="4" width="16.7109375" style="72" customWidth="1"/>
    <col min="5" max="5" width="12.57421875" style="72" customWidth="1"/>
    <col min="6" max="6" width="15.7109375" style="72" customWidth="1"/>
    <col min="7" max="11" width="9.140625" style="72" customWidth="1"/>
    <col min="12" max="12" width="3.28125" style="72" customWidth="1"/>
    <col min="13" max="14" width="9.140625" style="72" customWidth="1"/>
    <col min="15" max="15" width="10.8515625" style="72" customWidth="1"/>
    <col min="16" max="16384" width="9.140625" style="72" customWidth="1"/>
  </cols>
  <sheetData>
    <row r="1" spans="1:11" ht="35.25" customHeight="1">
      <c r="A1" s="1470" t="s">
        <v>61</v>
      </c>
      <c r="B1" s="1470"/>
      <c r="C1" s="1470"/>
      <c r="D1" s="1470"/>
      <c r="E1" s="1470"/>
      <c r="F1" s="1470"/>
      <c r="G1" s="35"/>
      <c r="H1" s="35"/>
      <c r="I1" s="12"/>
      <c r="J1" s="12"/>
      <c r="K1" s="12"/>
    </row>
    <row r="2" ht="16.5" thickBot="1">
      <c r="A2" s="98" t="s">
        <v>154</v>
      </c>
    </row>
    <row r="3" spans="1:11" ht="15.75" thickBot="1">
      <c r="A3" s="1471" t="s">
        <v>70</v>
      </c>
      <c r="B3" s="1472"/>
      <c r="C3" s="1549" t="str">
        <f>IF('LFA_Programmatic Progress_1A'!C7="","",'LFA_Programmatic Progress_1A'!C7)</f>
        <v>GEO-H-NCDC</v>
      </c>
      <c r="D3" s="1550"/>
      <c r="E3" s="1550"/>
      <c r="F3" s="1551"/>
      <c r="G3" s="73"/>
      <c r="H3" s="73"/>
      <c r="I3" s="73"/>
      <c r="J3" s="73"/>
      <c r="K3" s="73"/>
    </row>
    <row r="4" spans="1:11" ht="15">
      <c r="A4" s="493" t="s">
        <v>271</v>
      </c>
      <c r="B4" s="513"/>
      <c r="C4" s="53" t="s">
        <v>277</v>
      </c>
      <c r="D4" s="505" t="str">
        <f>IF('LFA_Programmatic Progress_1A'!D12="Select","",'LFA_Programmatic Progress_1A'!D12)</f>
        <v>Semester</v>
      </c>
      <c r="E4" s="5" t="s">
        <v>278</v>
      </c>
      <c r="F4" s="47">
        <f>IF('LFA_Programmatic Progress_1A'!F12="Select","",'LFA_Programmatic Progress_1A'!F12)</f>
        <v>2</v>
      </c>
      <c r="G4" s="73"/>
      <c r="H4" s="73"/>
      <c r="I4" s="73"/>
      <c r="J4" s="73"/>
      <c r="K4" s="73"/>
    </row>
    <row r="5" spans="1:11" ht="15">
      <c r="A5" s="514" t="s">
        <v>272</v>
      </c>
      <c r="B5" s="40"/>
      <c r="C5" s="54" t="s">
        <v>240</v>
      </c>
      <c r="D5" s="520">
        <f>IF('LFA_Programmatic Progress_1A'!D13="","",'LFA_Programmatic Progress_1A'!D13)</f>
        <v>41821</v>
      </c>
      <c r="E5" s="5" t="s">
        <v>258</v>
      </c>
      <c r="F5" s="521">
        <f>IF('LFA_Programmatic Progress_1A'!F13="","",'LFA_Programmatic Progress_1A'!F13)</f>
        <v>42004</v>
      </c>
      <c r="G5" s="73"/>
      <c r="H5" s="73"/>
      <c r="I5" s="73"/>
      <c r="J5" s="73"/>
      <c r="K5" s="73"/>
    </row>
    <row r="6" spans="1:11" ht="15.75" thickBot="1">
      <c r="A6" s="55" t="s">
        <v>273</v>
      </c>
      <c r="B6" s="41"/>
      <c r="C6" s="1537">
        <f>IF('LFA_Programmatic Progress_1A'!C14="Select","",'LFA_Programmatic Progress_1A'!C14)</f>
        <v>2</v>
      </c>
      <c r="D6" s="1538"/>
      <c r="E6" s="1538"/>
      <c r="F6" s="1539"/>
      <c r="G6" s="73"/>
      <c r="H6" s="73"/>
      <c r="I6" s="73"/>
      <c r="J6" s="73"/>
      <c r="K6" s="73"/>
    </row>
    <row r="8" spans="1:11" ht="20.25">
      <c r="A8" s="172" t="s">
        <v>496</v>
      </c>
      <c r="B8" s="172"/>
      <c r="C8" s="172"/>
      <c r="D8" s="172"/>
      <c r="E8" s="172"/>
      <c r="F8" s="172"/>
      <c r="G8" s="172"/>
      <c r="H8" s="172"/>
      <c r="I8" s="172"/>
      <c r="J8" s="172"/>
      <c r="K8" s="172"/>
    </row>
    <row r="9" spans="1:11" ht="20.25">
      <c r="A9" s="172"/>
      <c r="B9" s="172"/>
      <c r="C9" s="172"/>
      <c r="D9" s="172"/>
      <c r="E9" s="172"/>
      <c r="F9" s="172"/>
      <c r="G9" s="172"/>
      <c r="H9" s="172"/>
      <c r="I9" s="172"/>
      <c r="J9" s="172"/>
      <c r="K9" s="172"/>
    </row>
    <row r="10" spans="1:15" ht="20.25" customHeight="1">
      <c r="A10" s="1864" t="s">
        <v>286</v>
      </c>
      <c r="B10" s="1865"/>
      <c r="C10" s="1865"/>
      <c r="D10" s="1865"/>
      <c r="E10" s="1865"/>
      <c r="F10" s="1865"/>
      <c r="G10" s="1865"/>
      <c r="H10" s="1865"/>
      <c r="I10" s="1865"/>
      <c r="J10" s="1865"/>
      <c r="K10" s="1865"/>
      <c r="L10" s="1865"/>
      <c r="M10" s="1865"/>
      <c r="N10" s="1865"/>
      <c r="O10" s="1865"/>
    </row>
    <row r="11" spans="1:11" ht="36" customHeight="1">
      <c r="A11" s="1859" t="s">
        <v>619</v>
      </c>
      <c r="B11" s="1860"/>
      <c r="C11" s="1860"/>
      <c r="D11" s="1860"/>
      <c r="E11" s="1860"/>
      <c r="F11" s="1860"/>
      <c r="G11" s="1860"/>
      <c r="H11" s="1860"/>
      <c r="I11" s="1860"/>
      <c r="J11" s="1860"/>
      <c r="K11" s="1860"/>
    </row>
    <row r="12" spans="1:15" ht="409.5" customHeight="1">
      <c r="A12" s="1861" t="s">
        <v>779</v>
      </c>
      <c r="B12" s="1862"/>
      <c r="C12" s="1862"/>
      <c r="D12" s="1862"/>
      <c r="E12" s="1862"/>
      <c r="F12" s="1862"/>
      <c r="G12" s="1862"/>
      <c r="H12" s="1862"/>
      <c r="I12" s="1862"/>
      <c r="J12" s="1862"/>
      <c r="K12" s="1862"/>
      <c r="L12" s="1862"/>
      <c r="M12" s="1862"/>
      <c r="N12" s="1862"/>
      <c r="O12" s="1863"/>
    </row>
    <row r="13" spans="1:15" ht="78.75" customHeight="1">
      <c r="A13" s="1850"/>
      <c r="B13" s="1851"/>
      <c r="C13" s="1851"/>
      <c r="D13" s="1851"/>
      <c r="E13" s="1851"/>
      <c r="F13" s="1851"/>
      <c r="G13" s="1851"/>
      <c r="H13" s="1851"/>
      <c r="I13" s="1851"/>
      <c r="J13" s="1851"/>
      <c r="K13" s="1851"/>
      <c r="L13" s="1851"/>
      <c r="M13" s="1851"/>
      <c r="N13" s="1851"/>
      <c r="O13" s="1852"/>
    </row>
    <row r="14" spans="1:15" ht="210.75" customHeight="1">
      <c r="A14" s="1856" t="s">
        <v>744</v>
      </c>
      <c r="B14" s="1857"/>
      <c r="C14" s="1857"/>
      <c r="D14" s="1857"/>
      <c r="E14" s="1857"/>
      <c r="F14" s="1857"/>
      <c r="G14" s="1857"/>
      <c r="H14" s="1857"/>
      <c r="I14" s="1857"/>
      <c r="J14" s="1857"/>
      <c r="K14" s="1857"/>
      <c r="L14" s="1857"/>
      <c r="M14" s="1857"/>
      <c r="N14" s="1857"/>
      <c r="O14" s="1858"/>
    </row>
    <row r="15" spans="1:15" ht="70.5" customHeight="1">
      <c r="A15" s="1850"/>
      <c r="B15" s="1851"/>
      <c r="C15" s="1851"/>
      <c r="D15" s="1851"/>
      <c r="E15" s="1851"/>
      <c r="F15" s="1851"/>
      <c r="G15" s="1851"/>
      <c r="H15" s="1851"/>
      <c r="I15" s="1851"/>
      <c r="J15" s="1851"/>
      <c r="K15" s="1851"/>
      <c r="L15" s="1851"/>
      <c r="M15" s="1851"/>
      <c r="N15" s="1851"/>
      <c r="O15" s="1852"/>
    </row>
    <row r="16" spans="1:15" ht="70.5" customHeight="1">
      <c r="A16" s="1853"/>
      <c r="B16" s="1854"/>
      <c r="C16" s="1854"/>
      <c r="D16" s="1854"/>
      <c r="E16" s="1854"/>
      <c r="F16" s="1854"/>
      <c r="G16" s="1854"/>
      <c r="H16" s="1854"/>
      <c r="I16" s="1854"/>
      <c r="J16" s="1854"/>
      <c r="K16" s="1854"/>
      <c r="L16" s="1854"/>
      <c r="M16" s="1854"/>
      <c r="N16" s="1854"/>
      <c r="O16" s="1855"/>
    </row>
    <row r="17" spans="1:11" ht="20.25">
      <c r="A17" s="172"/>
      <c r="B17" s="172"/>
      <c r="C17" s="172"/>
      <c r="D17" s="172"/>
      <c r="E17" s="172"/>
      <c r="F17" s="172"/>
      <c r="G17" s="172"/>
      <c r="H17" s="172"/>
      <c r="I17" s="172"/>
      <c r="J17" s="172"/>
      <c r="K17" s="172"/>
    </row>
    <row r="18" spans="1:15" ht="18">
      <c r="A18" s="1830" t="s">
        <v>282</v>
      </c>
      <c r="B18" s="1831"/>
      <c r="C18" s="1831"/>
      <c r="D18" s="1831"/>
      <c r="E18" s="1831"/>
      <c r="F18" s="1831"/>
      <c r="G18" s="1831"/>
      <c r="H18" s="1831"/>
      <c r="I18" s="1831"/>
      <c r="J18" s="1831"/>
      <c r="K18" s="1831"/>
      <c r="L18" s="1831"/>
      <c r="M18" s="1831"/>
      <c r="N18" s="1831"/>
      <c r="O18" s="1831"/>
    </row>
    <row r="19" spans="1:15" ht="12.75" customHeight="1">
      <c r="A19" s="1832" t="s">
        <v>732</v>
      </c>
      <c r="B19" s="1833"/>
      <c r="C19" s="1833"/>
      <c r="D19" s="1833"/>
      <c r="E19" s="1833"/>
      <c r="F19" s="1833"/>
      <c r="G19" s="1833"/>
      <c r="H19" s="1833"/>
      <c r="I19" s="1833"/>
      <c r="J19" s="1833"/>
      <c r="K19" s="1833"/>
      <c r="L19" s="1833"/>
      <c r="M19" s="1833"/>
      <c r="N19" s="1833"/>
      <c r="O19" s="1834"/>
    </row>
    <row r="20" spans="1:15" ht="12.75" customHeight="1">
      <c r="A20" s="1835"/>
      <c r="B20" s="1836"/>
      <c r="C20" s="1836"/>
      <c r="D20" s="1836"/>
      <c r="E20" s="1836"/>
      <c r="F20" s="1836"/>
      <c r="G20" s="1836"/>
      <c r="H20" s="1836"/>
      <c r="I20" s="1836"/>
      <c r="J20" s="1836"/>
      <c r="K20" s="1836"/>
      <c r="L20" s="1836"/>
      <c r="M20" s="1836"/>
      <c r="N20" s="1836"/>
      <c r="O20" s="1837"/>
    </row>
    <row r="21" spans="1:15" ht="12.75" customHeight="1">
      <c r="A21" s="1835"/>
      <c r="B21" s="1836"/>
      <c r="C21" s="1836"/>
      <c r="D21" s="1836"/>
      <c r="E21" s="1836"/>
      <c r="F21" s="1836"/>
      <c r="G21" s="1836"/>
      <c r="H21" s="1836"/>
      <c r="I21" s="1836"/>
      <c r="J21" s="1836"/>
      <c r="K21" s="1836"/>
      <c r="L21" s="1836"/>
      <c r="M21" s="1836"/>
      <c r="N21" s="1836"/>
      <c r="O21" s="1837"/>
    </row>
    <row r="22" spans="1:15" ht="12.75" customHeight="1">
      <c r="A22" s="1835"/>
      <c r="B22" s="1836"/>
      <c r="C22" s="1836"/>
      <c r="D22" s="1836"/>
      <c r="E22" s="1836"/>
      <c r="F22" s="1836"/>
      <c r="G22" s="1836"/>
      <c r="H22" s="1836"/>
      <c r="I22" s="1836"/>
      <c r="J22" s="1836"/>
      <c r="K22" s="1836"/>
      <c r="L22" s="1836"/>
      <c r="M22" s="1836"/>
      <c r="N22" s="1836"/>
      <c r="O22" s="1837"/>
    </row>
    <row r="23" spans="1:15" ht="12.75" customHeight="1">
      <c r="A23" s="1838"/>
      <c r="B23" s="1839"/>
      <c r="C23" s="1839"/>
      <c r="D23" s="1839"/>
      <c r="E23" s="1839"/>
      <c r="F23" s="1839"/>
      <c r="G23" s="1839"/>
      <c r="H23" s="1839"/>
      <c r="I23" s="1839"/>
      <c r="J23" s="1839"/>
      <c r="K23" s="1839"/>
      <c r="L23" s="1839"/>
      <c r="M23" s="1839"/>
      <c r="N23" s="1839"/>
      <c r="O23" s="1840"/>
    </row>
    <row r="24" spans="1:11" ht="14.25">
      <c r="A24" s="560"/>
      <c r="B24" s="560"/>
      <c r="C24" s="560"/>
      <c r="D24" s="560"/>
      <c r="E24" s="560"/>
      <c r="F24" s="560"/>
      <c r="G24" s="560"/>
      <c r="H24" s="560"/>
      <c r="I24" s="560"/>
      <c r="J24" s="560"/>
      <c r="K24" s="560"/>
    </row>
    <row r="25" spans="1:15" ht="18">
      <c r="A25" s="1830" t="s">
        <v>283</v>
      </c>
      <c r="B25" s="1831"/>
      <c r="C25" s="1831"/>
      <c r="D25" s="1831"/>
      <c r="E25" s="1831"/>
      <c r="F25" s="1831"/>
      <c r="G25" s="1831"/>
      <c r="H25" s="1831"/>
      <c r="I25" s="1831"/>
      <c r="J25" s="1831"/>
      <c r="K25" s="1831"/>
      <c r="L25" s="1831"/>
      <c r="M25" s="1831"/>
      <c r="N25" s="1831"/>
      <c r="O25" s="1831"/>
    </row>
    <row r="26" spans="1:15" ht="12.75" customHeight="1">
      <c r="A26" s="1841"/>
      <c r="B26" s="1842"/>
      <c r="C26" s="1842"/>
      <c r="D26" s="1842"/>
      <c r="E26" s="1842"/>
      <c r="F26" s="1842"/>
      <c r="G26" s="1842"/>
      <c r="H26" s="1842"/>
      <c r="I26" s="1842"/>
      <c r="J26" s="1842"/>
      <c r="K26" s="1842"/>
      <c r="L26" s="1842"/>
      <c r="M26" s="1842"/>
      <c r="N26" s="1842"/>
      <c r="O26" s="1843"/>
    </row>
    <row r="27" spans="1:15" ht="12.75" customHeight="1">
      <c r="A27" s="1844"/>
      <c r="B27" s="1845"/>
      <c r="C27" s="1845"/>
      <c r="D27" s="1845"/>
      <c r="E27" s="1845"/>
      <c r="F27" s="1845"/>
      <c r="G27" s="1845"/>
      <c r="H27" s="1845"/>
      <c r="I27" s="1845"/>
      <c r="J27" s="1845"/>
      <c r="K27" s="1845"/>
      <c r="L27" s="1845"/>
      <c r="M27" s="1845"/>
      <c r="N27" s="1845"/>
      <c r="O27" s="1846"/>
    </row>
    <row r="28" spans="1:15" ht="12.75" customHeight="1">
      <c r="A28" s="1844"/>
      <c r="B28" s="1845"/>
      <c r="C28" s="1845"/>
      <c r="D28" s="1845"/>
      <c r="E28" s="1845"/>
      <c r="F28" s="1845"/>
      <c r="G28" s="1845"/>
      <c r="H28" s="1845"/>
      <c r="I28" s="1845"/>
      <c r="J28" s="1845"/>
      <c r="K28" s="1845"/>
      <c r="L28" s="1845"/>
      <c r="M28" s="1845"/>
      <c r="N28" s="1845"/>
      <c r="O28" s="1846"/>
    </row>
    <row r="29" spans="1:15" ht="12.75" customHeight="1">
      <c r="A29" s="1844"/>
      <c r="B29" s="1845"/>
      <c r="C29" s="1845"/>
      <c r="D29" s="1845"/>
      <c r="E29" s="1845"/>
      <c r="F29" s="1845"/>
      <c r="G29" s="1845"/>
      <c r="H29" s="1845"/>
      <c r="I29" s="1845"/>
      <c r="J29" s="1845"/>
      <c r="K29" s="1845"/>
      <c r="L29" s="1845"/>
      <c r="M29" s="1845"/>
      <c r="N29" s="1845"/>
      <c r="O29" s="1846"/>
    </row>
    <row r="30" spans="1:15" ht="12.75" customHeight="1">
      <c r="A30" s="1847"/>
      <c r="B30" s="1848"/>
      <c r="C30" s="1848"/>
      <c r="D30" s="1848"/>
      <c r="E30" s="1848"/>
      <c r="F30" s="1848"/>
      <c r="G30" s="1848"/>
      <c r="H30" s="1848"/>
      <c r="I30" s="1848"/>
      <c r="J30" s="1848"/>
      <c r="K30" s="1848"/>
      <c r="L30" s="1848"/>
      <c r="M30" s="1848"/>
      <c r="N30" s="1848"/>
      <c r="O30" s="1849"/>
    </row>
    <row r="31" spans="1:11" ht="12.75">
      <c r="A31" s="3"/>
      <c r="B31" s="3"/>
      <c r="C31" s="3"/>
      <c r="D31" s="3"/>
      <c r="E31" s="3"/>
      <c r="F31" s="3"/>
      <c r="G31" s="3"/>
      <c r="H31" s="3"/>
      <c r="I31" s="3"/>
      <c r="J31" s="3"/>
      <c r="K31" s="3"/>
    </row>
  </sheetData>
  <sheetProtection password="92D1" sheet="1" formatCells="0" formatColumns="0" formatRows="0"/>
  <mergeCells count="15">
    <mergeCell ref="A1:F1"/>
    <mergeCell ref="A3:B3"/>
    <mergeCell ref="C3:F3"/>
    <mergeCell ref="C6:F6"/>
    <mergeCell ref="A11:K11"/>
    <mergeCell ref="A12:O12"/>
    <mergeCell ref="A10:O10"/>
    <mergeCell ref="A18:O18"/>
    <mergeCell ref="A25:O25"/>
    <mergeCell ref="A19:O23"/>
    <mergeCell ref="A26:O30"/>
    <mergeCell ref="A13:O13"/>
    <mergeCell ref="A16:O16"/>
    <mergeCell ref="A15:O15"/>
    <mergeCell ref="A14:O14"/>
  </mergeCell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7" r:id="rId1"/>
  <headerFooter>
    <oddFooter>&amp;L&amp;9&amp;F&amp;C&amp;A&amp;R&amp;9Page &amp;P of &amp;N</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O40"/>
  <sheetViews>
    <sheetView showGridLines="0" zoomScale="70" zoomScaleNormal="70" zoomScaleSheetLayoutView="70" zoomScalePageLayoutView="75" workbookViewId="0" topLeftCell="A1">
      <selection activeCell="K12" sqref="K12"/>
    </sheetView>
  </sheetViews>
  <sheetFormatPr defaultColWidth="9.140625" defaultRowHeight="12.75"/>
  <cols>
    <col min="1" max="1" width="24.421875" style="72" customWidth="1"/>
    <col min="2" max="2" width="29.00390625" style="72" customWidth="1"/>
    <col min="3" max="3" width="29.7109375" style="72" customWidth="1"/>
    <col min="4" max="4" width="18.421875" style="72" customWidth="1"/>
    <col min="5" max="5" width="12.28125" style="72" customWidth="1"/>
    <col min="6" max="6" width="19.28125" style="72" customWidth="1"/>
    <col min="7" max="7" width="9.140625" style="72" customWidth="1"/>
    <col min="8" max="8" width="6.28125" style="72" customWidth="1"/>
    <col min="9" max="9" width="9.140625" style="72" customWidth="1"/>
    <col min="10" max="10" width="9.7109375" style="72" customWidth="1"/>
    <col min="11" max="11" width="18.140625" style="539" customWidth="1"/>
    <col min="12" max="13" width="20.140625" style="72" customWidth="1"/>
    <col min="14" max="16384" width="9.140625" style="72" customWidth="1"/>
  </cols>
  <sheetData>
    <row r="1" spans="1:13" ht="25.5" customHeight="1">
      <c r="A1" s="1648" t="s">
        <v>61</v>
      </c>
      <c r="B1" s="1648"/>
      <c r="C1" s="1648"/>
      <c r="D1" s="1648"/>
      <c r="E1" s="1648"/>
      <c r="F1" s="1648"/>
      <c r="G1" s="34"/>
      <c r="H1" s="34"/>
      <c r="I1" s="34"/>
      <c r="J1" s="2"/>
      <c r="K1" s="2"/>
      <c r="L1" s="2"/>
      <c r="M1" s="3"/>
    </row>
    <row r="2" spans="1:13" s="63" customFormat="1" ht="27.75" customHeight="1" thickBot="1">
      <c r="A2" s="99" t="s">
        <v>153</v>
      </c>
      <c r="B2" s="13"/>
      <c r="C2" s="13"/>
      <c r="D2" s="37"/>
      <c r="E2" s="13"/>
      <c r="F2" s="13"/>
      <c r="G2" s="13"/>
      <c r="H2" s="38"/>
      <c r="I2" s="13"/>
      <c r="J2" s="13"/>
      <c r="K2" s="13"/>
      <c r="L2" s="13"/>
      <c r="M2" s="13"/>
    </row>
    <row r="3" spans="1:13" ht="15" customHeight="1">
      <c r="A3" s="1869" t="s">
        <v>68</v>
      </c>
      <c r="B3" s="1870"/>
      <c r="C3" s="1888" t="str">
        <f>IF('PR_Programmatic Progress_1A'!C5:F5="","",'PR_Programmatic Progress_1A'!C5:F5)</f>
        <v>Georgia</v>
      </c>
      <c r="D3" s="1888"/>
      <c r="E3" s="1888"/>
      <c r="F3" s="1889"/>
      <c r="G3" s="3"/>
      <c r="H3" s="3"/>
      <c r="I3" s="3"/>
      <c r="J3" s="3"/>
      <c r="K3" s="3"/>
      <c r="L3" s="3"/>
      <c r="M3" s="3"/>
    </row>
    <row r="4" spans="1:13" ht="15" customHeight="1">
      <c r="A4" s="1871" t="s">
        <v>69</v>
      </c>
      <c r="B4" s="1872"/>
      <c r="C4" s="1894" t="str">
        <f>IF('PR_Programmatic Progress_1A'!C6:F6="Select","",'PR_Programmatic Progress_1A'!C6:F6)</f>
        <v>HIV/AIDS</v>
      </c>
      <c r="D4" s="1894"/>
      <c r="E4" s="1894"/>
      <c r="F4" s="1895"/>
      <c r="G4" s="3"/>
      <c r="H4" s="3"/>
      <c r="I4" s="3"/>
      <c r="J4" s="3"/>
      <c r="K4" s="3"/>
      <c r="L4" s="3"/>
      <c r="M4" s="3"/>
    </row>
    <row r="5" spans="1:13" ht="24.75" customHeight="1">
      <c r="A5" s="1871" t="s">
        <v>70</v>
      </c>
      <c r="B5" s="1872"/>
      <c r="C5" s="1879" t="str">
        <f>IF('PR_Programmatic Progress_1A'!C7:F7="","",'PR_Programmatic Progress_1A'!C7:F7)</f>
        <v>GEO-H-NCDC</v>
      </c>
      <c r="D5" s="1879"/>
      <c r="E5" s="1879"/>
      <c r="F5" s="1880"/>
      <c r="G5" s="3"/>
      <c r="H5" s="3"/>
      <c r="I5" s="3"/>
      <c r="J5" s="3"/>
      <c r="K5" s="3"/>
      <c r="L5" s="3"/>
      <c r="M5" s="3"/>
    </row>
    <row r="6" spans="1:13" s="63" customFormat="1" ht="15" customHeight="1">
      <c r="A6" s="1479" t="s">
        <v>238</v>
      </c>
      <c r="B6" s="1480"/>
      <c r="C6" s="1881" t="str">
        <f>IF('PR_Programmatic Progress_1A'!C8:F8="","",'PR_Programmatic Progress_1A'!C8:F8)</f>
        <v>NCDC</v>
      </c>
      <c r="D6" s="1882"/>
      <c r="E6" s="1882"/>
      <c r="F6" s="1883"/>
      <c r="G6" s="49"/>
      <c r="H6" s="13"/>
      <c r="I6" s="13"/>
      <c r="J6" s="13"/>
      <c r="K6" s="13"/>
      <c r="L6" s="13"/>
      <c r="M6" s="13"/>
    </row>
    <row r="7" spans="1:13" ht="15" customHeight="1">
      <c r="A7" s="1871" t="s">
        <v>263</v>
      </c>
      <c r="B7" s="1872"/>
      <c r="C7" s="1875">
        <f>IF('PR_Programmatic Progress_1A'!C9:F9="","",'PR_Programmatic Progress_1A'!C9:F9)</f>
        <v>41730</v>
      </c>
      <c r="D7" s="1875"/>
      <c r="E7" s="1875"/>
      <c r="F7" s="1876"/>
      <c r="G7" s="3"/>
      <c r="H7" s="3"/>
      <c r="I7" s="3"/>
      <c r="J7" s="3"/>
      <c r="K7" s="3"/>
      <c r="L7" s="3"/>
      <c r="M7" s="3"/>
    </row>
    <row r="8" spans="1:13" ht="15" customHeight="1" thickBot="1">
      <c r="A8" s="1890" t="s">
        <v>239</v>
      </c>
      <c r="B8" s="1891"/>
      <c r="C8" s="1892" t="str">
        <f>IF('PR_Programmatic Progress_1A'!C10="Select","",'PR_Programmatic Progress_1A'!C10)</f>
        <v>EUR</v>
      </c>
      <c r="D8" s="1892"/>
      <c r="E8" s="1892"/>
      <c r="F8" s="1893"/>
      <c r="G8" s="3"/>
      <c r="H8" s="3"/>
      <c r="I8" s="3"/>
      <c r="J8" s="3"/>
      <c r="K8" s="3"/>
      <c r="L8" s="3"/>
      <c r="M8" s="3"/>
    </row>
    <row r="9" spans="1:13" s="63" customFormat="1" ht="27" customHeight="1" thickBot="1">
      <c r="A9" s="98" t="s">
        <v>154</v>
      </c>
      <c r="B9" s="10"/>
      <c r="C9" s="10"/>
      <c r="D9" s="36"/>
      <c r="E9" s="10"/>
      <c r="F9" s="10"/>
      <c r="G9" s="10"/>
      <c r="H9" s="11"/>
      <c r="I9" s="10"/>
      <c r="J9" s="12"/>
      <c r="K9" s="12"/>
      <c r="L9" s="12"/>
      <c r="M9" s="13"/>
    </row>
    <row r="10" spans="1:13" s="73" customFormat="1" ht="15" customHeight="1">
      <c r="A10" s="494" t="s">
        <v>271</v>
      </c>
      <c r="B10" s="497"/>
      <c r="C10" s="53" t="s">
        <v>277</v>
      </c>
      <c r="D10" s="522" t="str">
        <f>IF('PR_Programmatic Progress_1A'!D12="Select","",'PR_Programmatic Progress_1A'!D12)</f>
        <v>Semester</v>
      </c>
      <c r="E10" s="43" t="s">
        <v>278</v>
      </c>
      <c r="F10" s="81">
        <f>IF('PR_Programmatic Progress_1A'!F12="Select","",'PR_Programmatic Progress_1A'!F12)</f>
        <v>2</v>
      </c>
      <c r="G10" s="4"/>
      <c r="H10" s="4"/>
      <c r="I10" s="4"/>
      <c r="J10" s="4"/>
      <c r="K10" s="4"/>
      <c r="L10" s="4"/>
      <c r="M10" s="4"/>
    </row>
    <row r="11" spans="1:13" s="73" customFormat="1" ht="15" customHeight="1">
      <c r="A11" s="514" t="s">
        <v>272</v>
      </c>
      <c r="B11" s="40"/>
      <c r="C11" s="54" t="s">
        <v>240</v>
      </c>
      <c r="D11" s="520">
        <f>IF('PR_Programmatic Progress_1A'!D13="","",'PR_Programmatic Progress_1A'!D13)</f>
        <v>41821</v>
      </c>
      <c r="E11" s="5" t="s">
        <v>258</v>
      </c>
      <c r="F11" s="521">
        <f>IF('PR_Programmatic Progress_1A'!F13="","",'PR_Programmatic Progress_1A'!F13)</f>
        <v>42004</v>
      </c>
      <c r="G11" s="4"/>
      <c r="H11" s="4"/>
      <c r="I11" s="4"/>
      <c r="J11" s="4"/>
      <c r="K11" s="4"/>
      <c r="L11" s="4"/>
      <c r="M11" s="4"/>
    </row>
    <row r="12" spans="1:13" s="73" customFormat="1" ht="15" customHeight="1" thickBot="1">
      <c r="A12" s="55" t="s">
        <v>273</v>
      </c>
      <c r="B12" s="41"/>
      <c r="C12" s="1537">
        <f>IF('PR_Programmatic Progress_1A'!C14:F14="Select","",'PR_Programmatic Progress_1A'!C14:F14)</f>
        <v>2</v>
      </c>
      <c r="D12" s="1538"/>
      <c r="E12" s="1538"/>
      <c r="F12" s="1539"/>
      <c r="G12" s="4"/>
      <c r="H12" s="4"/>
      <c r="I12" s="4"/>
      <c r="J12" s="4"/>
      <c r="K12" s="4"/>
      <c r="L12" s="4"/>
      <c r="M12" s="4"/>
    </row>
    <row r="13" spans="1:13" s="63" customFormat="1" ht="27" customHeight="1" thickBot="1">
      <c r="A13" s="98" t="s">
        <v>155</v>
      </c>
      <c r="B13" s="10"/>
      <c r="C13" s="10"/>
      <c r="D13" s="36"/>
      <c r="E13" s="10"/>
      <c r="F13" s="10"/>
      <c r="G13" s="10"/>
      <c r="H13" s="11"/>
      <c r="I13" s="10"/>
      <c r="J13" s="12"/>
      <c r="K13" s="12"/>
      <c r="L13" s="12"/>
      <c r="M13" s="13"/>
    </row>
    <row r="14" spans="1:13" s="73" customFormat="1" ht="15" customHeight="1">
      <c r="A14" s="494" t="s">
        <v>229</v>
      </c>
      <c r="B14" s="497"/>
      <c r="C14" s="53" t="s">
        <v>277</v>
      </c>
      <c r="D14" s="522" t="str">
        <f>IF('PR_Programmatic Progress_1A'!D16="Select","",'PR_Programmatic Progress_1A'!D16)</f>
        <v>Annual</v>
      </c>
      <c r="E14" s="43" t="s">
        <v>278</v>
      </c>
      <c r="F14" s="81">
        <f>IF('PR_Programmatic Progress_1A'!F16="Select","",'PR_Programmatic Progress_1A'!F16)</f>
        <v>2</v>
      </c>
      <c r="G14" s="4"/>
      <c r="H14" s="4"/>
      <c r="I14" s="4"/>
      <c r="J14" s="4"/>
      <c r="K14" s="4"/>
      <c r="L14" s="4"/>
      <c r="M14" s="4"/>
    </row>
    <row r="15" spans="1:13" s="73" customFormat="1" ht="15" customHeight="1">
      <c r="A15" s="514" t="s">
        <v>304</v>
      </c>
      <c r="B15" s="40"/>
      <c r="C15" s="54" t="s">
        <v>240</v>
      </c>
      <c r="D15" s="520">
        <f>IF('PR_Programmatic Progress_1A'!D17="","",'PR_Programmatic Progress_1A'!D17)</f>
        <v>42005</v>
      </c>
      <c r="E15" s="5" t="s">
        <v>258</v>
      </c>
      <c r="F15" s="521">
        <f>IF('PR_Programmatic Progress_1A'!F17="","",'PR_Programmatic Progress_1A'!F17)</f>
        <v>42369</v>
      </c>
      <c r="G15" s="4"/>
      <c r="H15" s="4"/>
      <c r="I15" s="4"/>
      <c r="J15" s="4"/>
      <c r="K15" s="4"/>
      <c r="L15" s="4"/>
      <c r="M15" s="4"/>
    </row>
    <row r="16" spans="1:13" s="73" customFormat="1" ht="15" customHeight="1" thickBot="1">
      <c r="A16" s="55" t="s">
        <v>305</v>
      </c>
      <c r="B16" s="41"/>
      <c r="C16" s="1537">
        <f>IF('PR_Programmatic Progress_1A'!C18:F18="Select","",'PR_Programmatic Progress_1A'!C18:F18)</f>
        <v>2</v>
      </c>
      <c r="D16" s="1538"/>
      <c r="E16" s="1538"/>
      <c r="F16" s="1539"/>
      <c r="G16" s="4"/>
      <c r="H16" s="4"/>
      <c r="I16" s="4"/>
      <c r="J16" s="4"/>
      <c r="K16" s="4"/>
      <c r="L16" s="4"/>
      <c r="M16" s="4"/>
    </row>
    <row r="17" spans="1:13" ht="16.5" customHeight="1">
      <c r="A17" s="42"/>
      <c r="B17" s="42"/>
      <c r="C17" s="24"/>
      <c r="D17" s="24"/>
      <c r="E17" s="24"/>
      <c r="F17" s="24"/>
      <c r="G17" s="31"/>
      <c r="H17" s="31"/>
      <c r="I17" s="31"/>
      <c r="J17" s="31"/>
      <c r="K17" s="31"/>
      <c r="L17" s="31"/>
      <c r="M17" s="31"/>
    </row>
    <row r="18" spans="1:15" ht="36.75" customHeight="1">
      <c r="A18" s="165" t="s">
        <v>497</v>
      </c>
      <c r="B18" s="166"/>
      <c r="C18" s="7"/>
      <c r="D18" s="6"/>
      <c r="E18" s="6"/>
      <c r="F18" s="6"/>
      <c r="G18" s="6"/>
      <c r="H18" s="7"/>
      <c r="I18" s="6"/>
      <c r="J18" s="6"/>
      <c r="K18" s="8"/>
      <c r="L18" s="6"/>
      <c r="M18" s="2"/>
      <c r="N18" s="69"/>
      <c r="O18" s="69"/>
    </row>
    <row r="19" spans="1:13" s="74" customFormat="1" ht="18.75" thickBot="1">
      <c r="A19" s="1877" t="s">
        <v>255</v>
      </c>
      <c r="B19" s="1878"/>
      <c r="C19" s="1878"/>
      <c r="D19" s="1878"/>
      <c r="E19" s="1878"/>
      <c r="F19" s="1878"/>
      <c r="G19" s="1878"/>
      <c r="H19" s="1878"/>
      <c r="I19" s="1878"/>
      <c r="J19" s="1878"/>
      <c r="K19" s="1878"/>
      <c r="L19" s="1878"/>
      <c r="M19" s="1878"/>
    </row>
    <row r="20" spans="1:13" s="74" customFormat="1" ht="15.75">
      <c r="A20" s="1641"/>
      <c r="B20" s="1641"/>
      <c r="C20" s="1641"/>
      <c r="D20" s="1641"/>
      <c r="E20" s="1641"/>
      <c r="F20" s="1641"/>
      <c r="G20" s="1641"/>
      <c r="H20" s="1641"/>
      <c r="I20" s="1641"/>
      <c r="J20" s="1641"/>
      <c r="K20" s="1641"/>
      <c r="L20" s="1641"/>
      <c r="M20" s="1641"/>
    </row>
    <row r="21" spans="1:13" s="74" customFormat="1" ht="15.75">
      <c r="A21" s="22" t="s">
        <v>147</v>
      </c>
      <c r="B21" s="18"/>
      <c r="C21" s="18"/>
      <c r="D21" s="18"/>
      <c r="E21" s="18"/>
      <c r="F21" s="18"/>
      <c r="G21" s="18"/>
      <c r="H21" s="18"/>
      <c r="I21" s="18"/>
      <c r="J21" s="18"/>
      <c r="K21" s="18"/>
      <c r="L21" s="26"/>
      <c r="M21" s="26"/>
    </row>
    <row r="22" spans="1:13" s="74" customFormat="1" ht="15.75">
      <c r="A22" s="22"/>
      <c r="B22" s="18"/>
      <c r="C22" s="18"/>
      <c r="D22" s="18"/>
      <c r="E22" s="18"/>
      <c r="F22" s="18"/>
      <c r="G22" s="18"/>
      <c r="H22" s="18"/>
      <c r="I22" s="18"/>
      <c r="J22" s="18"/>
      <c r="K22" s="18"/>
      <c r="L22" s="26"/>
      <c r="M22" s="26"/>
    </row>
    <row r="23" spans="1:13" s="74" customFormat="1" ht="29.25" customHeight="1">
      <c r="A23" s="1873" t="s">
        <v>452</v>
      </c>
      <c r="B23" s="1874"/>
      <c r="C23" s="1874"/>
      <c r="D23" s="816">
        <f>+'PR_Disbursement Request_5B'!S36</f>
        <v>7471965.973833022</v>
      </c>
      <c r="E23" s="464"/>
      <c r="F23" s="17"/>
      <c r="G23" s="18"/>
      <c r="H23" s="18"/>
      <c r="I23" s="18"/>
      <c r="J23" s="18"/>
      <c r="K23" s="18"/>
      <c r="L23" s="26"/>
      <c r="M23" s="26"/>
    </row>
    <row r="24" spans="1:13" s="74" customFormat="1" ht="12" customHeight="1">
      <c r="A24" s="22"/>
      <c r="B24" s="18"/>
      <c r="C24" s="18"/>
      <c r="D24" s="18"/>
      <c r="E24" s="18"/>
      <c r="F24" s="18"/>
      <c r="G24" s="18"/>
      <c r="H24" s="18"/>
      <c r="I24" s="18"/>
      <c r="J24" s="18"/>
      <c r="K24" s="18"/>
      <c r="L24" s="26"/>
      <c r="M24" s="26"/>
    </row>
    <row r="25" spans="1:13" s="74" customFormat="1" ht="15.75">
      <c r="A25" s="22" t="str">
        <f>"2.  Amount requested in words (in: "&amp;IF('PR_Programmatic Progress_1A'!$C$10="Select","please select currency in 'PR_Section 1A')",'PR_Programmatic Progress_1A'!$C$10&amp;"):")</f>
        <v>2.  Amount requested in words (in: EUR):</v>
      </c>
      <c r="B25" s="18"/>
      <c r="C25" s="17"/>
      <c r="D25" s="1868" t="s">
        <v>783</v>
      </c>
      <c r="E25" s="1868"/>
      <c r="F25" s="1868"/>
      <c r="G25" s="1868"/>
      <c r="H25" s="1868"/>
      <c r="I25" s="1868"/>
      <c r="J25" s="1868"/>
      <c r="K25" s="1868"/>
      <c r="L25" s="1868"/>
      <c r="M25" s="26"/>
    </row>
    <row r="26" spans="1:13" s="74" customFormat="1" ht="19.5" customHeight="1">
      <c r="A26" s="27"/>
      <c r="B26" s="27"/>
      <c r="C26" s="27"/>
      <c r="D26" s="27"/>
      <c r="E26" s="27"/>
      <c r="F26" s="27"/>
      <c r="G26" s="27"/>
      <c r="H26" s="27"/>
      <c r="I26" s="27"/>
      <c r="J26" s="27"/>
      <c r="K26" s="28"/>
      <c r="L26" s="27"/>
      <c r="M26" s="27"/>
    </row>
    <row r="27" spans="1:13" s="74" customFormat="1" ht="19.5" customHeight="1">
      <c r="A27" s="1877" t="s">
        <v>264</v>
      </c>
      <c r="B27" s="1878"/>
      <c r="C27" s="1878"/>
      <c r="D27" s="1878"/>
      <c r="E27" s="1878"/>
      <c r="F27" s="1878"/>
      <c r="G27" s="1878"/>
      <c r="H27" s="1878"/>
      <c r="I27" s="1878"/>
      <c r="J27" s="1878"/>
      <c r="K27" s="1878"/>
      <c r="L27" s="1878"/>
      <c r="M27" s="1878"/>
    </row>
    <row r="28" spans="1:13" s="511" customFormat="1" ht="45.75" customHeight="1">
      <c r="A28" s="1866" t="s">
        <v>267</v>
      </c>
      <c r="B28" s="1866"/>
      <c r="C28" s="1866"/>
      <c r="D28" s="1866"/>
      <c r="E28" s="1866"/>
      <c r="F28" s="1866"/>
      <c r="G28" s="1866"/>
      <c r="H28" s="1866"/>
      <c r="I28" s="1866"/>
      <c r="J28" s="1866"/>
      <c r="K28" s="1866"/>
      <c r="L28" s="1866"/>
      <c r="M28" s="1866"/>
    </row>
    <row r="29" spans="1:13" s="511" customFormat="1" ht="12.75">
      <c r="A29" s="23"/>
      <c r="B29" s="23"/>
      <c r="C29" s="23"/>
      <c r="D29" s="23"/>
      <c r="E29" s="23"/>
      <c r="F29" s="23"/>
      <c r="G29" s="23"/>
      <c r="H29" s="29"/>
      <c r="I29" s="23"/>
      <c r="J29" s="23"/>
      <c r="K29" s="30"/>
      <c r="L29" s="23"/>
      <c r="M29" s="23"/>
    </row>
    <row r="30" spans="1:13" s="511" customFormat="1" ht="37.5" customHeight="1">
      <c r="A30" s="1866" t="s">
        <v>256</v>
      </c>
      <c r="B30" s="1866"/>
      <c r="C30" s="1867"/>
      <c r="D30" s="1867"/>
      <c r="E30" s="1867"/>
      <c r="F30" s="23"/>
      <c r="G30" s="23"/>
      <c r="H30" s="29"/>
      <c r="I30" s="23"/>
      <c r="J30" s="23"/>
      <c r="K30" s="30"/>
      <c r="L30" s="23"/>
      <c r="M30" s="23"/>
    </row>
    <row r="31" spans="1:13" ht="14.25">
      <c r="A31" s="3"/>
      <c r="B31" s="3"/>
      <c r="C31" s="815"/>
      <c r="D31" s="815"/>
      <c r="E31" s="815"/>
      <c r="F31" s="3"/>
      <c r="G31" s="3"/>
      <c r="H31" s="31"/>
      <c r="I31" s="3"/>
      <c r="J31" s="3"/>
      <c r="K31" s="16"/>
      <c r="L31" s="3"/>
      <c r="M31" s="3"/>
    </row>
    <row r="32" spans="1:13" ht="28.5" customHeight="1">
      <c r="A32" s="32" t="s">
        <v>260</v>
      </c>
      <c r="B32" s="3"/>
      <c r="C32" s="1867" t="s">
        <v>784</v>
      </c>
      <c r="D32" s="1867"/>
      <c r="E32" s="1867"/>
      <c r="F32" s="3"/>
      <c r="G32" s="3"/>
      <c r="H32" s="31"/>
      <c r="I32" s="3"/>
      <c r="J32" s="3"/>
      <c r="K32" s="16"/>
      <c r="L32" s="3"/>
      <c r="M32" s="3"/>
    </row>
    <row r="33" spans="1:13" ht="25.5" customHeight="1">
      <c r="A33" s="32" t="s">
        <v>261</v>
      </c>
      <c r="B33" s="3"/>
      <c r="C33" s="1867" t="s">
        <v>785</v>
      </c>
      <c r="D33" s="1867"/>
      <c r="E33" s="1867"/>
      <c r="F33" s="3"/>
      <c r="G33" s="3"/>
      <c r="H33" s="31"/>
      <c r="I33" s="3"/>
      <c r="J33" s="3"/>
      <c r="K33" s="16"/>
      <c r="L33" s="3"/>
      <c r="M33" s="3"/>
    </row>
    <row r="34" spans="1:13" ht="25.5" customHeight="1">
      <c r="A34" s="32" t="s">
        <v>262</v>
      </c>
      <c r="B34" s="3"/>
      <c r="C34" s="1867" t="s">
        <v>786</v>
      </c>
      <c r="D34" s="1867"/>
      <c r="E34" s="1867"/>
      <c r="F34" s="3"/>
      <c r="G34" s="3"/>
      <c r="H34" s="31"/>
      <c r="I34" s="3"/>
      <c r="J34" s="3"/>
      <c r="K34" s="16"/>
      <c r="L34" s="3"/>
      <c r="M34" s="3"/>
    </row>
    <row r="35" spans="1:13" ht="12.75">
      <c r="A35" s="3"/>
      <c r="B35" s="3"/>
      <c r="C35" s="3"/>
      <c r="D35" s="3"/>
      <c r="E35" s="3"/>
      <c r="F35" s="3"/>
      <c r="G35" s="3"/>
      <c r="H35" s="31"/>
      <c r="I35" s="3"/>
      <c r="J35" s="3"/>
      <c r="K35" s="16"/>
      <c r="L35" s="3"/>
      <c r="M35" s="3"/>
    </row>
    <row r="36" spans="1:13" ht="12.75">
      <c r="A36" s="3"/>
      <c r="B36" s="3"/>
      <c r="C36" s="3"/>
      <c r="D36" s="3"/>
      <c r="E36" s="3"/>
      <c r="F36" s="3"/>
      <c r="G36" s="3"/>
      <c r="H36" s="31"/>
      <c r="I36" s="3"/>
      <c r="J36" s="3"/>
      <c r="K36" s="16"/>
      <c r="L36" s="3"/>
      <c r="M36" s="3"/>
    </row>
    <row r="37" spans="1:13" ht="12.75">
      <c r="A37" s="1884" t="s">
        <v>514</v>
      </c>
      <c r="B37" s="1885"/>
      <c r="C37" s="1885"/>
      <c r="D37" s="1885"/>
      <c r="E37" s="1885"/>
      <c r="F37" s="1885"/>
      <c r="G37" s="1885"/>
      <c r="H37" s="1886"/>
      <c r="I37" s="1885"/>
      <c r="J37" s="1885"/>
      <c r="K37" s="1887"/>
      <c r="L37" s="1885"/>
      <c r="M37" s="1885"/>
    </row>
    <row r="38" spans="1:13" ht="12.75">
      <c r="A38" s="1885"/>
      <c r="B38" s="1885"/>
      <c r="C38" s="1885"/>
      <c r="D38" s="1885"/>
      <c r="E38" s="1885"/>
      <c r="F38" s="1885"/>
      <c r="G38" s="1885"/>
      <c r="H38" s="1886"/>
      <c r="I38" s="1885"/>
      <c r="J38" s="1885"/>
      <c r="K38" s="1887"/>
      <c r="L38" s="1885"/>
      <c r="M38" s="1885"/>
    </row>
    <row r="39" spans="1:13" ht="12.75">
      <c r="A39" s="1885"/>
      <c r="B39" s="1885"/>
      <c r="C39" s="1885"/>
      <c r="D39" s="1885"/>
      <c r="E39" s="1885"/>
      <c r="F39" s="1885"/>
      <c r="G39" s="1885"/>
      <c r="H39" s="1886"/>
      <c r="I39" s="1885"/>
      <c r="J39" s="1885"/>
      <c r="K39" s="1887"/>
      <c r="L39" s="1885"/>
      <c r="M39" s="1885"/>
    </row>
    <row r="40" spans="1:13" ht="12.75">
      <c r="A40" s="3"/>
      <c r="B40" s="3"/>
      <c r="C40" s="3"/>
      <c r="D40" s="3"/>
      <c r="E40" s="3"/>
      <c r="F40" s="3"/>
      <c r="G40" s="3"/>
      <c r="H40" s="31"/>
      <c r="I40" s="3"/>
      <c r="J40" s="3"/>
      <c r="K40" s="16"/>
      <c r="L40" s="3"/>
      <c r="M40" s="3"/>
    </row>
  </sheetData>
  <sheetProtection password="92D1" sheet="1" formatCells="0" formatColumns="0"/>
  <mergeCells count="27">
    <mergeCell ref="A37:M39"/>
    <mergeCell ref="C3:F3"/>
    <mergeCell ref="A8:B8"/>
    <mergeCell ref="C34:E34"/>
    <mergeCell ref="C33:E33"/>
    <mergeCell ref="C16:F16"/>
    <mergeCell ref="C8:F8"/>
    <mergeCell ref="C4:F4"/>
    <mergeCell ref="C32:E32"/>
    <mergeCell ref="A28:M28"/>
    <mergeCell ref="A7:B7"/>
    <mergeCell ref="A27:M27"/>
    <mergeCell ref="C5:F5"/>
    <mergeCell ref="A6:B6"/>
    <mergeCell ref="C6:F6"/>
    <mergeCell ref="A20:M20"/>
    <mergeCell ref="A19:M19"/>
    <mergeCell ref="A1:F1"/>
    <mergeCell ref="A30:B30"/>
    <mergeCell ref="C30:E30"/>
    <mergeCell ref="D25:L25"/>
    <mergeCell ref="A3:B3"/>
    <mergeCell ref="A4:B4"/>
    <mergeCell ref="A23:C23"/>
    <mergeCell ref="A5:B5"/>
    <mergeCell ref="C7:F7"/>
    <mergeCell ref="C12:F12"/>
  </mergeCells>
  <dataValidations count="1">
    <dataValidation type="list" allowBlank="1" showInputMessage="1" showErrorMessage="1" sqref="C9:G9 C13:G13">
      <formula1>"Select,USD,EUR"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8" r:id="rId1"/>
  <headerFooter alignWithMargins="0">
    <oddFooter>&amp;L&amp;9&amp;F&amp;C&amp;A&amp;R&amp;9Page &amp;P of &amp;N</oddFooter>
  </headerFooter>
  <ignoredErrors>
    <ignoredError sqref="C6" unlockedFormula="1"/>
  </ignoredErrors>
</worksheet>
</file>

<file path=xl/worksheets/sheet12.xml><?xml version="1.0" encoding="utf-8"?>
<worksheet xmlns="http://schemas.openxmlformats.org/spreadsheetml/2006/main" xmlns:r="http://schemas.openxmlformats.org/officeDocument/2006/relationships">
  <sheetPr>
    <tabColor indexed="11"/>
    <pageSetUpPr fitToPage="1"/>
  </sheetPr>
  <dimension ref="A1:M82"/>
  <sheetViews>
    <sheetView zoomScale="70" zoomScaleNormal="70" zoomScalePageLayoutView="0" workbookViewId="0" topLeftCell="A34">
      <selection activeCell="D61" sqref="D61"/>
    </sheetView>
  </sheetViews>
  <sheetFormatPr defaultColWidth="13.28125" defaultRowHeight="12.75"/>
  <cols>
    <col min="1" max="1" width="2.421875" style="760" customWidth="1"/>
    <col min="2" max="2" width="50.00390625" style="760" customWidth="1"/>
    <col min="3" max="3" width="50.140625" style="760" customWidth="1"/>
    <col min="4" max="4" width="41.00390625" style="760" customWidth="1"/>
    <col min="5" max="5" width="25.28125" style="760" customWidth="1"/>
    <col min="6" max="6" width="43.8515625" style="760" customWidth="1"/>
    <col min="7" max="7" width="4.140625" style="760" customWidth="1"/>
    <col min="8" max="8" width="10.140625" style="760" customWidth="1"/>
    <col min="9" max="224" width="9.140625" style="760" customWidth="1"/>
    <col min="225" max="225" width="2.421875" style="760" customWidth="1"/>
    <col min="226" max="226" width="1.7109375" style="760" customWidth="1"/>
    <col min="227" max="227" width="7.00390625" style="760" customWidth="1"/>
    <col min="228" max="228" width="10.140625" style="760" customWidth="1"/>
    <col min="229" max="229" width="15.00390625" style="760" customWidth="1"/>
    <col min="230" max="233" width="5.421875" style="760" customWidth="1"/>
    <col min="234" max="250" width="4.140625" style="760" customWidth="1"/>
    <col min="251" max="251" width="1.7109375" style="760" customWidth="1"/>
    <col min="252" max="16384" width="13.28125" style="760" customWidth="1"/>
  </cols>
  <sheetData>
    <row r="1" spans="1:4" ht="25.5" customHeight="1">
      <c r="A1" s="1896" t="s">
        <v>61</v>
      </c>
      <c r="B1" s="1896"/>
      <c r="C1" s="1896"/>
      <c r="D1" s="1896"/>
    </row>
    <row r="2" ht="7.5" customHeight="1"/>
    <row r="3" spans="1:6" ht="34.5" customHeight="1">
      <c r="A3" s="1897" t="s">
        <v>794</v>
      </c>
      <c r="B3" s="1897"/>
      <c r="C3" s="1897"/>
      <c r="D3" s="1897"/>
      <c r="E3" s="1897"/>
      <c r="F3" s="1441"/>
    </row>
    <row r="4" ht="7.5" customHeight="1"/>
    <row r="5" spans="2:6" ht="18.75" customHeight="1">
      <c r="B5" s="1308" t="s">
        <v>795</v>
      </c>
      <c r="C5" s="1308"/>
      <c r="D5" s="1308"/>
      <c r="E5" s="1308"/>
      <c r="F5" s="1308"/>
    </row>
    <row r="6" ht="10.5" customHeight="1"/>
    <row r="7" spans="2:3" ht="23.25" customHeight="1">
      <c r="B7" s="561" t="s">
        <v>417</v>
      </c>
      <c r="C7" s="1442"/>
    </row>
    <row r="8" ht="6.75" customHeight="1"/>
    <row r="9" spans="2:6" ht="22.5" customHeight="1">
      <c r="B9" s="1000" t="s">
        <v>418</v>
      </c>
      <c r="C9" s="1000"/>
      <c r="D9" s="1000"/>
      <c r="E9" s="1000"/>
      <c r="F9" s="1000"/>
    </row>
    <row r="10" ht="10.5" customHeight="1" thickBot="1"/>
    <row r="11" spans="2:4" s="761" customFormat="1" ht="29.25" customHeight="1">
      <c r="B11" s="563"/>
      <c r="C11" s="564" t="s">
        <v>419</v>
      </c>
      <c r="D11" s="884" t="s">
        <v>466</v>
      </c>
    </row>
    <row r="12" spans="2:4" s="761" customFormat="1" ht="30.75" customHeight="1">
      <c r="B12" s="1443" t="s">
        <v>467</v>
      </c>
      <c r="C12" s="861" t="str">
        <f>C20</f>
        <v>NCDC</v>
      </c>
      <c r="D12" s="862">
        <f>IF(C30="",C24,C30)</f>
        <v>5540395.987592091</v>
      </c>
    </row>
    <row r="13" spans="2:4" s="761" customFormat="1" ht="30.75" customHeight="1">
      <c r="B13" s="1443" t="s">
        <v>421</v>
      </c>
      <c r="C13" s="861" t="str">
        <f>C36</f>
        <v>IDA Foundation</v>
      </c>
      <c r="D13" s="862">
        <f>IF(C46="",C40,C46)</f>
        <v>198112.06448093033</v>
      </c>
    </row>
    <row r="14" spans="2:4" s="761" customFormat="1" ht="30.75" customHeight="1">
      <c r="B14" s="1443" t="s">
        <v>422</v>
      </c>
      <c r="C14" s="861" t="str">
        <f>C53</f>
        <v>PFSCM</v>
      </c>
      <c r="D14" s="862">
        <f>IF(C63="",C57,C63)</f>
        <v>1733457.92176</v>
      </c>
    </row>
    <row r="15" spans="2:4" s="761" customFormat="1" ht="30.75" customHeight="1" thickBot="1">
      <c r="B15" s="1444" t="s">
        <v>423</v>
      </c>
      <c r="C15" s="681">
        <f>C69</f>
        <v>0</v>
      </c>
      <c r="D15" s="863">
        <f>IF(C79="",C73,C79)</f>
        <v>0</v>
      </c>
    </row>
    <row r="16" spans="2:8" s="761" customFormat="1" ht="33.75" customHeight="1" thickBot="1">
      <c r="B16" s="1445" t="s">
        <v>465</v>
      </c>
      <c r="C16" s="1446"/>
      <c r="D16" s="1447">
        <f>SUM(D12:D15)</f>
        <v>7471965.973833022</v>
      </c>
      <c r="E16" s="1898" t="str">
        <f>IF(D16&lt;&gt;'[4]PR_Cash Request_7A&amp;B'!D23,"The total does not match requested amount on PR signature page","")</f>
        <v>The total does not match requested amount on PR signature page</v>
      </c>
      <c r="F16" s="1899"/>
      <c r="G16" s="859"/>
      <c r="H16" s="886"/>
    </row>
    <row r="17" spans="12:13" s="761" customFormat="1" ht="6" customHeight="1">
      <c r="L17" s="1448"/>
      <c r="M17" s="1448"/>
    </row>
    <row r="18" spans="2:13" s="761" customFormat="1" ht="15">
      <c r="B18" s="1001" t="s">
        <v>420</v>
      </c>
      <c r="C18" s="1001"/>
      <c r="D18" s="1001"/>
      <c r="E18" s="1001"/>
      <c r="F18" s="1001"/>
      <c r="G18" s="762"/>
      <c r="H18" s="762"/>
      <c r="I18" s="762"/>
      <c r="J18" s="762"/>
      <c r="K18" s="762"/>
      <c r="L18" s="762"/>
      <c r="M18" s="762"/>
    </row>
    <row r="19" ht="10.5" customHeight="1"/>
    <row r="20" spans="2:6" s="761" customFormat="1" ht="30.75" customHeight="1">
      <c r="B20" s="462" t="s">
        <v>424</v>
      </c>
      <c r="C20" s="860" t="s">
        <v>640</v>
      </c>
      <c r="E20" s="890" t="s">
        <v>268</v>
      </c>
      <c r="F20" s="1449"/>
    </row>
    <row r="21" spans="3:6" s="761" customFormat="1" ht="6" customHeight="1">
      <c r="C21" s="1450"/>
      <c r="E21" s="888"/>
      <c r="F21" s="1451"/>
    </row>
    <row r="22" spans="2:6" s="761" customFormat="1" ht="25.5" customHeight="1">
      <c r="B22" s="887" t="s">
        <v>471</v>
      </c>
      <c r="C22" s="860" t="s">
        <v>641</v>
      </c>
      <c r="E22" s="890" t="s">
        <v>268</v>
      </c>
      <c r="F22" s="1449"/>
    </row>
    <row r="23" spans="3:6" s="761" customFormat="1" ht="8.25" customHeight="1">
      <c r="C23" s="1450"/>
      <c r="E23" s="888"/>
      <c r="F23" s="1451"/>
    </row>
    <row r="24" spans="2:6" s="761" customFormat="1" ht="33.75" customHeight="1">
      <c r="B24" s="463" t="s">
        <v>468</v>
      </c>
      <c r="C24" s="1452">
        <v>5540395.987592091</v>
      </c>
      <c r="D24" s="562"/>
      <c r="E24" s="890" t="s">
        <v>426</v>
      </c>
      <c r="F24" s="1449"/>
    </row>
    <row r="25" spans="3:6" s="761" customFormat="1" ht="6" customHeight="1">
      <c r="C25" s="1450"/>
      <c r="E25" s="888"/>
      <c r="F25" s="1451"/>
    </row>
    <row r="26" spans="2:6" s="761" customFormat="1" ht="35.25" customHeight="1">
      <c r="B26" s="463" t="s">
        <v>425</v>
      </c>
      <c r="C26" s="1453" t="s">
        <v>796</v>
      </c>
      <c r="E26" s="890" t="s">
        <v>472</v>
      </c>
      <c r="F26" s="1449"/>
    </row>
    <row r="27" spans="3:6" s="761" customFormat="1" ht="7.5" customHeight="1">
      <c r="C27" s="1450"/>
      <c r="E27" s="888"/>
      <c r="F27" s="1451"/>
    </row>
    <row r="28" spans="2:6" s="761" customFormat="1" ht="44.25" customHeight="1">
      <c r="B28" s="463" t="s">
        <v>469</v>
      </c>
      <c r="C28" s="1454">
        <v>1</v>
      </c>
      <c r="E28" s="890" t="s">
        <v>269</v>
      </c>
      <c r="F28" s="1449"/>
    </row>
    <row r="29" spans="5:6" ht="10.5" customHeight="1">
      <c r="E29" s="889"/>
      <c r="F29" s="1451"/>
    </row>
    <row r="30" spans="2:6" s="761" customFormat="1" ht="36.75" customHeight="1">
      <c r="B30" s="463" t="s">
        <v>470</v>
      </c>
      <c r="C30" s="1452">
        <v>5540395.987592091</v>
      </c>
      <c r="E30" s="890" t="s">
        <v>427</v>
      </c>
      <c r="F30" s="1449"/>
    </row>
    <row r="31" spans="5:6" ht="10.5" customHeight="1">
      <c r="E31" s="889"/>
      <c r="F31" s="762"/>
    </row>
    <row r="32" spans="2:6" s="761" customFormat="1" ht="36.75" customHeight="1">
      <c r="B32" s="891"/>
      <c r="C32" s="892"/>
      <c r="E32" s="890" t="s">
        <v>428</v>
      </c>
      <c r="F32" s="1449"/>
    </row>
    <row r="33" spans="2:3" s="761" customFormat="1" ht="6.75" customHeight="1">
      <c r="B33" s="562"/>
      <c r="C33" s="562"/>
    </row>
    <row r="34" spans="2:13" s="761" customFormat="1" ht="15">
      <c r="B34" s="1001" t="s">
        <v>421</v>
      </c>
      <c r="C34" s="1001"/>
      <c r="D34" s="1001"/>
      <c r="E34" s="1001"/>
      <c r="F34" s="1001"/>
      <c r="G34" s="762"/>
      <c r="H34" s="762"/>
      <c r="I34" s="762"/>
      <c r="J34" s="762"/>
      <c r="K34" s="762"/>
      <c r="L34" s="762"/>
      <c r="M34" s="762"/>
    </row>
    <row r="35" ht="10.5" customHeight="1"/>
    <row r="36" spans="2:6" s="761" customFormat="1" ht="30.75" customHeight="1">
      <c r="B36" s="462" t="s">
        <v>424</v>
      </c>
      <c r="C36" s="860" t="s">
        <v>797</v>
      </c>
      <c r="E36" s="890" t="s">
        <v>268</v>
      </c>
      <c r="F36" s="1449"/>
    </row>
    <row r="37" spans="3:6" s="761" customFormat="1" ht="6" customHeight="1">
      <c r="C37" s="1450"/>
      <c r="E37" s="888"/>
      <c r="F37" s="1451"/>
    </row>
    <row r="38" spans="2:6" s="761" customFormat="1" ht="25.5" customHeight="1">
      <c r="B38" s="887" t="s">
        <v>471</v>
      </c>
      <c r="C38" s="860" t="s">
        <v>798</v>
      </c>
      <c r="E38" s="890" t="s">
        <v>268</v>
      </c>
      <c r="F38" s="1449"/>
    </row>
    <row r="39" spans="3:6" s="761" customFormat="1" ht="8.25" customHeight="1">
      <c r="C39" s="1450"/>
      <c r="E39" s="888"/>
      <c r="F39" s="1451"/>
    </row>
    <row r="40" spans="2:6" s="761" customFormat="1" ht="33.75" customHeight="1">
      <c r="B40" s="463" t="s">
        <v>468</v>
      </c>
      <c r="C40" s="1452">
        <f>C46*C44</f>
        <v>240805.21437657083</v>
      </c>
      <c r="D40" s="562"/>
      <c r="E40" s="890" t="s">
        <v>426</v>
      </c>
      <c r="F40" s="1449"/>
    </row>
    <row r="41" spans="3:6" s="761" customFormat="1" ht="6" customHeight="1">
      <c r="C41" s="1450"/>
      <c r="E41" s="888"/>
      <c r="F41" s="1451"/>
    </row>
    <row r="42" spans="2:6" s="761" customFormat="1" ht="28.5" customHeight="1">
      <c r="B42" s="463" t="s">
        <v>425</v>
      </c>
      <c r="C42" s="860" t="s">
        <v>799</v>
      </c>
      <c r="E42" s="890" t="s">
        <v>472</v>
      </c>
      <c r="F42" s="1449"/>
    </row>
    <row r="43" spans="3:6" s="761" customFormat="1" ht="7.5" customHeight="1">
      <c r="C43" s="1450"/>
      <c r="E43" s="888"/>
      <c r="F43" s="1451"/>
    </row>
    <row r="44" spans="2:6" s="761" customFormat="1" ht="44.25" customHeight="1">
      <c r="B44" s="463" t="s">
        <v>469</v>
      </c>
      <c r="C44" s="1454">
        <v>1.2155</v>
      </c>
      <c r="E44" s="890" t="s">
        <v>269</v>
      </c>
      <c r="F44" s="1449"/>
    </row>
    <row r="45" spans="5:6" ht="10.5" customHeight="1">
      <c r="E45" s="889"/>
      <c r="F45" s="1451"/>
    </row>
    <row r="46" spans="2:6" s="761" customFormat="1" ht="36.75" customHeight="1">
      <c r="B46" s="463" t="s">
        <v>470</v>
      </c>
      <c r="C46" s="1452">
        <v>198112.06448093033</v>
      </c>
      <c r="E46" s="890" t="s">
        <v>427</v>
      </c>
      <c r="F46" s="1449"/>
    </row>
    <row r="47" spans="5:6" ht="10.5" customHeight="1">
      <c r="E47" s="889"/>
      <c r="F47" s="762"/>
    </row>
    <row r="48" spans="2:6" s="761" customFormat="1" ht="30.75" customHeight="1">
      <c r="B48" s="891"/>
      <c r="C48" s="892"/>
      <c r="E48" s="890" t="s">
        <v>428</v>
      </c>
      <c r="F48" s="1449"/>
    </row>
    <row r="49" spans="2:3" s="761" customFormat="1" ht="5.25" customHeight="1">
      <c r="B49" s="562"/>
      <c r="C49" s="562"/>
    </row>
    <row r="50" spans="12:13" s="761" customFormat="1" ht="2.25" customHeight="1">
      <c r="L50" s="1448"/>
      <c r="M50" s="1448"/>
    </row>
    <row r="51" spans="2:13" s="761" customFormat="1" ht="15">
      <c r="B51" s="1001" t="s">
        <v>422</v>
      </c>
      <c r="C51" s="1001"/>
      <c r="D51" s="1001"/>
      <c r="E51" s="1001"/>
      <c r="F51" s="1001"/>
      <c r="G51" s="762"/>
      <c r="H51" s="762"/>
      <c r="I51" s="762"/>
      <c r="J51" s="762"/>
      <c r="K51" s="762"/>
      <c r="L51" s="762"/>
      <c r="M51" s="762"/>
    </row>
    <row r="52" ht="10.5" customHeight="1"/>
    <row r="53" spans="2:6" s="761" customFormat="1" ht="30.75" customHeight="1">
      <c r="B53" s="462" t="s">
        <v>424</v>
      </c>
      <c r="C53" s="860" t="s">
        <v>800</v>
      </c>
      <c r="E53" s="890" t="s">
        <v>268</v>
      </c>
      <c r="F53" s="1449"/>
    </row>
    <row r="54" spans="3:6" s="761" customFormat="1" ht="6" customHeight="1">
      <c r="C54" s="1450"/>
      <c r="E54" s="888"/>
      <c r="F54" s="1451"/>
    </row>
    <row r="55" spans="2:6" s="761" customFormat="1" ht="25.5" customHeight="1">
      <c r="B55" s="887" t="s">
        <v>471</v>
      </c>
      <c r="C55" s="860" t="s">
        <v>798</v>
      </c>
      <c r="E55" s="890" t="s">
        <v>268</v>
      </c>
      <c r="F55" s="1449"/>
    </row>
    <row r="56" spans="3:6" s="761" customFormat="1" ht="8.25" customHeight="1">
      <c r="C56" s="1450"/>
      <c r="E56" s="888"/>
      <c r="F56" s="1451"/>
    </row>
    <row r="57" spans="2:6" s="761" customFormat="1" ht="33.75" customHeight="1">
      <c r="B57" s="463" t="s">
        <v>468</v>
      </c>
      <c r="C57" s="1452">
        <f>C63*C61</f>
        <v>2107018.10389928</v>
      </c>
      <c r="D57" s="562"/>
      <c r="E57" s="890" t="s">
        <v>426</v>
      </c>
      <c r="F57" s="1449"/>
    </row>
    <row r="58" spans="3:6" s="761" customFormat="1" ht="6" customHeight="1">
      <c r="C58" s="1450"/>
      <c r="E58" s="888"/>
      <c r="F58" s="1451"/>
    </row>
    <row r="59" spans="2:6" s="761" customFormat="1" ht="28.5" customHeight="1">
      <c r="B59" s="463" t="s">
        <v>425</v>
      </c>
      <c r="C59" s="860" t="s">
        <v>801</v>
      </c>
      <c r="E59" s="890" t="s">
        <v>472</v>
      </c>
      <c r="F59" s="1449"/>
    </row>
    <row r="60" spans="3:6" s="761" customFormat="1" ht="7.5" customHeight="1">
      <c r="C60" s="1450"/>
      <c r="E60" s="888"/>
      <c r="F60" s="1451"/>
    </row>
    <row r="61" spans="2:6" s="761" customFormat="1" ht="45.75" customHeight="1">
      <c r="B61" s="463" t="s">
        <v>469</v>
      </c>
      <c r="C61" s="1454">
        <v>1.2155</v>
      </c>
      <c r="E61" s="890" t="s">
        <v>269</v>
      </c>
      <c r="F61" s="1449"/>
    </row>
    <row r="62" spans="5:6" ht="10.5" customHeight="1">
      <c r="E62" s="889"/>
      <c r="F62" s="1451"/>
    </row>
    <row r="63" spans="2:6" s="761" customFormat="1" ht="36.75" customHeight="1">
      <c r="B63" s="463" t="s">
        <v>470</v>
      </c>
      <c r="C63" s="1452">
        <v>1733457.92176</v>
      </c>
      <c r="E63" s="890" t="s">
        <v>427</v>
      </c>
      <c r="F63" s="1449"/>
    </row>
    <row r="64" spans="5:6" ht="10.5" customHeight="1">
      <c r="E64" s="889"/>
      <c r="F64" s="762"/>
    </row>
    <row r="65" spans="2:6" s="761" customFormat="1" ht="33.75" customHeight="1">
      <c r="B65" s="1455"/>
      <c r="C65" s="1456"/>
      <c r="E65" s="890" t="s">
        <v>428</v>
      </c>
      <c r="F65" s="1449"/>
    </row>
    <row r="66" spans="2:3" s="761" customFormat="1" ht="5.25" customHeight="1">
      <c r="B66" s="562"/>
      <c r="C66" s="562"/>
    </row>
    <row r="67" spans="2:13" s="761" customFormat="1" ht="15">
      <c r="B67" s="1001" t="s">
        <v>423</v>
      </c>
      <c r="C67" s="1001"/>
      <c r="D67" s="1001"/>
      <c r="E67" s="1001"/>
      <c r="F67" s="1001"/>
      <c r="G67" s="762"/>
      <c r="H67" s="762"/>
      <c r="I67" s="762"/>
      <c r="J67" s="762"/>
      <c r="K67" s="762"/>
      <c r="L67" s="762"/>
      <c r="M67" s="762"/>
    </row>
    <row r="68" ht="10.5" customHeight="1"/>
    <row r="69" spans="2:6" s="761" customFormat="1" ht="30.75" customHeight="1">
      <c r="B69" s="462" t="s">
        <v>424</v>
      </c>
      <c r="C69" s="860"/>
      <c r="E69" s="890" t="s">
        <v>268</v>
      </c>
      <c r="F69" s="1449"/>
    </row>
    <row r="70" spans="3:6" s="761" customFormat="1" ht="6" customHeight="1">
      <c r="C70" s="1450"/>
      <c r="E70" s="888"/>
      <c r="F70" s="1451"/>
    </row>
    <row r="71" spans="2:6" s="761" customFormat="1" ht="25.5" customHeight="1">
      <c r="B71" s="887" t="s">
        <v>471</v>
      </c>
      <c r="C71" s="860"/>
      <c r="E71" s="890" t="s">
        <v>268</v>
      </c>
      <c r="F71" s="1449"/>
    </row>
    <row r="72" spans="3:6" s="761" customFormat="1" ht="8.25" customHeight="1">
      <c r="C72" s="1450"/>
      <c r="E72" s="888"/>
      <c r="F72" s="1451"/>
    </row>
    <row r="73" spans="2:6" s="761" customFormat="1" ht="33.75" customHeight="1">
      <c r="B73" s="463" t="s">
        <v>468</v>
      </c>
      <c r="C73" s="1457"/>
      <c r="D73" s="562"/>
      <c r="E73" s="890" t="s">
        <v>426</v>
      </c>
      <c r="F73" s="1449"/>
    </row>
    <row r="74" spans="3:6" s="761" customFormat="1" ht="6" customHeight="1">
      <c r="C74" s="1450"/>
      <c r="E74" s="888"/>
      <c r="F74" s="1451"/>
    </row>
    <row r="75" spans="2:6" s="761" customFormat="1" ht="28.5" customHeight="1">
      <c r="B75" s="463" t="s">
        <v>425</v>
      </c>
      <c r="C75" s="860"/>
      <c r="E75" s="890" t="s">
        <v>472</v>
      </c>
      <c r="F75" s="1449"/>
    </row>
    <row r="76" spans="3:6" s="761" customFormat="1" ht="7.5" customHeight="1">
      <c r="C76" s="1450"/>
      <c r="E76" s="888"/>
      <c r="F76" s="1451"/>
    </row>
    <row r="77" spans="2:6" s="761" customFormat="1" ht="42.75" customHeight="1">
      <c r="B77" s="463" t="s">
        <v>469</v>
      </c>
      <c r="C77" s="1454"/>
      <c r="E77" s="890" t="s">
        <v>269</v>
      </c>
      <c r="F77" s="1449"/>
    </row>
    <row r="78" spans="5:6" ht="10.5" customHeight="1">
      <c r="E78" s="889"/>
      <c r="F78" s="1451"/>
    </row>
    <row r="79" spans="2:6" s="761" customFormat="1" ht="36.75" customHeight="1">
      <c r="B79" s="463" t="s">
        <v>470</v>
      </c>
      <c r="C79" s="1457"/>
      <c r="E79" s="890" t="s">
        <v>427</v>
      </c>
      <c r="F79" s="1449"/>
    </row>
    <row r="80" spans="5:6" ht="6" customHeight="1">
      <c r="E80" s="889"/>
      <c r="F80" s="762"/>
    </row>
    <row r="81" spans="2:6" s="761" customFormat="1" ht="26.25" customHeight="1">
      <c r="B81" s="891"/>
      <c r="C81" s="892"/>
      <c r="E81" s="890" t="s">
        <v>428</v>
      </c>
      <c r="F81" s="1449"/>
    </row>
    <row r="82" spans="2:3" s="761" customFormat="1" ht="12" customHeight="1">
      <c r="B82" s="562"/>
      <c r="C82" s="562"/>
    </row>
  </sheetData>
  <sheetProtection password="92D1" sheet="1" formatCells="0" formatColumns="0"/>
  <mergeCells count="3">
    <mergeCell ref="A1:D1"/>
    <mergeCell ref="A3:E3"/>
    <mergeCell ref="E16:F16"/>
  </mergeCells>
  <conditionalFormatting sqref="E16">
    <cfRule type="cellIs" priority="1" dxfId="2" operator="equal">
      <formula>""</formula>
    </cfRule>
  </conditionalFormatting>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45" r:id="rId3"/>
  <headerFooter>
    <oddFooter>&amp;L&amp;F&amp;C&amp;A&amp;R&amp;P of &amp;N</oddFooter>
  </headerFooter>
  <legacyDrawing r:id="rId2"/>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F50"/>
  <sheetViews>
    <sheetView view="pageBreakPreview" zoomScaleNormal="80" zoomScaleSheetLayoutView="100" zoomScalePageLayoutView="0" workbookViewId="0" topLeftCell="A1">
      <selection activeCell="F28" sqref="F28"/>
    </sheetView>
  </sheetViews>
  <sheetFormatPr defaultColWidth="9.140625" defaultRowHeight="12.75"/>
  <cols>
    <col min="1" max="1" width="29.7109375" style="579" customWidth="1"/>
    <col min="2" max="2" width="21.28125" style="579" customWidth="1"/>
    <col min="3" max="3" width="22.7109375" style="579" customWidth="1"/>
    <col min="4" max="4" width="26.140625" style="579" customWidth="1"/>
    <col min="5" max="5" width="0.9921875" style="578" customWidth="1"/>
    <col min="6" max="6" width="50.8515625" style="578" customWidth="1"/>
    <col min="7" max="14" width="9.140625" style="578" customWidth="1"/>
    <col min="15" max="16384" width="9.140625" style="579" customWidth="1"/>
  </cols>
  <sheetData>
    <row r="1" spans="1:5" ht="15.75">
      <c r="A1" s="1309" t="s">
        <v>148</v>
      </c>
      <c r="B1" s="1310"/>
      <c r="C1" s="1310"/>
      <c r="D1" s="1310"/>
      <c r="E1" s="1310"/>
    </row>
    <row r="2" spans="1:4" ht="5.25" customHeight="1">
      <c r="A2" s="577"/>
      <c r="B2" s="578"/>
      <c r="C2" s="578"/>
      <c r="D2" s="578"/>
    </row>
    <row r="3" spans="1:4" ht="15">
      <c r="A3" s="580" t="s">
        <v>372</v>
      </c>
      <c r="B3" s="578"/>
      <c r="C3" s="578"/>
      <c r="D3" s="578"/>
    </row>
    <row r="4" spans="1:4" ht="9.75" customHeight="1" thickBot="1">
      <c r="A4" s="578"/>
      <c r="B4" s="578"/>
      <c r="C4" s="578"/>
      <c r="D4" s="578"/>
    </row>
    <row r="5" spans="1:4" ht="35.25" customHeight="1" thickBot="1">
      <c r="A5" s="581" t="s">
        <v>343</v>
      </c>
      <c r="B5" s="582" t="s">
        <v>344</v>
      </c>
      <c r="C5" s="581" t="s">
        <v>345</v>
      </c>
      <c r="D5" s="581" t="s">
        <v>219</v>
      </c>
    </row>
    <row r="6" spans="1:4" ht="15">
      <c r="A6" s="1900" t="s">
        <v>376</v>
      </c>
      <c r="B6" s="1901"/>
      <c r="C6" s="1901"/>
      <c r="D6" s="1902"/>
    </row>
    <row r="7" spans="1:4" ht="15">
      <c r="A7" s="583" t="s">
        <v>346</v>
      </c>
      <c r="B7" s="584" t="s">
        <v>347</v>
      </c>
      <c r="C7" s="585"/>
      <c r="D7" s="586"/>
    </row>
    <row r="8" spans="1:4" ht="15">
      <c r="A8" s="583" t="s">
        <v>348</v>
      </c>
      <c r="B8" s="584" t="s">
        <v>347</v>
      </c>
      <c r="C8" s="585"/>
      <c r="D8" s="586"/>
    </row>
    <row r="9" spans="1:6" ht="26.25">
      <c r="A9" s="583" t="s">
        <v>349</v>
      </c>
      <c r="B9" s="584" t="s">
        <v>347</v>
      </c>
      <c r="C9" s="585"/>
      <c r="D9" s="586" t="s">
        <v>350</v>
      </c>
      <c r="F9" s="587"/>
    </row>
    <row r="10" spans="1:4" ht="26.25">
      <c r="A10" s="583" t="s">
        <v>567</v>
      </c>
      <c r="B10" s="584" t="s">
        <v>347</v>
      </c>
      <c r="C10" s="585"/>
      <c r="D10" s="586" t="s">
        <v>351</v>
      </c>
    </row>
    <row r="11" spans="1:4" ht="39">
      <c r="A11" s="583" t="s">
        <v>352</v>
      </c>
      <c r="B11" s="584" t="s">
        <v>347</v>
      </c>
      <c r="C11" s="585"/>
      <c r="D11" s="586" t="s">
        <v>351</v>
      </c>
    </row>
    <row r="12" spans="1:4" ht="15">
      <c r="A12" s="588"/>
      <c r="B12" s="584"/>
      <c r="C12" s="585"/>
      <c r="D12" s="589"/>
    </row>
    <row r="13" spans="1:4" ht="15">
      <c r="A13" s="1903" t="s">
        <v>353</v>
      </c>
      <c r="B13" s="1904"/>
      <c r="C13" s="1904"/>
      <c r="D13" s="1905"/>
    </row>
    <row r="14" spans="1:4" ht="39">
      <c r="A14" s="583" t="s">
        <v>354</v>
      </c>
      <c r="B14" s="584" t="s">
        <v>347</v>
      </c>
      <c r="C14" s="585"/>
      <c r="D14" s="586"/>
    </row>
    <row r="15" spans="1:4" ht="15">
      <c r="A15" s="583" t="s">
        <v>355</v>
      </c>
      <c r="B15" s="584" t="s">
        <v>347</v>
      </c>
      <c r="C15" s="585"/>
      <c r="D15" s="586"/>
    </row>
    <row r="16" spans="1:4" ht="15">
      <c r="A16" s="583" t="s">
        <v>356</v>
      </c>
      <c r="B16" s="584" t="s">
        <v>347</v>
      </c>
      <c r="C16" s="585"/>
      <c r="D16" s="586"/>
    </row>
    <row r="17" spans="1:4" ht="15">
      <c r="A17" s="583" t="s">
        <v>357</v>
      </c>
      <c r="B17" s="584" t="s">
        <v>347</v>
      </c>
      <c r="C17" s="585"/>
      <c r="D17" s="586"/>
    </row>
    <row r="18" spans="1:4" ht="15">
      <c r="A18" s="583"/>
      <c r="B18" s="585"/>
      <c r="C18" s="585"/>
      <c r="D18" s="586"/>
    </row>
    <row r="19" spans="1:4" ht="15">
      <c r="A19" s="1903" t="s">
        <v>358</v>
      </c>
      <c r="B19" s="1904"/>
      <c r="C19" s="1904"/>
      <c r="D19" s="1905"/>
    </row>
    <row r="20" spans="1:4" ht="51.75">
      <c r="A20" s="583" t="s">
        <v>359</v>
      </c>
      <c r="B20" s="584" t="s">
        <v>347</v>
      </c>
      <c r="C20" s="585"/>
      <c r="D20" s="586" t="s">
        <v>360</v>
      </c>
    </row>
    <row r="21" spans="1:4" ht="26.25">
      <c r="A21" s="583" t="s">
        <v>361</v>
      </c>
      <c r="B21" s="584" t="s">
        <v>347</v>
      </c>
      <c r="C21" s="584" t="s">
        <v>347</v>
      </c>
      <c r="D21" s="894" t="s">
        <v>621</v>
      </c>
    </row>
    <row r="22" spans="1:4" ht="15">
      <c r="A22" s="583" t="s">
        <v>362</v>
      </c>
      <c r="B22" s="584" t="s">
        <v>347</v>
      </c>
      <c r="C22" s="585"/>
      <c r="D22" s="586"/>
    </row>
    <row r="23" spans="1:4" ht="15">
      <c r="A23" s="583" t="s">
        <v>363</v>
      </c>
      <c r="B23" s="584" t="s">
        <v>347</v>
      </c>
      <c r="C23" s="585"/>
      <c r="D23" s="586"/>
    </row>
    <row r="24" spans="1:4" ht="15">
      <c r="A24" s="583" t="s">
        <v>364</v>
      </c>
      <c r="B24" s="584" t="s">
        <v>347</v>
      </c>
      <c r="C24" s="585"/>
      <c r="D24" s="586"/>
    </row>
    <row r="25" spans="1:4" ht="15">
      <c r="A25" s="583" t="s">
        <v>365</v>
      </c>
      <c r="B25" s="584" t="s">
        <v>347</v>
      </c>
      <c r="C25" s="585"/>
      <c r="D25" s="586"/>
    </row>
    <row r="26" spans="1:4" ht="15">
      <c r="A26" s="583" t="s">
        <v>366</v>
      </c>
      <c r="B26" s="584" t="s">
        <v>347</v>
      </c>
      <c r="C26" s="585"/>
      <c r="D26" s="586"/>
    </row>
    <row r="27" spans="1:4" ht="39">
      <c r="A27" s="583" t="s">
        <v>367</v>
      </c>
      <c r="B27" s="584" t="s">
        <v>347</v>
      </c>
      <c r="C27" s="584" t="s">
        <v>347</v>
      </c>
      <c r="D27" s="586"/>
    </row>
    <row r="28" spans="1:4" ht="39">
      <c r="A28" s="583" t="s">
        <v>368</v>
      </c>
      <c r="B28" s="584" t="s">
        <v>347</v>
      </c>
      <c r="C28" s="584"/>
      <c r="D28" s="586"/>
    </row>
    <row r="29" spans="1:4" ht="15">
      <c r="A29" s="1903" t="s">
        <v>369</v>
      </c>
      <c r="B29" s="1904"/>
      <c r="C29" s="1904"/>
      <c r="D29" s="1905"/>
    </row>
    <row r="30" spans="1:4" ht="39">
      <c r="A30" s="583" t="s">
        <v>370</v>
      </c>
      <c r="B30" s="590" t="s">
        <v>347</v>
      </c>
      <c r="C30" s="590"/>
      <c r="D30" s="591"/>
    </row>
    <row r="31" spans="1:4" ht="15">
      <c r="A31" s="583" t="s">
        <v>371</v>
      </c>
      <c r="B31" s="584" t="s">
        <v>347</v>
      </c>
      <c r="C31" s="590"/>
      <c r="D31" s="591"/>
    </row>
    <row r="32" spans="1:4" ht="15.75" thickBot="1">
      <c r="A32" s="592"/>
      <c r="B32" s="593"/>
      <c r="C32" s="593"/>
      <c r="D32" s="594"/>
    </row>
    <row r="33" spans="1:4" ht="5.25" customHeight="1">
      <c r="A33" s="595"/>
      <c r="B33" s="595"/>
      <c r="C33" s="595"/>
      <c r="D33" s="595"/>
    </row>
    <row r="34" spans="1:4" ht="15">
      <c r="A34" s="595"/>
      <c r="B34" s="595"/>
      <c r="C34" s="595"/>
      <c r="D34" s="595"/>
    </row>
    <row r="35" spans="1:4" ht="15">
      <c r="A35" s="595"/>
      <c r="B35" s="595"/>
      <c r="C35" s="595"/>
      <c r="D35" s="595"/>
    </row>
    <row r="36" spans="1:4" ht="15">
      <c r="A36" s="595"/>
      <c r="B36" s="595"/>
      <c r="C36" s="595"/>
      <c r="D36" s="595"/>
    </row>
    <row r="37" spans="1:4" ht="15">
      <c r="A37" s="595"/>
      <c r="B37" s="595"/>
      <c r="C37" s="595"/>
      <c r="D37" s="595"/>
    </row>
    <row r="38" spans="1:4" ht="15">
      <c r="A38" s="595"/>
      <c r="B38" s="595"/>
      <c r="C38" s="595"/>
      <c r="D38" s="595"/>
    </row>
    <row r="39" spans="1:4" ht="15">
      <c r="A39" s="595"/>
      <c r="B39" s="595"/>
      <c r="C39" s="595"/>
      <c r="D39" s="595"/>
    </row>
    <row r="40" spans="1:4" ht="15">
      <c r="A40" s="595"/>
      <c r="B40" s="595"/>
      <c r="C40" s="595"/>
      <c r="D40" s="595"/>
    </row>
    <row r="41" spans="1:4" ht="15">
      <c r="A41" s="595"/>
      <c r="B41" s="595"/>
      <c r="C41" s="595"/>
      <c r="D41" s="595"/>
    </row>
    <row r="42" spans="1:4" ht="15">
      <c r="A42" s="596"/>
      <c r="B42" s="596"/>
      <c r="C42" s="596"/>
      <c r="D42" s="596"/>
    </row>
    <row r="43" spans="1:4" ht="15">
      <c r="A43" s="596"/>
      <c r="B43" s="596"/>
      <c r="C43" s="596"/>
      <c r="D43" s="596"/>
    </row>
    <row r="44" spans="1:4" ht="15">
      <c r="A44" s="596"/>
      <c r="B44" s="596"/>
      <c r="C44" s="596"/>
      <c r="D44" s="596"/>
    </row>
    <row r="45" spans="1:4" ht="15">
      <c r="A45" s="596"/>
      <c r="B45" s="596"/>
      <c r="C45" s="596"/>
      <c r="D45" s="596"/>
    </row>
    <row r="46" spans="1:4" ht="15">
      <c r="A46" s="596"/>
      <c r="B46" s="596"/>
      <c r="C46" s="596"/>
      <c r="D46" s="596"/>
    </row>
    <row r="47" spans="1:4" ht="15">
      <c r="A47" s="596"/>
      <c r="B47" s="596"/>
      <c r="C47" s="596"/>
      <c r="D47" s="596"/>
    </row>
    <row r="48" spans="1:4" ht="15">
      <c r="A48" s="596"/>
      <c r="B48" s="596"/>
      <c r="C48" s="596"/>
      <c r="D48" s="596"/>
    </row>
    <row r="49" spans="1:4" ht="15">
      <c r="A49" s="596"/>
      <c r="B49" s="596"/>
      <c r="C49" s="596"/>
      <c r="D49" s="596"/>
    </row>
    <row r="50" spans="1:4" ht="15">
      <c r="A50" s="596"/>
      <c r="B50" s="596"/>
      <c r="C50" s="596"/>
      <c r="D50" s="596"/>
    </row>
  </sheetData>
  <sheetProtection password="92D1" sheet="1" selectLockedCells="1"/>
  <mergeCells count="4">
    <mergeCell ref="A6:D6"/>
    <mergeCell ref="A13:D13"/>
    <mergeCell ref="A19:D19"/>
    <mergeCell ref="A29:D29"/>
  </mergeCell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portrait" paperSize="9" scale="87" r:id="rId1"/>
  <headerFooter alignWithMargins="0">
    <oddFooter>&amp;L&amp;9&amp;F&amp;C&amp;A&amp;R&amp;9Page &amp;P of &amp;N</oddFooter>
  </headerFooter>
</worksheet>
</file>

<file path=xl/worksheets/sheet14.xml><?xml version="1.0" encoding="utf-8"?>
<worksheet xmlns="http://schemas.openxmlformats.org/spreadsheetml/2006/main" xmlns:r="http://schemas.openxmlformats.org/officeDocument/2006/relationships">
  <sheetPr>
    <tabColor indexed="40"/>
  </sheetPr>
  <dimension ref="A1:AE37"/>
  <sheetViews>
    <sheetView view="pageBreakPreview" zoomScale="70" zoomScaleNormal="40" zoomScaleSheetLayoutView="70" zoomScalePageLayoutView="0" workbookViewId="0" topLeftCell="A22">
      <selection activeCell="I40" sqref="I40"/>
    </sheetView>
  </sheetViews>
  <sheetFormatPr defaultColWidth="9.140625" defaultRowHeight="12.75"/>
  <cols>
    <col min="1" max="1" width="14.57421875" style="63" customWidth="1"/>
    <col min="2" max="2" width="45.421875" style="63" customWidth="1"/>
    <col min="3" max="3" width="18.57421875" style="63" customWidth="1"/>
    <col min="4" max="4" width="17.28125" style="63" customWidth="1"/>
    <col min="5" max="5" width="18.7109375" style="63" customWidth="1"/>
    <col min="6" max="6" width="16.8515625" style="63" customWidth="1"/>
    <col min="7" max="8" width="20.57421875" style="601" customWidth="1"/>
    <col min="9" max="9" width="20.421875" style="63" customWidth="1"/>
    <col min="10" max="10" width="27.00390625" style="63" bestFit="1" customWidth="1"/>
    <col min="11" max="11" width="18.28125" style="63" customWidth="1"/>
    <col min="12" max="12" width="19.140625" style="63" customWidth="1"/>
    <col min="13" max="13" width="17.00390625" style="63" customWidth="1"/>
    <col min="14" max="14" width="19.00390625" style="63" bestFit="1" customWidth="1"/>
    <col min="15" max="18" width="9.140625" style="63" customWidth="1"/>
    <col min="19" max="19" width="1.57421875" style="63" customWidth="1"/>
    <col min="20" max="20" width="9.140625" style="63" customWidth="1"/>
    <col min="21" max="21" width="17.140625" style="63" hidden="1" customWidth="1"/>
    <col min="22" max="32" width="9.140625" style="63" hidden="1" customWidth="1"/>
    <col min="33" max="245" width="9.140625" style="63" customWidth="1"/>
    <col min="246" max="16384" width="9.140625" style="63" customWidth="1"/>
  </cols>
  <sheetData>
    <row r="1" spans="1:24" s="3" customFormat="1" ht="25.5" customHeight="1">
      <c r="A1" s="1924" t="s">
        <v>279</v>
      </c>
      <c r="B1" s="1924"/>
      <c r="C1" s="1924"/>
      <c r="D1" s="1924"/>
      <c r="E1" s="1924"/>
      <c r="F1" s="1924"/>
      <c r="G1" s="1924"/>
      <c r="H1" s="1924"/>
      <c r="I1" s="1924"/>
      <c r="J1" s="1924"/>
      <c r="K1" s="1924"/>
      <c r="L1" s="69"/>
      <c r="M1" s="69"/>
      <c r="N1" s="72"/>
      <c r="O1" s="72"/>
      <c r="P1" s="72"/>
      <c r="Q1" s="72"/>
      <c r="R1" s="72"/>
      <c r="S1" s="72"/>
      <c r="T1" s="72"/>
      <c r="U1" s="72"/>
      <c r="V1" s="72"/>
      <c r="W1" s="72"/>
      <c r="X1" s="72"/>
    </row>
    <row r="2" spans="1:13" s="72" customFormat="1" ht="15" customHeight="1" thickBot="1">
      <c r="A2" s="508"/>
      <c r="B2" s="508"/>
      <c r="C2" s="508"/>
      <c r="D2" s="508"/>
      <c r="E2" s="508"/>
      <c r="F2" s="508"/>
      <c r="G2" s="508"/>
      <c r="H2" s="508"/>
      <c r="I2" s="508"/>
      <c r="J2" s="508"/>
      <c r="K2" s="508"/>
      <c r="L2" s="69"/>
      <c r="M2" s="69"/>
    </row>
    <row r="3" spans="1:24" s="13" customFormat="1" ht="15" customHeight="1" thickBot="1">
      <c r="A3" s="1925" t="s">
        <v>138</v>
      </c>
      <c r="B3" s="1926"/>
      <c r="C3" s="1927"/>
      <c r="D3" s="1928"/>
      <c r="E3" s="1928"/>
      <c r="F3" s="1929"/>
      <c r="G3" s="82"/>
      <c r="H3" s="82"/>
      <c r="I3" s="63"/>
      <c r="J3" s="63"/>
      <c r="K3" s="63"/>
      <c r="L3" s="63"/>
      <c r="M3" s="84"/>
      <c r="N3" s="63"/>
      <c r="O3" s="63"/>
      <c r="P3" s="63"/>
      <c r="Q3" s="63"/>
      <c r="R3" s="63"/>
      <c r="S3" s="63"/>
      <c r="T3" s="63"/>
      <c r="U3" s="63"/>
      <c r="V3" s="63"/>
      <c r="W3" s="63"/>
      <c r="X3" s="63"/>
    </row>
    <row r="4" spans="1:24" s="13" customFormat="1" ht="27.75" customHeight="1" thickBot="1">
      <c r="A4" s="99" t="s">
        <v>153</v>
      </c>
      <c r="B4" s="72"/>
      <c r="C4" s="72"/>
      <c r="D4" s="72"/>
      <c r="E4" s="72"/>
      <c r="F4" s="72"/>
      <c r="G4" s="72"/>
      <c r="H4" s="72"/>
      <c r="I4" s="72"/>
      <c r="J4" s="72"/>
      <c r="K4" s="72"/>
      <c r="L4" s="72"/>
      <c r="M4" s="72"/>
      <c r="N4" s="72"/>
      <c r="O4" s="72"/>
      <c r="P4" s="72"/>
      <c r="Q4" s="72"/>
      <c r="R4" s="72"/>
      <c r="S4" s="72"/>
      <c r="T4" s="72"/>
      <c r="U4" s="72"/>
      <c r="V4" s="72"/>
      <c r="W4" s="72"/>
      <c r="X4" s="72"/>
    </row>
    <row r="5" spans="1:24" s="13" customFormat="1" ht="15" customHeight="1">
      <c r="A5" s="1471" t="s">
        <v>68</v>
      </c>
      <c r="B5" s="1472"/>
      <c r="C5" s="1930" t="str">
        <f>IF('PR_Programmatic Progress_1A'!C5:F5="","",'PR_Programmatic Progress_1A'!C5:F5)</f>
        <v>Georgia</v>
      </c>
      <c r="D5" s="1931"/>
      <c r="E5" s="1931"/>
      <c r="F5" s="1932"/>
      <c r="G5" s="82"/>
      <c r="H5" s="170"/>
      <c r="I5" s="4"/>
      <c r="J5" s="63"/>
      <c r="K5" s="63"/>
      <c r="L5" s="63"/>
      <c r="M5" s="84"/>
      <c r="N5" s="63"/>
      <c r="O5" s="63"/>
      <c r="P5" s="63"/>
      <c r="Q5" s="63"/>
      <c r="R5" s="63"/>
      <c r="S5" s="63"/>
      <c r="T5" s="63"/>
      <c r="U5" s="63"/>
      <c r="V5" s="63"/>
      <c r="W5" s="63"/>
      <c r="X5" s="63"/>
    </row>
    <row r="6" spans="1:24" s="13" customFormat="1" ht="15" customHeight="1">
      <c r="A6" s="1479" t="s">
        <v>69</v>
      </c>
      <c r="B6" s="1480"/>
      <c r="C6" s="1935" t="str">
        <f>IF('PR_Programmatic Progress_1A'!C6:F6="Select","",'PR_Programmatic Progress_1A'!C6:F6)</f>
        <v>HIV/AIDS</v>
      </c>
      <c r="D6" s="1936"/>
      <c r="E6" s="1936"/>
      <c r="F6" s="1937"/>
      <c r="G6" s="82"/>
      <c r="H6" s="82"/>
      <c r="I6" s="63"/>
      <c r="J6" s="63"/>
      <c r="K6" s="63"/>
      <c r="L6" s="63"/>
      <c r="M6" s="63"/>
      <c r="N6" s="63"/>
      <c r="O6" s="63"/>
      <c r="P6" s="63"/>
      <c r="Q6" s="63"/>
      <c r="R6" s="63"/>
      <c r="S6" s="63"/>
      <c r="T6" s="63"/>
      <c r="U6" s="63"/>
      <c r="V6" s="63"/>
      <c r="W6" s="63"/>
      <c r="X6" s="63"/>
    </row>
    <row r="7" spans="1:24" s="13" customFormat="1" ht="25.5" customHeight="1">
      <c r="A7" s="1479" t="s">
        <v>265</v>
      </c>
      <c r="B7" s="1480"/>
      <c r="C7" s="1914" t="str">
        <f>IF('PR_Programmatic Progress_1A'!C7:F7="","",'PR_Programmatic Progress_1A'!C7:F7)</f>
        <v>GEO-H-NCDC</v>
      </c>
      <c r="D7" s="1915"/>
      <c r="E7" s="1915"/>
      <c r="F7" s="1916"/>
      <c r="G7" s="85"/>
      <c r="H7" s="85"/>
      <c r="I7" s="63"/>
      <c r="J7" s="63"/>
      <c r="K7" s="752"/>
      <c r="L7" s="63"/>
      <c r="M7" s="63"/>
      <c r="N7" s="63"/>
      <c r="O7" s="63"/>
      <c r="P7" s="63"/>
      <c r="Q7" s="63"/>
      <c r="R7" s="63"/>
      <c r="S7" s="63"/>
      <c r="T7" s="63"/>
      <c r="U7" s="63"/>
      <c r="V7" s="63"/>
      <c r="W7" s="63"/>
      <c r="X7" s="63"/>
    </row>
    <row r="8" spans="1:24" s="13" customFormat="1" ht="15" customHeight="1">
      <c r="A8" s="1479" t="s">
        <v>238</v>
      </c>
      <c r="B8" s="1480"/>
      <c r="C8" s="1881" t="str">
        <f>IF('PR_Programmatic Progress_1A'!C8:F8="","",'PR_Programmatic Progress_1A'!C8:F8)</f>
        <v>NCDC</v>
      </c>
      <c r="D8" s="1882"/>
      <c r="E8" s="1882"/>
      <c r="F8" s="1883"/>
      <c r="G8" s="82"/>
      <c r="H8" s="82"/>
      <c r="I8" s="63"/>
      <c r="J8" s="63"/>
      <c r="K8" s="63"/>
      <c r="L8" s="63"/>
      <c r="M8" s="63"/>
      <c r="N8" s="63"/>
      <c r="O8" s="63"/>
      <c r="P8" s="63"/>
      <c r="Q8" s="63"/>
      <c r="R8" s="63"/>
      <c r="S8" s="63"/>
      <c r="T8" s="63"/>
      <c r="U8" s="63"/>
      <c r="V8" s="63"/>
      <c r="W8" s="63"/>
      <c r="X8" s="63"/>
    </row>
    <row r="9" spans="1:24" s="13" customFormat="1" ht="15" customHeight="1">
      <c r="A9" s="1479" t="s">
        <v>263</v>
      </c>
      <c r="B9" s="1480"/>
      <c r="C9" s="1939">
        <f>IF('PR_Programmatic Progress_1A'!C9:F9="","",'PR_Programmatic Progress_1A'!C9:F9)</f>
        <v>41730</v>
      </c>
      <c r="D9" s="1940"/>
      <c r="E9" s="1940"/>
      <c r="F9" s="1941"/>
      <c r="G9" s="62"/>
      <c r="H9" s="62"/>
      <c r="I9" s="63"/>
      <c r="J9" s="63"/>
      <c r="K9" s="63"/>
      <c r="L9" s="63"/>
      <c r="M9" s="63"/>
      <c r="N9" s="63"/>
      <c r="O9" s="63"/>
      <c r="P9" s="63"/>
      <c r="Q9" s="63"/>
      <c r="R9" s="63"/>
      <c r="S9" s="63"/>
      <c r="T9" s="63"/>
      <c r="U9" s="63"/>
      <c r="V9" s="63"/>
      <c r="W9" s="63"/>
      <c r="X9" s="63"/>
    </row>
    <row r="10" spans="1:24" s="13" customFormat="1" ht="15" customHeight="1" thickBot="1">
      <c r="A10" s="1485" t="s">
        <v>239</v>
      </c>
      <c r="B10" s="1486"/>
      <c r="C10" s="1537" t="str">
        <f>IF('PR_Programmatic Progress_1A'!C10:F10="Select","",'PR_Programmatic Progress_1A'!C10:F10)</f>
        <v>EUR</v>
      </c>
      <c r="D10" s="1538"/>
      <c r="E10" s="1538"/>
      <c r="F10" s="1539"/>
      <c r="G10" s="82"/>
      <c r="H10" s="82"/>
      <c r="I10" s="63"/>
      <c r="J10" s="63"/>
      <c r="K10" s="63"/>
      <c r="L10" s="63"/>
      <c r="M10" s="63"/>
      <c r="N10" s="63"/>
      <c r="O10" s="63"/>
      <c r="P10" s="63"/>
      <c r="Q10" s="63"/>
      <c r="R10" s="63"/>
      <c r="S10" s="63"/>
      <c r="T10" s="63"/>
      <c r="U10" s="63"/>
      <c r="V10" s="63"/>
      <c r="W10" s="63"/>
      <c r="X10" s="63"/>
    </row>
    <row r="11" spans="1:24" s="13" customFormat="1" ht="27" customHeight="1" thickBot="1">
      <c r="A11" s="98" t="s">
        <v>154</v>
      </c>
      <c r="B11" s="72"/>
      <c r="C11" s="72"/>
      <c r="D11" s="72"/>
      <c r="E11" s="72"/>
      <c r="F11" s="72"/>
      <c r="G11" s="72"/>
      <c r="H11" s="72"/>
      <c r="I11" s="72"/>
      <c r="J11" s="72"/>
      <c r="K11" s="72"/>
      <c r="L11" s="72"/>
      <c r="M11" s="72"/>
      <c r="N11" s="72"/>
      <c r="O11" s="72"/>
      <c r="P11" s="72"/>
      <c r="Q11" s="72"/>
      <c r="R11" s="72"/>
      <c r="S11" s="72"/>
      <c r="T11" s="72"/>
      <c r="U11" s="72"/>
      <c r="V11" s="72"/>
      <c r="W11" s="72"/>
      <c r="X11" s="72"/>
    </row>
    <row r="12" spans="1:24" s="13" customFormat="1" ht="15" customHeight="1">
      <c r="A12" s="494" t="s">
        <v>271</v>
      </c>
      <c r="B12" s="497"/>
      <c r="C12" s="53" t="s">
        <v>277</v>
      </c>
      <c r="D12" s="597" t="str">
        <f>IF('PR_Programmatic Progress_1A'!D12="Select","",'PR_Programmatic Progress_1A'!D12)</f>
        <v>Semester</v>
      </c>
      <c r="E12" s="43" t="s">
        <v>278</v>
      </c>
      <c r="F12" s="96">
        <f>IF('PR_Programmatic Progress_1A'!F12="Select","",'PR_Programmatic Progress_1A'!F12)</f>
        <v>2</v>
      </c>
      <c r="G12" s="82"/>
      <c r="H12" s="82"/>
      <c r="I12" s="63"/>
      <c r="J12" s="63"/>
      <c r="K12" s="63"/>
      <c r="L12" s="63"/>
      <c r="M12" s="63"/>
      <c r="N12" s="63"/>
      <c r="O12" s="63"/>
      <c r="P12" s="63"/>
      <c r="Q12" s="63"/>
      <c r="R12" s="63"/>
      <c r="S12" s="63"/>
      <c r="T12" s="63"/>
      <c r="U12" s="63"/>
      <c r="V12" s="63"/>
      <c r="W12" s="63"/>
      <c r="X12" s="63"/>
    </row>
    <row r="13" spans="1:24" s="13" customFormat="1" ht="15" customHeight="1">
      <c r="A13" s="514" t="s">
        <v>272</v>
      </c>
      <c r="B13" s="40"/>
      <c r="C13" s="54" t="s">
        <v>240</v>
      </c>
      <c r="D13" s="95">
        <f>IF('PR_Programmatic Progress_1A'!D13="","",'PR_Programmatic Progress_1A'!D13)</f>
        <v>41821</v>
      </c>
      <c r="E13" s="5" t="s">
        <v>258</v>
      </c>
      <c r="F13" s="97">
        <f>IF('PR_Programmatic Progress_1A'!F13="","",'PR_Programmatic Progress_1A'!F13)</f>
        <v>42004</v>
      </c>
      <c r="G13" s="62"/>
      <c r="H13" s="62"/>
      <c r="I13" s="63"/>
      <c r="J13" s="63"/>
      <c r="K13" s="63"/>
      <c r="L13" s="63"/>
      <c r="M13" s="63"/>
      <c r="N13" s="63"/>
      <c r="O13" s="63"/>
      <c r="P13" s="63"/>
      <c r="Q13" s="63"/>
      <c r="R13" s="63"/>
      <c r="S13" s="63"/>
      <c r="T13" s="63"/>
      <c r="U13" s="63"/>
      <c r="V13" s="63"/>
      <c r="W13" s="63"/>
      <c r="X13" s="63"/>
    </row>
    <row r="14" spans="1:24" s="13" customFormat="1" ht="15" customHeight="1" thickBot="1">
      <c r="A14" s="55" t="s">
        <v>273</v>
      </c>
      <c r="B14" s="41"/>
      <c r="C14" s="1537">
        <f>IF('PR_Programmatic Progress_1A'!C14="Select","",'PR_Programmatic Progress_1A'!C14)</f>
        <v>2</v>
      </c>
      <c r="D14" s="1538"/>
      <c r="E14" s="1538"/>
      <c r="F14" s="1539"/>
      <c r="G14" s="82"/>
      <c r="H14" s="82"/>
      <c r="I14" s="63"/>
      <c r="J14" s="63"/>
      <c r="K14" s="63"/>
      <c r="L14" s="63"/>
      <c r="M14" s="63"/>
      <c r="N14" s="63"/>
      <c r="O14" s="63"/>
      <c r="P14" s="63"/>
      <c r="Q14" s="63"/>
      <c r="R14" s="63"/>
      <c r="S14" s="63"/>
      <c r="T14" s="63"/>
      <c r="U14" s="63"/>
      <c r="V14" s="63"/>
      <c r="W14" s="63"/>
      <c r="X14" s="63"/>
    </row>
    <row r="15" spans="1:24" s="13" customFormat="1" ht="27" customHeight="1" thickBot="1">
      <c r="A15" s="98" t="s">
        <v>155</v>
      </c>
      <c r="B15" s="72"/>
      <c r="C15" s="72"/>
      <c r="D15" s="72"/>
      <c r="E15" s="72"/>
      <c r="F15" s="72"/>
      <c r="G15" s="72"/>
      <c r="H15" s="72"/>
      <c r="I15" s="72"/>
      <c r="J15" s="72"/>
      <c r="K15" s="72"/>
      <c r="L15" s="72"/>
      <c r="M15" s="72"/>
      <c r="N15" s="72"/>
      <c r="O15" s="72"/>
      <c r="P15" s="72"/>
      <c r="Q15" s="72"/>
      <c r="R15" s="72"/>
      <c r="S15" s="72"/>
      <c r="T15" s="72"/>
      <c r="U15" s="72"/>
      <c r="V15" s="72"/>
      <c r="W15" s="72"/>
      <c r="X15" s="72"/>
    </row>
    <row r="16" spans="1:24" s="13" customFormat="1" ht="15" customHeight="1">
      <c r="A16" s="494" t="s">
        <v>276</v>
      </c>
      <c r="B16" s="497"/>
      <c r="C16" s="53" t="s">
        <v>277</v>
      </c>
      <c r="D16" s="597" t="str">
        <f>IF('PR_Programmatic Progress_1A'!D16="Select","",'PR_Programmatic Progress_1A'!D16)</f>
        <v>Annual</v>
      </c>
      <c r="E16" s="43" t="s">
        <v>278</v>
      </c>
      <c r="F16" s="96">
        <f>IF('PR_Programmatic Progress_1A'!F16="Select","",'PR_Programmatic Progress_1A'!F16)</f>
        <v>2</v>
      </c>
      <c r="G16" s="82"/>
      <c r="H16" s="82"/>
      <c r="I16" s="63"/>
      <c r="J16" s="63"/>
      <c r="K16" s="63"/>
      <c r="L16" s="63"/>
      <c r="M16" s="63"/>
      <c r="N16" s="63"/>
      <c r="O16" s="63"/>
      <c r="P16" s="63"/>
      <c r="Q16" s="63"/>
      <c r="R16" s="63"/>
      <c r="S16" s="63"/>
      <c r="T16" s="63"/>
      <c r="U16" s="63"/>
      <c r="V16" s="63"/>
      <c r="W16" s="63"/>
      <c r="X16" s="63"/>
    </row>
    <row r="17" spans="1:24" s="13" customFormat="1" ht="15" customHeight="1">
      <c r="A17" s="514" t="s">
        <v>274</v>
      </c>
      <c r="B17" s="40"/>
      <c r="C17" s="54" t="s">
        <v>240</v>
      </c>
      <c r="D17" s="598">
        <f>IF('PR_Programmatic Progress_1A'!D17="","",'PR_Programmatic Progress_1A'!D17)</f>
        <v>42005</v>
      </c>
      <c r="E17" s="5" t="s">
        <v>258</v>
      </c>
      <c r="F17" s="97">
        <f>IF('PR_Programmatic Progress_1A'!F17="","",'PR_Programmatic Progress_1A'!F17)</f>
        <v>42369</v>
      </c>
      <c r="G17" s="62"/>
      <c r="H17" s="62"/>
      <c r="I17" s="63"/>
      <c r="J17" s="63"/>
      <c r="K17" s="63"/>
      <c r="L17" s="63"/>
      <c r="M17" s="63"/>
      <c r="N17" s="63"/>
      <c r="O17" s="63"/>
      <c r="P17" s="63"/>
      <c r="Q17" s="63"/>
      <c r="R17" s="63"/>
      <c r="S17" s="63"/>
      <c r="T17" s="63"/>
      <c r="U17" s="63"/>
      <c r="V17" s="63"/>
      <c r="W17" s="63"/>
      <c r="X17" s="63"/>
    </row>
    <row r="18" spans="1:24" s="13" customFormat="1" ht="15" customHeight="1" thickBot="1">
      <c r="A18" s="55" t="s">
        <v>275</v>
      </c>
      <c r="B18" s="41"/>
      <c r="C18" s="1537">
        <f>IF('PR_Programmatic Progress_1A'!C18:F18="Select","",'PR_Programmatic Progress_1A'!C18:F18)</f>
        <v>2</v>
      </c>
      <c r="D18" s="1538"/>
      <c r="E18" s="1538"/>
      <c r="F18" s="1539"/>
      <c r="G18" s="82"/>
      <c r="H18" s="82"/>
      <c r="I18" s="63"/>
      <c r="J18" s="63"/>
      <c r="K18" s="63"/>
      <c r="L18" s="63"/>
      <c r="M18" s="63"/>
      <c r="N18" s="63"/>
      <c r="O18" s="63"/>
      <c r="P18" s="63"/>
      <c r="Q18" s="63"/>
      <c r="R18" s="63"/>
      <c r="S18" s="63"/>
      <c r="T18" s="63"/>
      <c r="U18" s="63"/>
      <c r="V18" s="63"/>
      <c r="W18" s="63"/>
      <c r="X18" s="63"/>
    </row>
    <row r="19" spans="1:24" s="3" customFormat="1" ht="15" customHeight="1">
      <c r="A19" s="72"/>
      <c r="B19" s="72"/>
      <c r="C19" s="72"/>
      <c r="D19" s="72"/>
      <c r="E19" s="72"/>
      <c r="F19" s="72"/>
      <c r="G19" s="72"/>
      <c r="H19" s="72"/>
      <c r="I19" s="72"/>
      <c r="J19" s="72"/>
      <c r="K19" s="72"/>
      <c r="L19" s="72"/>
      <c r="M19" s="72"/>
      <c r="N19" s="72"/>
      <c r="O19" s="72"/>
      <c r="P19" s="72"/>
      <c r="Q19" s="72"/>
      <c r="R19" s="72"/>
      <c r="S19" s="72"/>
      <c r="T19" s="72"/>
      <c r="U19" s="72"/>
      <c r="V19" s="72"/>
      <c r="W19" s="72"/>
      <c r="X19" s="72"/>
    </row>
    <row r="20" spans="1:24" s="13" customFormat="1" ht="12.75" customHeight="1">
      <c r="A20" s="1923" t="s">
        <v>136</v>
      </c>
      <c r="B20" s="1923"/>
      <c r="C20" s="1923"/>
      <c r="D20" s="1923"/>
      <c r="E20" s="1923"/>
      <c r="F20" s="1923"/>
      <c r="G20" s="1923"/>
      <c r="H20" s="1923"/>
      <c r="I20" s="1923"/>
      <c r="J20" s="1923"/>
      <c r="K20" s="1923"/>
      <c r="L20" s="1923"/>
      <c r="M20" s="1923"/>
      <c r="N20" s="63"/>
      <c r="O20" s="63"/>
      <c r="P20" s="63"/>
      <c r="Q20" s="63"/>
      <c r="R20" s="63"/>
      <c r="S20" s="63"/>
      <c r="T20" s="63"/>
      <c r="U20" s="63"/>
      <c r="V20" s="63"/>
      <c r="W20" s="63"/>
      <c r="X20" s="63"/>
    </row>
    <row r="21" spans="1:24" s="13" customFormat="1" ht="15">
      <c r="A21" s="64"/>
      <c r="B21" s="64"/>
      <c r="C21" s="64"/>
      <c r="D21" s="64"/>
      <c r="E21" s="64"/>
      <c r="F21" s="64"/>
      <c r="G21" s="65"/>
      <c r="H21" s="65"/>
      <c r="I21" s="64"/>
      <c r="J21" s="14"/>
      <c r="K21" s="14"/>
      <c r="L21" s="63"/>
      <c r="M21" s="63"/>
      <c r="N21" s="63"/>
      <c r="O21" s="63"/>
      <c r="P21" s="63"/>
      <c r="Q21" s="63"/>
      <c r="R21" s="63"/>
      <c r="S21" s="63"/>
      <c r="T21" s="63"/>
      <c r="U21" s="63"/>
      <c r="V21" s="63"/>
      <c r="W21" s="63"/>
      <c r="X21" s="63"/>
    </row>
    <row r="22" spans="1:24" s="13" customFormat="1" ht="28.5" customHeight="1">
      <c r="A22" s="66" t="s">
        <v>445</v>
      </c>
      <c r="B22" s="66"/>
      <c r="C22" s="64"/>
      <c r="D22" s="64"/>
      <c r="E22" s="64"/>
      <c r="F22" s="64"/>
      <c r="G22" s="65"/>
      <c r="H22" s="65"/>
      <c r="I22" s="64"/>
      <c r="J22" s="14"/>
      <c r="K22" s="14"/>
      <c r="L22" s="63"/>
      <c r="M22" s="63"/>
      <c r="N22" s="63"/>
      <c r="O22" s="63"/>
      <c r="P22" s="63"/>
      <c r="Q22" s="63"/>
      <c r="R22" s="63"/>
      <c r="S22" s="63"/>
      <c r="T22" s="63"/>
      <c r="U22" s="63"/>
      <c r="V22" s="63"/>
      <c r="W22" s="63"/>
      <c r="X22" s="63"/>
    </row>
    <row r="23" spans="1:24" s="13" customFormat="1" ht="31.5" customHeight="1" thickBot="1">
      <c r="A23" s="599" t="s">
        <v>62</v>
      </c>
      <c r="B23" s="600"/>
      <c r="C23" s="63"/>
      <c r="D23" s="63"/>
      <c r="E23" s="63"/>
      <c r="F23" s="63"/>
      <c r="G23" s="601"/>
      <c r="H23" s="601"/>
      <c r="I23" s="63"/>
      <c r="J23" s="63"/>
      <c r="K23" s="63"/>
      <c r="L23" s="63"/>
      <c r="M23" s="63"/>
      <c r="N23" s="63"/>
      <c r="O23" s="63"/>
      <c r="P23" s="63"/>
      <c r="Q23" s="63"/>
      <c r="R23" s="63"/>
      <c r="S23" s="63"/>
      <c r="T23" s="63"/>
      <c r="U23" s="63"/>
      <c r="V23" s="63"/>
      <c r="W23" s="63"/>
      <c r="X23" s="63"/>
    </row>
    <row r="24" spans="1:31" s="13" customFormat="1" ht="15.75">
      <c r="A24" s="873" t="s">
        <v>28</v>
      </c>
      <c r="B24" s="56"/>
      <c r="C24" s="56"/>
      <c r="D24" s="56"/>
      <c r="E24" s="56"/>
      <c r="F24" s="56"/>
      <c r="G24" s="56"/>
      <c r="H24" s="56"/>
      <c r="I24" s="56"/>
      <c r="J24" s="56"/>
      <c r="K24" s="56"/>
      <c r="L24" s="56"/>
      <c r="M24" s="56"/>
      <c r="N24" s="1498"/>
      <c r="O24" s="1498"/>
      <c r="P24" s="602"/>
      <c r="Q24" s="603"/>
      <c r="R24" s="604"/>
      <c r="S24" s="63"/>
      <c r="T24" s="63"/>
      <c r="U24" s="873" t="s">
        <v>28</v>
      </c>
      <c r="V24" s="56"/>
      <c r="W24" s="56"/>
      <c r="X24" s="56"/>
      <c r="Y24" s="56"/>
      <c r="Z24" s="56"/>
      <c r="AA24" s="56"/>
      <c r="AB24" s="56"/>
      <c r="AC24" s="56"/>
      <c r="AD24" s="56"/>
      <c r="AE24" s="1077"/>
    </row>
    <row r="25" spans="1:31" s="13" customFormat="1" ht="12.75" customHeight="1">
      <c r="A25" s="1496" t="s">
        <v>280</v>
      </c>
      <c r="B25" s="1500" t="s">
        <v>243</v>
      </c>
      <c r="C25" s="1920"/>
      <c r="D25" s="1920"/>
      <c r="E25" s="1920"/>
      <c r="F25" s="1918" t="s">
        <v>436</v>
      </c>
      <c r="G25" s="1487" t="s">
        <v>441</v>
      </c>
      <c r="H25" s="1918" t="s">
        <v>225</v>
      </c>
      <c r="I25" s="1487" t="s">
        <v>442</v>
      </c>
      <c r="J25" s="1933" t="s">
        <v>416</v>
      </c>
      <c r="K25" s="1934"/>
      <c r="L25" s="1487" t="s">
        <v>137</v>
      </c>
      <c r="M25" s="1487" t="s">
        <v>26</v>
      </c>
      <c r="N25" s="1500" t="s">
        <v>71</v>
      </c>
      <c r="O25" s="1556"/>
      <c r="P25" s="1556"/>
      <c r="Q25" s="1556"/>
      <c r="R25" s="1544"/>
      <c r="S25" s="63"/>
      <c r="T25" s="63"/>
      <c r="U25" s="1496" t="s">
        <v>280</v>
      </c>
      <c r="V25" s="1955" t="s">
        <v>243</v>
      </c>
      <c r="W25" s="1956"/>
      <c r="X25" s="1956"/>
      <c r="Y25" s="1956"/>
      <c r="Z25" s="1957" t="s">
        <v>436</v>
      </c>
      <c r="AA25" s="1955" t="s">
        <v>441</v>
      </c>
      <c r="AB25" s="1957" t="s">
        <v>225</v>
      </c>
      <c r="AC25" s="1938" t="s">
        <v>442</v>
      </c>
      <c r="AD25" s="1953" t="s">
        <v>416</v>
      </c>
      <c r="AE25" s="1954"/>
    </row>
    <row r="26" spans="1:31" s="13" customFormat="1" ht="91.5" customHeight="1">
      <c r="A26" s="1917"/>
      <c r="B26" s="1921"/>
      <c r="C26" s="1922"/>
      <c r="D26" s="1922"/>
      <c r="E26" s="1922"/>
      <c r="F26" s="1919"/>
      <c r="G26" s="1913"/>
      <c r="H26" s="1919"/>
      <c r="I26" s="1913"/>
      <c r="J26" s="1933"/>
      <c r="K26" s="1934"/>
      <c r="L26" s="1913"/>
      <c r="M26" s="1913"/>
      <c r="N26" s="1545"/>
      <c r="O26" s="1557"/>
      <c r="P26" s="1557"/>
      <c r="Q26" s="1557"/>
      <c r="R26" s="1546"/>
      <c r="S26" s="63"/>
      <c r="T26" s="63"/>
      <c r="U26" s="1917"/>
      <c r="V26" s="1956"/>
      <c r="W26" s="1956"/>
      <c r="X26" s="1956"/>
      <c r="Y26" s="1956"/>
      <c r="Z26" s="1957"/>
      <c r="AA26" s="1955"/>
      <c r="AB26" s="1957"/>
      <c r="AC26" s="1913"/>
      <c r="AD26" s="1953"/>
      <c r="AE26" s="1954"/>
    </row>
    <row r="27" spans="1:31" s="13" customFormat="1" ht="44.25" customHeight="1">
      <c r="A27" s="818" t="str">
        <f>U27</f>
        <v>Impact</v>
      </c>
      <c r="B27" s="1910" t="str">
        <f>V27</f>
        <v>Percentage of men who have sex with men who are living with HIV </v>
      </c>
      <c r="C27" s="1911"/>
      <c r="D27" s="1911"/>
      <c r="E27" s="1912"/>
      <c r="F27" s="1151" t="str">
        <f>Z27</f>
        <v>2015</v>
      </c>
      <c r="G27" s="1119">
        <f>AA27</f>
        <v>15</v>
      </c>
      <c r="H27" s="1078">
        <f>AB27</f>
        <v>42415</v>
      </c>
      <c r="I27" s="1119" t="str">
        <f>AC27</f>
        <v>n/a</v>
      </c>
      <c r="J27" s="1908" t="str">
        <f>AD27</f>
        <v>BSS (Behavioral and Surveillance Survey)</v>
      </c>
      <c r="K27" s="1909"/>
      <c r="L27" s="1075"/>
      <c r="M27" s="1060"/>
      <c r="N27" s="1560"/>
      <c r="O27" s="1906"/>
      <c r="P27" s="1906"/>
      <c r="Q27" s="1906"/>
      <c r="R27" s="1907"/>
      <c r="S27" s="63"/>
      <c r="T27" s="63"/>
      <c r="U27" s="818" t="str">
        <f>IF('PR_Programmatic Progress_1A'!A27="Select","",'PR_Programmatic Progress_1A'!A27)</f>
        <v>Impact</v>
      </c>
      <c r="V27" s="1942" t="str">
        <f>IF('PR_Programmatic Progress_1A'!B27="","",'PR_Programmatic Progress_1A'!B27)</f>
        <v>Percentage of men who have sex with men who are living with HIV </v>
      </c>
      <c r="W27" s="1942"/>
      <c r="X27" s="1942"/>
      <c r="Y27" s="1942"/>
      <c r="Z27" s="820" t="str">
        <f>IF('PR_Programmatic Progress_1A'!I27="","",'PR_Programmatic Progress_1A'!I27)</f>
        <v>2015</v>
      </c>
      <c r="AA27" s="1063">
        <f>IF('PR_Programmatic Progress_1A'!J27="","",'PR_Programmatic Progress_1A'!J27)</f>
        <v>15</v>
      </c>
      <c r="AB27" s="1063">
        <f>IF('PR_Programmatic Progress_1A'!K27="","",'PR_Programmatic Progress_1A'!K27)</f>
        <v>42415</v>
      </c>
      <c r="AC27" s="880" t="str">
        <f>IF('PR_Programmatic Progress_1A'!L27="","",'PR_Programmatic Progress_1A'!L27)</f>
        <v>n/a</v>
      </c>
      <c r="AD27" s="1951" t="str">
        <f>'PR_Programmatic Progress_1A'!M27</f>
        <v>BSS (Behavioral and Surveillance Survey)</v>
      </c>
      <c r="AE27" s="1952"/>
    </row>
    <row r="28" spans="1:31" s="13" customFormat="1" ht="44.25" customHeight="1">
      <c r="A28" s="818" t="str">
        <f aca="true" t="shared" si="0" ref="A28:A36">U28</f>
        <v>Impact</v>
      </c>
      <c r="B28" s="1910" t="str">
        <f aca="true" t="shared" si="1" ref="B28:B36">V28</f>
        <v>Percentage of people who inject drugs who are living with HIV</v>
      </c>
      <c r="C28" s="1911"/>
      <c r="D28" s="1911"/>
      <c r="E28" s="1912"/>
      <c r="F28" s="1151" t="str">
        <f aca="true" t="shared" si="2" ref="F28:F36">Z28</f>
        <v>2014</v>
      </c>
      <c r="G28" s="1119">
        <f aca="true" t="shared" si="3" ref="G28:I36">AA28</f>
        <v>3</v>
      </c>
      <c r="H28" s="1078">
        <f t="shared" si="3"/>
        <v>42050</v>
      </c>
      <c r="I28" s="1119" t="str">
        <f t="shared" si="3"/>
        <v>n/a</v>
      </c>
      <c r="J28" s="1908" t="str">
        <f aca="true" t="shared" si="4" ref="J28:J36">AD28</f>
        <v>BSS (Behavioral and Surveillance Survey)</v>
      </c>
      <c r="K28" s="1909"/>
      <c r="L28" s="1075"/>
      <c r="M28" s="1060"/>
      <c r="N28" s="1560"/>
      <c r="O28" s="1906"/>
      <c r="P28" s="1906"/>
      <c r="Q28" s="1906"/>
      <c r="R28" s="1907"/>
      <c r="S28" s="63"/>
      <c r="T28" s="63"/>
      <c r="U28" s="818" t="str">
        <f>IF('PR_Programmatic Progress_1A'!A28="Select","",'PR_Programmatic Progress_1A'!A28)</f>
        <v>Impact</v>
      </c>
      <c r="V28" s="1942" t="str">
        <f>IF('PR_Programmatic Progress_1A'!B28="","",'PR_Programmatic Progress_1A'!B28)</f>
        <v>Percentage of people who inject drugs who are living with HIV</v>
      </c>
      <c r="W28" s="1942"/>
      <c r="X28" s="1942"/>
      <c r="Y28" s="1942"/>
      <c r="Z28" s="820" t="str">
        <f>IF('PR_Programmatic Progress_1A'!I28="","",'PR_Programmatic Progress_1A'!I28)</f>
        <v>2014</v>
      </c>
      <c r="AA28" s="1063">
        <f>IF('PR_Programmatic Progress_1A'!J28="","",'PR_Programmatic Progress_1A'!J28)</f>
        <v>3</v>
      </c>
      <c r="AB28" s="1063">
        <f>IF('PR_Programmatic Progress_1A'!K28="","",'PR_Programmatic Progress_1A'!K28)</f>
        <v>42050</v>
      </c>
      <c r="AC28" s="880" t="str">
        <f>IF('PR_Programmatic Progress_1A'!L28="","",'PR_Programmatic Progress_1A'!L28)</f>
        <v>n/a</v>
      </c>
      <c r="AD28" s="1951" t="str">
        <f>'PR_Programmatic Progress_1A'!M28</f>
        <v>BSS (Behavioral and Surveillance Survey)</v>
      </c>
      <c r="AE28" s="1952"/>
    </row>
    <row r="29" spans="1:31" s="13" customFormat="1" ht="44.25" customHeight="1">
      <c r="A29" s="818" t="str">
        <f t="shared" si="0"/>
        <v>Impact</v>
      </c>
      <c r="B29" s="1910" t="str">
        <f t="shared" si="1"/>
        <v>Percentage of sex workers who are living with HIV </v>
      </c>
      <c r="C29" s="1911"/>
      <c r="D29" s="1911"/>
      <c r="E29" s="1912"/>
      <c r="F29" s="1151" t="str">
        <f t="shared" si="2"/>
        <v>2014</v>
      </c>
      <c r="G29" s="1119">
        <f t="shared" si="3"/>
        <v>2.3</v>
      </c>
      <c r="H29" s="1078">
        <f t="shared" si="3"/>
        <v>42050</v>
      </c>
      <c r="I29" s="1119">
        <f t="shared" si="3"/>
        <v>0.007</v>
      </c>
      <c r="J29" s="1908" t="str">
        <f t="shared" si="4"/>
        <v>BSS (Behavioral and Surveillance Survey)</v>
      </c>
      <c r="K29" s="1909"/>
      <c r="L29" s="1075"/>
      <c r="M29" s="1060"/>
      <c r="N29" s="1560"/>
      <c r="O29" s="1906"/>
      <c r="P29" s="1906"/>
      <c r="Q29" s="1906"/>
      <c r="R29" s="1907"/>
      <c r="S29" s="63"/>
      <c r="T29" s="63"/>
      <c r="U29" s="818" t="str">
        <f>IF('PR_Programmatic Progress_1A'!A29="Select","",'PR_Programmatic Progress_1A'!A29)</f>
        <v>Impact</v>
      </c>
      <c r="V29" s="1942" t="str">
        <f>IF('PR_Programmatic Progress_1A'!B29="","",'PR_Programmatic Progress_1A'!B29)</f>
        <v>Percentage of sex workers who are living with HIV </v>
      </c>
      <c r="W29" s="1942"/>
      <c r="X29" s="1942"/>
      <c r="Y29" s="1942"/>
      <c r="Z29" s="820" t="str">
        <f>IF('PR_Programmatic Progress_1A'!I29="","",'PR_Programmatic Progress_1A'!I29)</f>
        <v>2014</v>
      </c>
      <c r="AA29" s="1063">
        <f>IF('PR_Programmatic Progress_1A'!J29="","",'PR_Programmatic Progress_1A'!J29)</f>
        <v>2.3</v>
      </c>
      <c r="AB29" s="1063">
        <f>IF('PR_Programmatic Progress_1A'!K29="","",'PR_Programmatic Progress_1A'!K29)</f>
        <v>42050</v>
      </c>
      <c r="AC29" s="880">
        <f>IF('PR_Programmatic Progress_1A'!L29="","",'PR_Programmatic Progress_1A'!L29)</f>
        <v>0.007</v>
      </c>
      <c r="AD29" s="1951" t="str">
        <f>'PR_Programmatic Progress_1A'!M29</f>
        <v>BSS (Behavioral and Surveillance Survey)</v>
      </c>
      <c r="AE29" s="1952"/>
    </row>
    <row r="30" spans="1:31" s="13" customFormat="1" ht="44.25" customHeight="1">
      <c r="A30" s="818" t="str">
        <f t="shared" si="0"/>
        <v>Impact</v>
      </c>
      <c r="B30" s="1910" t="str">
        <f t="shared" si="1"/>
        <v>AIDS related mortality per 100,000 population </v>
      </c>
      <c r="C30" s="1911"/>
      <c r="D30" s="1911"/>
      <c r="E30" s="1912"/>
      <c r="F30" s="1151" t="str">
        <f t="shared" si="2"/>
        <v>2014</v>
      </c>
      <c r="G30" s="1119">
        <f t="shared" si="3"/>
        <v>2.3</v>
      </c>
      <c r="H30" s="1078">
        <f t="shared" si="3"/>
        <v>42050</v>
      </c>
      <c r="I30" s="1119">
        <f t="shared" si="3"/>
        <v>2.1</v>
      </c>
      <c r="J30" s="1908" t="str">
        <f t="shared" si="4"/>
        <v>HMIS</v>
      </c>
      <c r="K30" s="1909"/>
      <c r="L30" s="1075"/>
      <c r="M30" s="1060"/>
      <c r="N30" s="1560"/>
      <c r="O30" s="1906"/>
      <c r="P30" s="1906"/>
      <c r="Q30" s="1906"/>
      <c r="R30" s="1907"/>
      <c r="S30" s="63"/>
      <c r="T30" s="63"/>
      <c r="U30" s="818" t="str">
        <f>IF('PR_Programmatic Progress_1A'!A30="Select","",'PR_Programmatic Progress_1A'!A30)</f>
        <v>Impact</v>
      </c>
      <c r="V30" s="1942" t="str">
        <f>IF('PR_Programmatic Progress_1A'!B30="","",'PR_Programmatic Progress_1A'!B30)</f>
        <v>AIDS related mortality per 100,000 population </v>
      </c>
      <c r="W30" s="1942"/>
      <c r="X30" s="1942"/>
      <c r="Y30" s="1942"/>
      <c r="Z30" s="820" t="str">
        <f>IF('PR_Programmatic Progress_1A'!I30="","",'PR_Programmatic Progress_1A'!I30)</f>
        <v>2014</v>
      </c>
      <c r="AA30" s="1063">
        <f>IF('PR_Programmatic Progress_1A'!J30="","",'PR_Programmatic Progress_1A'!J30)</f>
        <v>2.3</v>
      </c>
      <c r="AB30" s="1063">
        <f>IF('PR_Programmatic Progress_1A'!K30="","",'PR_Programmatic Progress_1A'!K30)</f>
        <v>42050</v>
      </c>
      <c r="AC30" s="880">
        <f>IF('PR_Programmatic Progress_1A'!L30="","",'PR_Programmatic Progress_1A'!L30)</f>
        <v>2.1</v>
      </c>
      <c r="AD30" s="1951" t="str">
        <f>'PR_Programmatic Progress_1A'!M30</f>
        <v>HMIS</v>
      </c>
      <c r="AE30" s="1952"/>
    </row>
    <row r="31" spans="1:31" s="13" customFormat="1" ht="44.25" customHeight="1">
      <c r="A31" s="818" t="str">
        <f t="shared" si="0"/>
        <v>Outcome</v>
      </c>
      <c r="B31" s="1910" t="str">
        <f t="shared" si="1"/>
        <v>Percentage of adults and children with HIV known to be on treatment 12 months after initiation of antiretroviral therapy. </v>
      </c>
      <c r="C31" s="1911"/>
      <c r="D31" s="1911"/>
      <c r="E31" s="1912"/>
      <c r="F31" s="1151" t="str">
        <f t="shared" si="2"/>
        <v>HMIS</v>
      </c>
      <c r="G31" s="1119">
        <f t="shared" si="3"/>
        <v>0.86</v>
      </c>
      <c r="H31" s="1078">
        <f t="shared" si="3"/>
        <v>42415</v>
      </c>
      <c r="I31" s="1119">
        <f t="shared" si="3"/>
        <v>0.87</v>
      </c>
      <c r="J31" s="1908" t="str">
        <f t="shared" si="4"/>
        <v>HMIS</v>
      </c>
      <c r="K31" s="1909"/>
      <c r="L31" s="1075"/>
      <c r="M31" s="1060"/>
      <c r="N31" s="1560"/>
      <c r="O31" s="1906"/>
      <c r="P31" s="1906"/>
      <c r="Q31" s="1906"/>
      <c r="R31" s="1907"/>
      <c r="S31" s="63"/>
      <c r="T31" s="63"/>
      <c r="U31" s="818" t="str">
        <f>IF('PR_Programmatic Progress_1A'!A31="Select","",'PR_Programmatic Progress_1A'!A31)</f>
        <v>Outcome</v>
      </c>
      <c r="V31" s="1942" t="str">
        <f>IF('PR_Programmatic Progress_1A'!B31="","",'PR_Programmatic Progress_1A'!B31)</f>
        <v>Percentage of adults and children with HIV known to be on treatment 12 months after initiation of antiretroviral therapy. </v>
      </c>
      <c r="W31" s="1942"/>
      <c r="X31" s="1942"/>
      <c r="Y31" s="1942"/>
      <c r="Z31" s="820" t="str">
        <f>IF('PR_Programmatic Progress_1A'!I31="","",'PR_Programmatic Progress_1A'!I31)</f>
        <v>HMIS</v>
      </c>
      <c r="AA31" s="1063">
        <f>IF('PR_Programmatic Progress_1A'!J31="","",'PR_Programmatic Progress_1A'!J31)</f>
        <v>0.86</v>
      </c>
      <c r="AB31" s="1063">
        <f>IF('PR_Programmatic Progress_1A'!K31="","",'PR_Programmatic Progress_1A'!K31)</f>
        <v>42415</v>
      </c>
      <c r="AC31" s="880">
        <f>IF('PR_Programmatic Progress_1A'!L31="","",'PR_Programmatic Progress_1A'!L31)</f>
        <v>0.87</v>
      </c>
      <c r="AD31" s="1951" t="str">
        <f>'PR_Programmatic Progress_1A'!M31</f>
        <v>HMIS</v>
      </c>
      <c r="AE31" s="1952"/>
    </row>
    <row r="32" spans="1:31" s="13" customFormat="1" ht="44.25" customHeight="1">
      <c r="A32" s="818" t="str">
        <f t="shared" si="0"/>
        <v>Outcome</v>
      </c>
      <c r="B32" s="1910" t="str">
        <f t="shared" si="1"/>
        <v>Percentage of men reporting the use of a condom the last time they had anal sex with a male partner</v>
      </c>
      <c r="C32" s="1911"/>
      <c r="D32" s="1911"/>
      <c r="E32" s="1912"/>
      <c r="F32" s="1151" t="str">
        <f t="shared" si="2"/>
        <v>BSS (Behavioral Surveillance Survey)</v>
      </c>
      <c r="G32" s="1119">
        <f t="shared" si="3"/>
        <v>0.75</v>
      </c>
      <c r="H32" s="1078">
        <f t="shared" si="3"/>
        <v>42415</v>
      </c>
      <c r="I32" s="1119" t="str">
        <f t="shared" si="3"/>
        <v>n/a</v>
      </c>
      <c r="J32" s="1908" t="str">
        <f t="shared" si="4"/>
        <v>BSS (Behavioral and Surveillance Survey)</v>
      </c>
      <c r="K32" s="1909"/>
      <c r="L32" s="1075"/>
      <c r="M32" s="1060"/>
      <c r="N32" s="1560"/>
      <c r="O32" s="1906"/>
      <c r="P32" s="1906"/>
      <c r="Q32" s="1906"/>
      <c r="R32" s="1907"/>
      <c r="S32" s="63"/>
      <c r="T32" s="63"/>
      <c r="U32" s="818" t="str">
        <f>IF('PR_Programmatic Progress_1A'!A32="Select","",'PR_Programmatic Progress_1A'!A32)</f>
        <v>Outcome</v>
      </c>
      <c r="V32" s="1942" t="str">
        <f>IF('PR_Programmatic Progress_1A'!B32="","",'PR_Programmatic Progress_1A'!B32)</f>
        <v>Percentage of men reporting the use of a condom the last time they had anal sex with a male partner</v>
      </c>
      <c r="W32" s="1942"/>
      <c r="X32" s="1942"/>
      <c r="Y32" s="1942"/>
      <c r="Z32" s="820" t="str">
        <f>IF('PR_Programmatic Progress_1A'!I32="","",'PR_Programmatic Progress_1A'!I32)</f>
        <v>BSS (Behavioral Surveillance Survey)</v>
      </c>
      <c r="AA32" s="1063">
        <f>IF('PR_Programmatic Progress_1A'!J32="","",'PR_Programmatic Progress_1A'!J32)</f>
        <v>0.75</v>
      </c>
      <c r="AB32" s="1063">
        <f>IF('PR_Programmatic Progress_1A'!K32="","",'PR_Programmatic Progress_1A'!K32)</f>
        <v>42415</v>
      </c>
      <c r="AC32" s="880" t="str">
        <f>IF('PR_Programmatic Progress_1A'!L32="","",'PR_Programmatic Progress_1A'!L32)</f>
        <v>n/a</v>
      </c>
      <c r="AD32" s="1951" t="str">
        <f>'PR_Programmatic Progress_1A'!M32</f>
        <v>BSS (Behavioral and Surveillance Survey)</v>
      </c>
      <c r="AE32" s="1952"/>
    </row>
    <row r="33" spans="1:31" s="13" customFormat="1" ht="44.25" customHeight="1">
      <c r="A33" s="818" t="str">
        <f t="shared" si="0"/>
        <v>Outcome</v>
      </c>
      <c r="B33" s="1910" t="str">
        <f t="shared" si="1"/>
        <v>Percentage of sex workers reporting the use of a condom with their most recent client</v>
      </c>
      <c r="C33" s="1911"/>
      <c r="D33" s="1911"/>
      <c r="E33" s="1912"/>
      <c r="F33" s="1151" t="str">
        <f t="shared" si="2"/>
        <v>BSS (Behavioral Surveillance Survey)</v>
      </c>
      <c r="G33" s="1119">
        <f t="shared" si="3"/>
        <v>0.92</v>
      </c>
      <c r="H33" s="1078">
        <f t="shared" si="3"/>
        <v>42050</v>
      </c>
      <c r="I33" s="1119">
        <f t="shared" si="3"/>
        <v>0.9</v>
      </c>
      <c r="J33" s="1908" t="str">
        <f t="shared" si="4"/>
        <v>BSS (Behavioral and Surveillance Survey)</v>
      </c>
      <c r="K33" s="1909"/>
      <c r="L33" s="1075"/>
      <c r="M33" s="1060"/>
      <c r="N33" s="1560"/>
      <c r="O33" s="1906"/>
      <c r="P33" s="1906"/>
      <c r="Q33" s="1906"/>
      <c r="R33" s="1907"/>
      <c r="S33" s="63"/>
      <c r="T33" s="63"/>
      <c r="U33" s="818" t="str">
        <f>IF('PR_Programmatic Progress_1A'!A33="Select","",'PR_Programmatic Progress_1A'!A33)</f>
        <v>Outcome</v>
      </c>
      <c r="V33" s="1942" t="str">
        <f>IF('PR_Programmatic Progress_1A'!B33="","",'PR_Programmatic Progress_1A'!B33)</f>
        <v>Percentage of sex workers reporting the use of a condom with their most recent client</v>
      </c>
      <c r="W33" s="1942"/>
      <c r="X33" s="1942"/>
      <c r="Y33" s="1942"/>
      <c r="Z33" s="820" t="str">
        <f>IF('PR_Programmatic Progress_1A'!I33="","",'PR_Programmatic Progress_1A'!I33)</f>
        <v>BSS (Behavioral Surveillance Survey)</v>
      </c>
      <c r="AA33" s="1063">
        <f>IF('PR_Programmatic Progress_1A'!J33="","",'PR_Programmatic Progress_1A'!J33)</f>
        <v>0.92</v>
      </c>
      <c r="AB33" s="1063">
        <f>IF('PR_Programmatic Progress_1A'!K33="","",'PR_Programmatic Progress_1A'!K33)</f>
        <v>42050</v>
      </c>
      <c r="AC33" s="880">
        <f>IF('PR_Programmatic Progress_1A'!L33="","",'PR_Programmatic Progress_1A'!L33)</f>
        <v>0.9</v>
      </c>
      <c r="AD33" s="1951" t="str">
        <f>'PR_Programmatic Progress_1A'!M33</f>
        <v>BSS (Behavioral and Surveillance Survey)</v>
      </c>
      <c r="AE33" s="1952"/>
    </row>
    <row r="34" spans="1:31" s="13" customFormat="1" ht="44.25" customHeight="1">
      <c r="A34" s="818" t="str">
        <f t="shared" si="0"/>
        <v>Outcome</v>
      </c>
      <c r="B34" s="1910" t="str">
        <f t="shared" si="1"/>
        <v>Percentage of people who inject drugs reporting the use of sterile injecting equipment the last time they injected </v>
      </c>
      <c r="C34" s="1911"/>
      <c r="D34" s="1911"/>
      <c r="E34" s="1912"/>
      <c r="F34" s="1151" t="str">
        <f t="shared" si="2"/>
        <v>BSS (Behavioral Surveillance Survey)</v>
      </c>
      <c r="G34" s="1119">
        <f t="shared" si="3"/>
        <v>0.84</v>
      </c>
      <c r="H34" s="1078">
        <f t="shared" si="3"/>
        <v>42050</v>
      </c>
      <c r="I34" s="1119" t="str">
        <f t="shared" si="3"/>
        <v>n/a</v>
      </c>
      <c r="J34" s="1908" t="str">
        <f t="shared" si="4"/>
        <v>BSS (Behavioral and Surveillance Survey)</v>
      </c>
      <c r="K34" s="1909"/>
      <c r="L34" s="1075"/>
      <c r="M34" s="1060"/>
      <c r="N34" s="1560"/>
      <c r="O34" s="1906"/>
      <c r="P34" s="1906"/>
      <c r="Q34" s="1906"/>
      <c r="R34" s="1907"/>
      <c r="S34" s="63"/>
      <c r="T34" s="63"/>
      <c r="U34" s="818" t="str">
        <f>IF('PR_Programmatic Progress_1A'!A34="Select","",'PR_Programmatic Progress_1A'!A34)</f>
        <v>Outcome</v>
      </c>
      <c r="V34" s="1942" t="str">
        <f>IF('PR_Programmatic Progress_1A'!B34="","",'PR_Programmatic Progress_1A'!B34)</f>
        <v>Percentage of people who inject drugs reporting the use of sterile injecting equipment the last time they injected </v>
      </c>
      <c r="W34" s="1942"/>
      <c r="X34" s="1942"/>
      <c r="Y34" s="1942"/>
      <c r="Z34" s="820" t="str">
        <f>IF('PR_Programmatic Progress_1A'!I34="","",'PR_Programmatic Progress_1A'!I34)</f>
        <v>BSS (Behavioral Surveillance Survey)</v>
      </c>
      <c r="AA34" s="1063">
        <f>IF('PR_Programmatic Progress_1A'!J34="","",'PR_Programmatic Progress_1A'!J34)</f>
        <v>0.84</v>
      </c>
      <c r="AB34" s="1063">
        <f>IF('PR_Programmatic Progress_1A'!K34="","",'PR_Programmatic Progress_1A'!K34)</f>
        <v>42050</v>
      </c>
      <c r="AC34" s="880" t="str">
        <f>IF('PR_Programmatic Progress_1A'!L34="","",'PR_Programmatic Progress_1A'!L34)</f>
        <v>n/a</v>
      </c>
      <c r="AD34" s="1951" t="str">
        <f>'PR_Programmatic Progress_1A'!M34</f>
        <v>BSS (Behavioral and Surveillance Survey)</v>
      </c>
      <c r="AE34" s="1952"/>
    </row>
    <row r="35" spans="1:31" s="13" customFormat="1" ht="44.25" customHeight="1">
      <c r="A35" s="818">
        <f t="shared" si="0"/>
      </c>
      <c r="B35" s="1910">
        <f t="shared" si="1"/>
      </c>
      <c r="C35" s="1911"/>
      <c r="D35" s="1911"/>
      <c r="E35" s="1912"/>
      <c r="F35" s="1151" t="str">
        <f t="shared" si="2"/>
        <v>-</v>
      </c>
      <c r="G35" s="1119" t="str">
        <f t="shared" si="3"/>
        <v>-</v>
      </c>
      <c r="H35" s="1078" t="str">
        <f t="shared" si="3"/>
        <v>-</v>
      </c>
      <c r="I35" s="1119" t="str">
        <f t="shared" si="3"/>
        <v>-</v>
      </c>
      <c r="J35" s="1908" t="str">
        <f t="shared" si="4"/>
        <v>Select</v>
      </c>
      <c r="K35" s="1909"/>
      <c r="L35" s="1075"/>
      <c r="M35" s="1060"/>
      <c r="N35" s="1560"/>
      <c r="O35" s="1906"/>
      <c r="P35" s="1906"/>
      <c r="Q35" s="1906"/>
      <c r="R35" s="1907"/>
      <c r="S35" s="63"/>
      <c r="T35" s="63"/>
      <c r="U35" s="818">
        <f>IF('PR_Programmatic Progress_1A'!A35="Select","",'PR_Programmatic Progress_1A'!A35)</f>
      </c>
      <c r="V35" s="1942">
        <f>IF('PR_Programmatic Progress_1A'!B35="","",'PR_Programmatic Progress_1A'!B35)</f>
      </c>
      <c r="W35" s="1942"/>
      <c r="X35" s="1942"/>
      <c r="Y35" s="1942"/>
      <c r="Z35" s="820" t="str">
        <f>IF('PR_Programmatic Progress_1A'!I35="","",'PR_Programmatic Progress_1A'!I35)</f>
        <v>-</v>
      </c>
      <c r="AA35" s="1063" t="str">
        <f>IF('PR_Programmatic Progress_1A'!J35="","",'PR_Programmatic Progress_1A'!J35)</f>
        <v>-</v>
      </c>
      <c r="AB35" s="1063" t="str">
        <f>IF('PR_Programmatic Progress_1A'!K35="","",'PR_Programmatic Progress_1A'!K35)</f>
        <v>-</v>
      </c>
      <c r="AC35" s="880" t="str">
        <f>IF('PR_Programmatic Progress_1A'!L35="","",'PR_Programmatic Progress_1A'!L35)</f>
        <v>-</v>
      </c>
      <c r="AD35" s="1951" t="str">
        <f>'PR_Programmatic Progress_1A'!M35</f>
        <v>Select</v>
      </c>
      <c r="AE35" s="1952"/>
    </row>
    <row r="36" spans="1:31" s="13" customFormat="1" ht="44.25" customHeight="1" thickBot="1">
      <c r="A36" s="1364">
        <f t="shared" si="0"/>
      </c>
      <c r="B36" s="1943">
        <f t="shared" si="1"/>
      </c>
      <c r="C36" s="1944"/>
      <c r="D36" s="1944"/>
      <c r="E36" s="1945"/>
      <c r="F36" s="1365" t="str">
        <f t="shared" si="2"/>
        <v>-</v>
      </c>
      <c r="G36" s="1366" t="str">
        <f t="shared" si="3"/>
        <v>-</v>
      </c>
      <c r="H36" s="1367" t="str">
        <f t="shared" si="3"/>
        <v>-</v>
      </c>
      <c r="I36" s="1366" t="str">
        <f t="shared" si="3"/>
        <v>-</v>
      </c>
      <c r="J36" s="1946" t="str">
        <f t="shared" si="4"/>
        <v>Select</v>
      </c>
      <c r="K36" s="1947"/>
      <c r="L36" s="1357"/>
      <c r="M36" s="1368"/>
      <c r="N36" s="1948"/>
      <c r="O36" s="1949"/>
      <c r="P36" s="1949"/>
      <c r="Q36" s="1949"/>
      <c r="R36" s="1950"/>
      <c r="S36" s="63"/>
      <c r="T36" s="63"/>
      <c r="U36" s="818">
        <f>IF('PR_Programmatic Progress_1A'!A36="Select","",'PR_Programmatic Progress_1A'!A36)</f>
      </c>
      <c r="V36" s="1942">
        <f>IF('PR_Programmatic Progress_1A'!B36="","",'PR_Programmatic Progress_1A'!B36)</f>
      </c>
      <c r="W36" s="1942"/>
      <c r="X36" s="1942"/>
      <c r="Y36" s="1942"/>
      <c r="Z36" s="820" t="str">
        <f>IF('PR_Programmatic Progress_1A'!I36="","",'PR_Programmatic Progress_1A'!I36)</f>
        <v>-</v>
      </c>
      <c r="AA36" s="1063" t="str">
        <f>IF('PR_Programmatic Progress_1A'!J36="","",'PR_Programmatic Progress_1A'!J36)</f>
        <v>-</v>
      </c>
      <c r="AB36" s="1063" t="str">
        <f>IF('PR_Programmatic Progress_1A'!K36="","",'PR_Programmatic Progress_1A'!K36)</f>
        <v>-</v>
      </c>
      <c r="AC36" s="880" t="str">
        <f>IF('PR_Programmatic Progress_1A'!L36="","",'PR_Programmatic Progress_1A'!L36)</f>
        <v>-</v>
      </c>
      <c r="AD36" s="1951" t="str">
        <f>'PR_Programmatic Progress_1A'!M36</f>
        <v>Select</v>
      </c>
      <c r="AE36" s="1952"/>
    </row>
    <row r="37" spans="1:24" s="13" customFormat="1" ht="12.75">
      <c r="A37" s="63"/>
      <c r="B37" s="63"/>
      <c r="C37" s="63"/>
      <c r="D37" s="63"/>
      <c r="E37" s="63"/>
      <c r="F37" s="63"/>
      <c r="G37" s="601"/>
      <c r="H37" s="601"/>
      <c r="I37" s="63"/>
      <c r="J37" s="63"/>
      <c r="K37" s="63"/>
      <c r="L37" s="63"/>
      <c r="M37" s="63"/>
      <c r="N37" s="63"/>
      <c r="O37" s="63"/>
      <c r="P37" s="63"/>
      <c r="Q37" s="63"/>
      <c r="R37" s="63"/>
      <c r="S37" s="63"/>
      <c r="T37" s="63"/>
      <c r="U37" s="63"/>
      <c r="V37" s="63"/>
      <c r="W37" s="63"/>
      <c r="X37" s="63"/>
    </row>
  </sheetData>
  <sheetProtection formatCells="0" formatColumns="0" formatRows="0"/>
  <mergeCells count="86">
    <mergeCell ref="V35:Y35"/>
    <mergeCell ref="AD35:AE35"/>
    <mergeCell ref="V36:Y36"/>
    <mergeCell ref="AD36:AE36"/>
    <mergeCell ref="V33:Y33"/>
    <mergeCell ref="AD33:AE33"/>
    <mergeCell ref="V34:Y34"/>
    <mergeCell ref="AD34:AE34"/>
    <mergeCell ref="AD31:AE31"/>
    <mergeCell ref="V32:Y32"/>
    <mergeCell ref="AD32:AE32"/>
    <mergeCell ref="V29:Y29"/>
    <mergeCell ref="AD29:AE29"/>
    <mergeCell ref="V30:Y30"/>
    <mergeCell ref="AD30:AE30"/>
    <mergeCell ref="AD27:AE27"/>
    <mergeCell ref="V28:Y28"/>
    <mergeCell ref="AD28:AE28"/>
    <mergeCell ref="AD25:AE26"/>
    <mergeCell ref="U25:U26"/>
    <mergeCell ref="V25:Y26"/>
    <mergeCell ref="Z25:Z26"/>
    <mergeCell ref="AA25:AA26"/>
    <mergeCell ref="AB25:AB26"/>
    <mergeCell ref="B36:E36"/>
    <mergeCell ref="J36:K36"/>
    <mergeCell ref="N36:R36"/>
    <mergeCell ref="B27:E27"/>
    <mergeCell ref="B28:E28"/>
    <mergeCell ref="J27:K27"/>
    <mergeCell ref="B29:E29"/>
    <mergeCell ref="B30:E30"/>
    <mergeCell ref="N29:R29"/>
    <mergeCell ref="N30:R30"/>
    <mergeCell ref="A9:B9"/>
    <mergeCell ref="AC25:AC26"/>
    <mergeCell ref="C9:F9"/>
    <mergeCell ref="C14:F14"/>
    <mergeCell ref="C18:F18"/>
    <mergeCell ref="B35:E35"/>
    <mergeCell ref="J35:K35"/>
    <mergeCell ref="N35:R35"/>
    <mergeCell ref="V27:Y27"/>
    <mergeCell ref="V31:Y31"/>
    <mergeCell ref="A1:K1"/>
    <mergeCell ref="A3:B3"/>
    <mergeCell ref="C3:F3"/>
    <mergeCell ref="A5:B5"/>
    <mergeCell ref="C5:F5"/>
    <mergeCell ref="M25:M26"/>
    <mergeCell ref="J25:K26"/>
    <mergeCell ref="H25:H26"/>
    <mergeCell ref="A6:B6"/>
    <mergeCell ref="C6:F6"/>
    <mergeCell ref="A7:B7"/>
    <mergeCell ref="C7:F7"/>
    <mergeCell ref="A8:B8"/>
    <mergeCell ref="A25:A26"/>
    <mergeCell ref="F25:F26"/>
    <mergeCell ref="B25:E26"/>
    <mergeCell ref="A20:M20"/>
    <mergeCell ref="A10:B10"/>
    <mergeCell ref="C8:F8"/>
    <mergeCell ref="C10:F10"/>
    <mergeCell ref="N24:O24"/>
    <mergeCell ref="N25:R26"/>
    <mergeCell ref="G25:G26"/>
    <mergeCell ref="I25:I26"/>
    <mergeCell ref="L25:L26"/>
    <mergeCell ref="N27:R27"/>
    <mergeCell ref="B34:E34"/>
    <mergeCell ref="J34:K34"/>
    <mergeCell ref="N34:R34"/>
    <mergeCell ref="J28:K28"/>
    <mergeCell ref="N32:R32"/>
    <mergeCell ref="B31:E31"/>
    <mergeCell ref="B32:E32"/>
    <mergeCell ref="B33:E33"/>
    <mergeCell ref="J30:K30"/>
    <mergeCell ref="N28:R28"/>
    <mergeCell ref="N33:R33"/>
    <mergeCell ref="J33:K33"/>
    <mergeCell ref="J31:K31"/>
    <mergeCell ref="J29:K29"/>
    <mergeCell ref="J32:K32"/>
    <mergeCell ref="N31:R31"/>
  </mergeCells>
  <conditionalFormatting sqref="A27:K36">
    <cfRule type="cellIs" priority="3" dxfId="0" operator="notEqual">
      <formula>U27</formula>
    </cfRule>
  </conditionalFormatting>
  <conditionalFormatting sqref="L27:L36">
    <cfRule type="cellIs" priority="67" dxfId="0" operator="notEqual">
      <formula>'LFA_Programmatic Progress_1A'!#REF!</formula>
    </cfRule>
  </conditionalFormatting>
  <dataValidations count="6">
    <dataValidation allowBlank="1" showInputMessage="1" showErrorMessage="1" sqref="Z27:AC36 U27:U36 A27:A36"/>
    <dataValidation type="list" allowBlank="1" showInputMessage="1" showErrorMessage="1" sqref="G14:H14 G18:H18">
      <formula1>"Select,N/A,1,2,3,4,5,6,7,8,9,10,11,12,13,14,15,16,17,18,19,20"</formula1>
    </dataValidation>
    <dataValidation type="list" allowBlank="1" showInputMessage="1" showErrorMessage="1" sqref="G6:H6">
      <formula1>"Select,Health Systems Strengthening,HIV/AIDS,HIV/TB,Integrated,Malaria,Tuberculosis"</formula1>
    </dataValidation>
    <dataValidation type="list" allowBlank="1" showInputMessage="1" showErrorMessage="1" sqref="G10:H10">
      <formula1>"Select,USD,EUR"</formula1>
    </dataValidation>
    <dataValidation type="list" allowBlank="1" showInputMessage="1" showErrorMessage="1" sqref="G12:H12 G16:H16">
      <formula1>"Select,1,2,3,4,5,6,7,8,9,10,11,12,13,14,15,16,17,18,19,20"</formula1>
    </dataValidation>
    <dataValidation type="list" allowBlank="1" showInputMessage="1" prompt="If &quot;Other&quot;, please specify" sqref="L27:L36">
      <formula1>"Select,Not Verified,Desk Review,Other ..."</formula1>
    </dataValidation>
  </dataValidations>
  <printOptions horizontalCentered="1"/>
  <pageMargins left="0.7480314960629921" right="0.7480314960629921" top="0.5905511811023623" bottom="0.5905511811023623" header="0.5118110236220472" footer="0.5118110236220472"/>
  <pageSetup cellComments="asDisplayed" fitToHeight="0" horizontalDpi="600" verticalDpi="600" orientation="landscape" paperSize="9" scale="40" r:id="rId1"/>
  <headerFooter alignWithMargins="0">
    <oddFooter>&amp;L&amp;9&amp;F&amp;C&amp;A&amp;R&amp;9Page &amp;P of &amp;N</oddFooter>
  </headerFooter>
  <ignoredErrors>
    <ignoredError sqref="F12:F13 F16:F17 C18 D16:D17 C14 D12:D13 D5:F10 C5:C6 C8:C10" unlockedFormula="1"/>
  </ignoredErrors>
</worksheet>
</file>

<file path=xl/worksheets/sheet15.xml><?xml version="1.0" encoding="utf-8"?>
<worksheet xmlns="http://schemas.openxmlformats.org/spreadsheetml/2006/main" xmlns:r="http://schemas.openxmlformats.org/officeDocument/2006/relationships">
  <sheetPr>
    <tabColor indexed="40"/>
    <pageSetUpPr fitToPage="1"/>
  </sheetPr>
  <dimension ref="A1:AH46"/>
  <sheetViews>
    <sheetView view="pageBreakPreview" zoomScale="70" zoomScaleNormal="40" zoomScaleSheetLayoutView="70" zoomScalePageLayoutView="0" workbookViewId="0" topLeftCell="A31">
      <selection activeCell="AJ8" sqref="AJ8"/>
    </sheetView>
  </sheetViews>
  <sheetFormatPr defaultColWidth="9.140625" defaultRowHeight="12.75"/>
  <cols>
    <col min="1" max="2" width="13.421875" style="63" customWidth="1"/>
    <col min="3" max="3" width="19.57421875" style="63" customWidth="1"/>
    <col min="4" max="4" width="22.7109375" style="63" customWidth="1"/>
    <col min="5" max="5" width="14.8515625" style="63" customWidth="1"/>
    <col min="6" max="6" width="24.00390625" style="63" customWidth="1"/>
    <col min="7" max="7" width="16.7109375" style="601" customWidth="1"/>
    <col min="8" max="8" width="12.7109375" style="63" customWidth="1"/>
    <col min="9" max="9" width="19.57421875" style="63" customWidth="1"/>
    <col min="10" max="10" width="18.28125" style="609" customWidth="1"/>
    <col min="11" max="11" width="21.421875" style="63" bestFit="1" customWidth="1"/>
    <col min="12" max="12" width="21.140625" style="63" bestFit="1" customWidth="1"/>
    <col min="13" max="13" width="12.140625" style="63" customWidth="1"/>
    <col min="14" max="14" width="5.7109375" style="63" customWidth="1"/>
    <col min="15" max="15" width="17.00390625" style="63" customWidth="1"/>
    <col min="16" max="16" width="20.140625" style="63" bestFit="1" customWidth="1"/>
    <col min="17" max="17" width="9.140625" style="63" customWidth="1"/>
    <col min="18" max="18" width="29.57421875" style="63" customWidth="1"/>
    <col min="19" max="20" width="9.140625" style="63" customWidth="1"/>
    <col min="21" max="21" width="2.8515625" style="63" customWidth="1"/>
    <col min="22" max="35" width="9.140625" style="63" hidden="1" customWidth="1"/>
    <col min="36" max="243" width="9.140625" style="63" customWidth="1"/>
    <col min="244" max="16384" width="9.140625" style="63" customWidth="1"/>
  </cols>
  <sheetData>
    <row r="1" spans="1:25" s="3" customFormat="1" ht="25.5" customHeight="1">
      <c r="A1" s="1924" t="s">
        <v>279</v>
      </c>
      <c r="B1" s="1924"/>
      <c r="C1" s="1924"/>
      <c r="D1" s="1924"/>
      <c r="E1" s="1924"/>
      <c r="F1" s="1924"/>
      <c r="G1" s="1924"/>
      <c r="H1" s="1924"/>
      <c r="I1" s="1924"/>
      <c r="J1" s="1924"/>
      <c r="K1" s="1924"/>
      <c r="L1" s="69"/>
      <c r="M1" s="69"/>
      <c r="N1" s="72"/>
      <c r="O1" s="72"/>
      <c r="P1" s="72"/>
      <c r="Q1" s="72"/>
      <c r="R1" s="72"/>
      <c r="S1" s="72"/>
      <c r="T1" s="72"/>
      <c r="U1" s="72"/>
      <c r="V1" s="72"/>
      <c r="W1" s="72"/>
      <c r="X1" s="72"/>
      <c r="Y1" s="72"/>
    </row>
    <row r="2" spans="1:25" s="13" customFormat="1" ht="27" customHeight="1" thickBot="1">
      <c r="A2" s="98" t="s">
        <v>154</v>
      </c>
      <c r="B2" s="72"/>
      <c r="C2" s="72"/>
      <c r="D2" s="72"/>
      <c r="E2" s="72"/>
      <c r="F2" s="72"/>
      <c r="G2" s="72"/>
      <c r="H2" s="72"/>
      <c r="I2" s="72"/>
      <c r="J2" s="454"/>
      <c r="K2" s="72"/>
      <c r="L2" s="72"/>
      <c r="M2" s="72"/>
      <c r="N2" s="72"/>
      <c r="O2" s="72"/>
      <c r="P2" s="72"/>
      <c r="Q2" s="72"/>
      <c r="R2" s="72"/>
      <c r="S2" s="72"/>
      <c r="T2" s="72"/>
      <c r="U2" s="72"/>
      <c r="V2" s="72"/>
      <c r="W2" s="72"/>
      <c r="X2" s="72"/>
      <c r="Y2" s="72"/>
    </row>
    <row r="3" spans="1:25" s="4" customFormat="1" ht="25.5" customHeight="1" thickBot="1">
      <c r="A3" s="1479" t="s">
        <v>70</v>
      </c>
      <c r="B3" s="1992"/>
      <c r="C3" s="1993"/>
      <c r="D3" s="498" t="str">
        <f>IF('LFA_Programmatic Progress_1A'!C7="","",'LFA_Programmatic Progress_1A'!C7)</f>
        <v>GEO-H-NCDC</v>
      </c>
      <c r="E3" s="499"/>
      <c r="F3" s="499"/>
      <c r="G3" s="500"/>
      <c r="H3" s="194"/>
      <c r="I3" s="199"/>
      <c r="J3" s="468"/>
      <c r="K3" s="73"/>
      <c r="L3" s="73"/>
      <c r="M3" s="73"/>
      <c r="N3" s="73"/>
      <c r="O3" s="73"/>
      <c r="P3" s="73"/>
      <c r="Q3" s="73"/>
      <c r="R3" s="73"/>
      <c r="S3" s="73"/>
      <c r="T3" s="73"/>
      <c r="U3" s="73"/>
      <c r="V3" s="73"/>
      <c r="W3" s="73"/>
      <c r="X3" s="73"/>
      <c r="Y3" s="73"/>
    </row>
    <row r="4" spans="1:25" s="4" customFormat="1" ht="15" customHeight="1">
      <c r="A4" s="1479" t="s">
        <v>271</v>
      </c>
      <c r="B4" s="1993"/>
      <c r="C4" s="1993"/>
      <c r="D4" s="53" t="s">
        <v>277</v>
      </c>
      <c r="E4" s="505" t="str">
        <f>IF('LFA_Programmatic Progress_1A'!D12="Select","",'LFA_Programmatic Progress_1A'!D12)</f>
        <v>Semester</v>
      </c>
      <c r="F4" s="5" t="s">
        <v>278</v>
      </c>
      <c r="G4" s="47">
        <f>IF('LFA_Programmatic Progress_1A'!F12="Select","",'LFA_Programmatic Progress_1A'!F12)</f>
        <v>2</v>
      </c>
      <c r="H4" s="195"/>
      <c r="I4" s="170"/>
      <c r="K4" s="73"/>
      <c r="L4" s="73"/>
      <c r="M4" s="73"/>
      <c r="N4" s="73"/>
      <c r="O4" s="73"/>
      <c r="P4" s="73"/>
      <c r="Q4" s="73"/>
      <c r="R4" s="73"/>
      <c r="S4" s="73"/>
      <c r="T4" s="73"/>
      <c r="U4" s="73"/>
      <c r="V4" s="73"/>
      <c r="W4" s="73"/>
      <c r="X4" s="73"/>
      <c r="Y4" s="73"/>
    </row>
    <row r="5" spans="1:25" s="4" customFormat="1" ht="15" customHeight="1" thickBot="1">
      <c r="A5" s="1994" t="s">
        <v>272</v>
      </c>
      <c r="B5" s="1993"/>
      <c r="C5" s="1993"/>
      <c r="D5" s="54" t="s">
        <v>240</v>
      </c>
      <c r="E5" s="520">
        <f>IF('LFA_Programmatic Progress_1A'!D13="","",'LFA_Programmatic Progress_1A'!D13)</f>
        <v>41821</v>
      </c>
      <c r="F5" s="5" t="s">
        <v>258</v>
      </c>
      <c r="G5" s="521">
        <f>IF('LFA_Programmatic Progress_1A'!F13="","",'LFA_Programmatic Progress_1A'!F13)</f>
        <v>42004</v>
      </c>
      <c r="H5" s="196"/>
      <c r="I5" s="199"/>
      <c r="J5" s="469"/>
      <c r="K5" s="73"/>
      <c r="L5" s="73"/>
      <c r="M5" s="73"/>
      <c r="N5" s="73"/>
      <c r="O5" s="73"/>
      <c r="P5" s="73"/>
      <c r="Q5" s="73"/>
      <c r="R5" s="73"/>
      <c r="S5" s="73"/>
      <c r="T5" s="73"/>
      <c r="U5" s="73"/>
      <c r="V5" s="73"/>
      <c r="W5" s="73"/>
      <c r="X5" s="73"/>
      <c r="Y5" s="73"/>
    </row>
    <row r="6" spans="1:25" s="4" customFormat="1" ht="15" customHeight="1" thickBot="1">
      <c r="A6" s="1995" t="s">
        <v>273</v>
      </c>
      <c r="B6" s="1996"/>
      <c r="C6" s="1997"/>
      <c r="D6" s="495">
        <f>IF('LFA_Programmatic Progress_1A'!C14="Select","",'LFA_Programmatic Progress_1A'!C14)</f>
        <v>2</v>
      </c>
      <c r="E6" s="495"/>
      <c r="F6" s="495"/>
      <c r="G6" s="496"/>
      <c r="I6" s="198"/>
      <c r="J6" s="470"/>
      <c r="K6" s="73"/>
      <c r="L6" s="73"/>
      <c r="M6" s="73"/>
      <c r="N6" s="73"/>
      <c r="O6" s="73"/>
      <c r="P6" s="73"/>
      <c r="Q6" s="73"/>
      <c r="R6" s="73"/>
      <c r="S6" s="73"/>
      <c r="T6" s="73"/>
      <c r="U6" s="73"/>
      <c r="V6" s="73"/>
      <c r="W6" s="73"/>
      <c r="X6" s="73"/>
      <c r="Y6" s="73"/>
    </row>
    <row r="7" spans="1:13" s="67" customFormat="1" ht="22.5" customHeight="1">
      <c r="A7" s="1981"/>
      <c r="B7" s="1981"/>
      <c r="C7" s="1981"/>
      <c r="D7" s="1981"/>
      <c r="E7" s="1981"/>
      <c r="F7" s="1981"/>
      <c r="G7" s="1981"/>
      <c r="H7" s="1981"/>
      <c r="I7" s="1981"/>
      <c r="J7" s="1981"/>
      <c r="K7" s="1981"/>
      <c r="L7" s="1981"/>
      <c r="M7" s="68"/>
    </row>
    <row r="8" spans="1:20" s="67" customFormat="1" ht="39" customHeight="1" thickBot="1">
      <c r="A8" s="1980" t="s">
        <v>527</v>
      </c>
      <c r="B8" s="1980"/>
      <c r="C8" s="1980"/>
      <c r="D8" s="1980"/>
      <c r="E8" s="1980"/>
      <c r="F8" s="1980"/>
      <c r="G8" s="1980"/>
      <c r="H8" s="1980"/>
      <c r="I8" s="1980"/>
      <c r="J8" s="1980"/>
      <c r="K8" s="1980"/>
      <c r="L8" s="1980"/>
      <c r="M8" s="1980"/>
      <c r="N8" s="1980"/>
      <c r="O8" s="1980"/>
      <c r="P8" s="1980"/>
      <c r="Q8" s="1980"/>
      <c r="R8" s="1980"/>
      <c r="S8" s="1980"/>
      <c r="T8" s="1980"/>
    </row>
    <row r="9" spans="1:34" s="13" customFormat="1" ht="21.75" customHeight="1" thickBot="1">
      <c r="A9" s="1982" t="s">
        <v>521</v>
      </c>
      <c r="B9" s="1983"/>
      <c r="C9" s="1983"/>
      <c r="D9" s="1983"/>
      <c r="E9" s="1983"/>
      <c r="F9" s="1983"/>
      <c r="G9" s="1983"/>
      <c r="H9" s="1983"/>
      <c r="I9" s="1983"/>
      <c r="J9" s="1983"/>
      <c r="K9" s="1983"/>
      <c r="L9" s="1983"/>
      <c r="M9" s="1983"/>
      <c r="N9" s="1983"/>
      <c r="O9" s="1983"/>
      <c r="P9" s="1983"/>
      <c r="Q9" s="1983"/>
      <c r="R9" s="1983"/>
      <c r="S9" s="1983"/>
      <c r="T9" s="1984"/>
      <c r="U9" s="63"/>
      <c r="V9" s="63"/>
      <c r="W9" s="1982" t="s">
        <v>521</v>
      </c>
      <c r="X9" s="1983"/>
      <c r="Y9" s="1983"/>
      <c r="Z9" s="1983"/>
      <c r="AA9" s="1983"/>
      <c r="AB9" s="1983"/>
      <c r="AC9" s="1983"/>
      <c r="AD9" s="1983"/>
      <c r="AE9" s="1983"/>
      <c r="AF9" s="1983"/>
      <c r="AG9" s="1983"/>
      <c r="AH9" s="1984"/>
    </row>
    <row r="10" spans="1:34" s="13" customFormat="1" ht="12.75" customHeight="1">
      <c r="A10" s="1998" t="s">
        <v>135</v>
      </c>
      <c r="B10" s="1985" t="s">
        <v>216</v>
      </c>
      <c r="C10" s="2007" t="s">
        <v>243</v>
      </c>
      <c r="D10" s="2007"/>
      <c r="E10" s="2008"/>
      <c r="F10" s="2008"/>
      <c r="G10" s="2008"/>
      <c r="H10" s="1985" t="s">
        <v>58</v>
      </c>
      <c r="I10" s="1985" t="s">
        <v>520</v>
      </c>
      <c r="J10" s="1985" t="s">
        <v>2</v>
      </c>
      <c r="K10" s="1985" t="s">
        <v>63</v>
      </c>
      <c r="L10" s="1985" t="s">
        <v>443</v>
      </c>
      <c r="M10" s="1985" t="s">
        <v>137</v>
      </c>
      <c r="N10" s="2011"/>
      <c r="O10" s="1985" t="s">
        <v>26</v>
      </c>
      <c r="P10" s="1918" t="s">
        <v>73</v>
      </c>
      <c r="Q10" s="1985" t="s">
        <v>72</v>
      </c>
      <c r="R10" s="2003"/>
      <c r="S10" s="2003"/>
      <c r="T10" s="2004"/>
      <c r="U10" s="63"/>
      <c r="V10" s="63"/>
      <c r="W10" s="1998" t="s">
        <v>135</v>
      </c>
      <c r="X10" s="2016" t="s">
        <v>216</v>
      </c>
      <c r="Y10" s="2007" t="s">
        <v>243</v>
      </c>
      <c r="Z10" s="2007"/>
      <c r="AA10" s="2008"/>
      <c r="AB10" s="2008"/>
      <c r="AC10" s="2008"/>
      <c r="AD10" s="1985" t="s">
        <v>58</v>
      </c>
      <c r="AE10" s="2016" t="s">
        <v>520</v>
      </c>
      <c r="AF10" s="2016" t="s">
        <v>2</v>
      </c>
      <c r="AG10" s="1985" t="s">
        <v>63</v>
      </c>
      <c r="AH10" s="2019" t="s">
        <v>443</v>
      </c>
    </row>
    <row r="11" spans="1:34" s="13" customFormat="1" ht="87.75" customHeight="1" thickBot="1">
      <c r="A11" s="1497"/>
      <c r="B11" s="1999"/>
      <c r="C11" s="2009"/>
      <c r="D11" s="2009"/>
      <c r="E11" s="2010"/>
      <c r="F11" s="2010"/>
      <c r="G11" s="2010"/>
      <c r="H11" s="1991"/>
      <c r="I11" s="1986"/>
      <c r="J11" s="1986"/>
      <c r="K11" s="1991"/>
      <c r="L11" s="1991"/>
      <c r="M11" s="1991"/>
      <c r="N11" s="1991"/>
      <c r="O11" s="1991"/>
      <c r="P11" s="2012"/>
      <c r="Q11" s="2005"/>
      <c r="R11" s="2005"/>
      <c r="S11" s="2005"/>
      <c r="T11" s="2006"/>
      <c r="U11" s="63"/>
      <c r="V11" s="63"/>
      <c r="W11" s="1497"/>
      <c r="X11" s="2017"/>
      <c r="Y11" s="2009"/>
      <c r="Z11" s="2009"/>
      <c r="AA11" s="2010"/>
      <c r="AB11" s="2010"/>
      <c r="AC11" s="2010"/>
      <c r="AD11" s="1991"/>
      <c r="AE11" s="2018"/>
      <c r="AF11" s="2018"/>
      <c r="AG11" s="1991"/>
      <c r="AH11" s="2020"/>
    </row>
    <row r="12" spans="1:34" s="13" customFormat="1" ht="63.75" customHeight="1">
      <c r="A12" s="605">
        <f>W12</f>
        <v>2</v>
      </c>
      <c r="B12" s="606">
        <f>X12</f>
        <v>1</v>
      </c>
      <c r="C12" s="1989" t="str">
        <f>Y12</f>
        <v>Number of MARPs (IDUs, MSM and FSWs) covered with HIV testing and counselling (including provision of results) </v>
      </c>
      <c r="D12" s="1989"/>
      <c r="E12" s="1990"/>
      <c r="F12" s="1990"/>
      <c r="G12" s="1990"/>
      <c r="H12" s="1063" t="str">
        <f>AD12</f>
        <v>Current grant</v>
      </c>
      <c r="I12" s="1063" t="str">
        <f aca="true" t="shared" si="0" ref="I12:L27">AE12</f>
        <v>N-not cumulative</v>
      </c>
      <c r="J12" s="1063" t="str">
        <f t="shared" si="0"/>
        <v>Yes - Top 10</v>
      </c>
      <c r="K12" s="1120">
        <f t="shared" si="0"/>
        <v>14298</v>
      </c>
      <c r="L12" s="1121">
        <f t="shared" si="0"/>
        <v>12637</v>
      </c>
      <c r="M12" s="1987"/>
      <c r="N12" s="1988"/>
      <c r="O12" s="1061"/>
      <c r="P12" s="1128"/>
      <c r="Q12" s="2000"/>
      <c r="R12" s="2001"/>
      <c r="S12" s="2001"/>
      <c r="T12" s="2002"/>
      <c r="U12" s="63"/>
      <c r="V12" s="63"/>
      <c r="W12" s="605">
        <f>IF('PR_Programmatic Progress_1B'!A12="","",'PR_Programmatic Progress_1B'!A12)</f>
        <v>2</v>
      </c>
      <c r="X12" s="606">
        <f>IF('PR_Programmatic Progress_1B'!B12="","",'PR_Programmatic Progress_1B'!B12)</f>
        <v>1</v>
      </c>
      <c r="Y12" s="1989" t="str">
        <f>IF('PR_Programmatic Progress_1B'!C12="","",'PR_Programmatic Progress_1B'!C12)</f>
        <v>Number of MARPs (IDUs, MSM and FSWs) covered with HIV testing and counselling (including provision of results) </v>
      </c>
      <c r="Z12" s="1989"/>
      <c r="AA12" s="1990"/>
      <c r="AB12" s="1990"/>
      <c r="AC12" s="1990"/>
      <c r="AD12" s="1063" t="str">
        <f>IF('PR_Programmatic Progress_1B'!G12="","",'PR_Programmatic Progress_1B'!G12)</f>
        <v>Current grant</v>
      </c>
      <c r="AE12" s="1063" t="str">
        <f>IF('PR_Programmatic Progress_1B'!H12="","",'PR_Programmatic Progress_1B'!H12)</f>
        <v>N-not cumulative</v>
      </c>
      <c r="AF12" s="1063" t="str">
        <f>IF('PR_Programmatic Progress_1B'!I12="","",'PR_Programmatic Progress_1B'!I12)</f>
        <v>Yes - Top 10</v>
      </c>
      <c r="AG12" s="1063">
        <f>IF('PR_Programmatic Progress_1B'!L12="","",'PR_Programmatic Progress_1B'!L12)</f>
        <v>14298</v>
      </c>
      <c r="AH12" s="1083">
        <f>IF('PR_Programmatic Progress_1B'!M12="","",'PR_Programmatic Progress_1B'!M12)</f>
        <v>12637</v>
      </c>
    </row>
    <row r="13" spans="1:34" s="13" customFormat="1" ht="63.75" customHeight="1">
      <c r="A13" s="607">
        <f aca="true" t="shared" si="1" ref="A13:A37">W13</f>
        <v>2</v>
      </c>
      <c r="B13" s="608" t="str">
        <f aca="true" t="shared" si="2" ref="B13:B37">X13</f>
        <v>1.1.</v>
      </c>
      <c r="C13" s="1958" t="str">
        <f aca="true" t="shared" si="3" ref="C13:C37">Y13</f>
        <v>Number of prisoners covered with VCT (HIV testing and counselling, including provision of results) </v>
      </c>
      <c r="D13" s="1959"/>
      <c r="E13" s="1959"/>
      <c r="F13" s="1959"/>
      <c r="G13" s="1960"/>
      <c r="H13" s="1063" t="str">
        <f aca="true" t="shared" si="4" ref="H13:J37">AD13</f>
        <v>Current grant</v>
      </c>
      <c r="I13" s="1063" t="str">
        <f t="shared" si="0"/>
        <v>N-not cumulative</v>
      </c>
      <c r="J13" s="1063" t="str">
        <f t="shared" si="0"/>
        <v>Yes - Top 10</v>
      </c>
      <c r="K13" s="1120">
        <f t="shared" si="0"/>
        <v>2850</v>
      </c>
      <c r="L13" s="1122">
        <f aca="true" t="shared" si="5" ref="L13:L37">AH13</f>
        <v>2388</v>
      </c>
      <c r="M13" s="1964"/>
      <c r="N13" s="1965"/>
      <c r="O13" s="1062"/>
      <c r="P13" s="1129"/>
      <c r="Q13" s="2013"/>
      <c r="R13" s="2014"/>
      <c r="S13" s="2014"/>
      <c r="T13" s="2015"/>
      <c r="U13" s="63"/>
      <c r="V13" s="63"/>
      <c r="W13" s="607">
        <f>IF('PR_Programmatic Progress_1B'!A13="","",'PR_Programmatic Progress_1B'!A13)</f>
        <v>2</v>
      </c>
      <c r="X13" s="608" t="str">
        <f>IF('PR_Programmatic Progress_1B'!B13="","",'PR_Programmatic Progress_1B'!B13)</f>
        <v>1.1.</v>
      </c>
      <c r="Y13" s="1958" t="str">
        <f>IF('PR_Programmatic Progress_1B'!C13="","",'PR_Programmatic Progress_1B'!C13)</f>
        <v>Number of prisoners covered with VCT (HIV testing and counselling, including provision of results) </v>
      </c>
      <c r="Z13" s="1959"/>
      <c r="AA13" s="1959"/>
      <c r="AB13" s="1959"/>
      <c r="AC13" s="1960"/>
      <c r="AD13" s="1063" t="str">
        <f>IF('PR_Programmatic Progress_1B'!G13="","",'PR_Programmatic Progress_1B'!G13)</f>
        <v>Current grant</v>
      </c>
      <c r="AE13" s="1063" t="str">
        <f>IF('PR_Programmatic Progress_1B'!H13="","",'PR_Programmatic Progress_1B'!H13)</f>
        <v>N-not cumulative</v>
      </c>
      <c r="AF13" s="1063" t="str">
        <f>IF('PR_Programmatic Progress_1B'!I13="","",'PR_Programmatic Progress_1B'!I13)</f>
        <v>Yes - Top 10</v>
      </c>
      <c r="AG13" s="1063">
        <f>IF('PR_Programmatic Progress_1B'!L13="","",'PR_Programmatic Progress_1B'!L13)</f>
        <v>2850</v>
      </c>
      <c r="AH13" s="1084">
        <f>IF('PR_Programmatic Progress_1B'!M13="","",'PR_Programmatic Progress_1B'!M13)</f>
        <v>2388</v>
      </c>
    </row>
    <row r="14" spans="1:34" s="13" customFormat="1" ht="63.75" customHeight="1">
      <c r="A14" s="607">
        <f t="shared" si="1"/>
        <v>2</v>
      </c>
      <c r="B14" s="608">
        <f t="shared" si="2"/>
        <v>1.2</v>
      </c>
      <c r="C14" s="1958" t="str">
        <f t="shared" si="3"/>
        <v>Proportion of new individuals who test positive for HIV, enrolled in care (pre-ART or ART) services </v>
      </c>
      <c r="D14" s="1959"/>
      <c r="E14" s="1959"/>
      <c r="F14" s="1959"/>
      <c r="G14" s="1960"/>
      <c r="H14" s="1063" t="str">
        <f t="shared" si="4"/>
        <v>Current grant</v>
      </c>
      <c r="I14" s="1063" t="str">
        <f t="shared" si="0"/>
        <v>N-not cumulative</v>
      </c>
      <c r="J14" s="1063" t="str">
        <f t="shared" si="0"/>
        <v>Yes - Top 10</v>
      </c>
      <c r="K14" s="1120">
        <f t="shared" si="0"/>
        <v>0.89</v>
      </c>
      <c r="L14" s="1122">
        <f t="shared" si="5"/>
        <v>0.911</v>
      </c>
      <c r="M14" s="1964"/>
      <c r="N14" s="1965"/>
      <c r="O14" s="1060"/>
      <c r="P14" s="1130"/>
      <c r="Q14" s="1961"/>
      <c r="R14" s="1962"/>
      <c r="S14" s="1962"/>
      <c r="T14" s="1963"/>
      <c r="U14" s="63"/>
      <c r="V14" s="63"/>
      <c r="W14" s="607">
        <f>IF('PR_Programmatic Progress_1B'!A14="","",'PR_Programmatic Progress_1B'!A14)</f>
        <v>2</v>
      </c>
      <c r="X14" s="608">
        <f>IF('PR_Programmatic Progress_1B'!B14="","",'PR_Programmatic Progress_1B'!B14)</f>
        <v>1.2</v>
      </c>
      <c r="Y14" s="1958" t="str">
        <f>IF('PR_Programmatic Progress_1B'!C14="","",'PR_Programmatic Progress_1B'!C14)</f>
        <v>Proportion of new individuals who test positive for HIV, enrolled in care (pre-ART or ART) services </v>
      </c>
      <c r="Z14" s="1959"/>
      <c r="AA14" s="1959"/>
      <c r="AB14" s="1959"/>
      <c r="AC14" s="1960"/>
      <c r="AD14" s="1063" t="str">
        <f>IF('PR_Programmatic Progress_1B'!G14="","",'PR_Programmatic Progress_1B'!G14)</f>
        <v>Current grant</v>
      </c>
      <c r="AE14" s="1063" t="str">
        <f>IF('PR_Programmatic Progress_1B'!H14="","",'PR_Programmatic Progress_1B'!H14)</f>
        <v>N-not cumulative</v>
      </c>
      <c r="AF14" s="1063" t="str">
        <f>IF('PR_Programmatic Progress_1B'!I14="","",'PR_Programmatic Progress_1B'!I14)</f>
        <v>Yes - Top 10</v>
      </c>
      <c r="AG14" s="1063">
        <f>IF('PR_Programmatic Progress_1B'!L14="","",'PR_Programmatic Progress_1B'!L14)</f>
        <v>0.89</v>
      </c>
      <c r="AH14" s="1084">
        <f>IF('PR_Programmatic Progress_1B'!M14="","",'PR_Programmatic Progress_1B'!M14)</f>
        <v>0.911</v>
      </c>
    </row>
    <row r="15" spans="1:34" s="13" customFormat="1" ht="63.75" customHeight="1">
      <c r="A15" s="607">
        <f t="shared" si="1"/>
        <v>2</v>
      </c>
      <c r="B15" s="608">
        <f t="shared" si="2"/>
        <v>2.1</v>
      </c>
      <c r="C15" s="1958" t="str">
        <f t="shared" si="3"/>
        <v>Number and percentage of MSM reached with HIV prevention programmes - defined package of services</v>
      </c>
      <c r="D15" s="1959"/>
      <c r="E15" s="1959"/>
      <c r="F15" s="1959"/>
      <c r="G15" s="1960"/>
      <c r="H15" s="1063" t="str">
        <f t="shared" si="4"/>
        <v>Current grant</v>
      </c>
      <c r="I15" s="1063" t="str">
        <f t="shared" si="0"/>
        <v>N-not cumulative</v>
      </c>
      <c r="J15" s="1063" t="str">
        <f t="shared" si="0"/>
        <v>Yes - Top 10</v>
      </c>
      <c r="K15" s="1120" t="str">
        <f t="shared" si="0"/>
        <v> 8% (1428/17000) </v>
      </c>
      <c r="L15" s="1122" t="str">
        <f t="shared" si="5"/>
        <v> 6.4%(1087/17000) </v>
      </c>
      <c r="M15" s="1964"/>
      <c r="N15" s="1965"/>
      <c r="O15" s="1060"/>
      <c r="P15" s="1130"/>
      <c r="Q15" s="1961"/>
      <c r="R15" s="1962"/>
      <c r="S15" s="1962"/>
      <c r="T15" s="1963"/>
      <c r="U15" s="63"/>
      <c r="V15" s="63"/>
      <c r="W15" s="607">
        <f>IF('PR_Programmatic Progress_1B'!A15="","",'PR_Programmatic Progress_1B'!A15)</f>
        <v>2</v>
      </c>
      <c r="X15" s="608">
        <f>IF('PR_Programmatic Progress_1B'!B15="","",'PR_Programmatic Progress_1B'!B15)</f>
        <v>2.1</v>
      </c>
      <c r="Y15" s="1958" t="str">
        <f>IF('PR_Programmatic Progress_1B'!C15="","",'PR_Programmatic Progress_1B'!C15)</f>
        <v>Number and percentage of MSM reached with HIV prevention programmes - defined package of services</v>
      </c>
      <c r="Z15" s="1959"/>
      <c r="AA15" s="1959"/>
      <c r="AB15" s="1959"/>
      <c r="AC15" s="1960"/>
      <c r="AD15" s="1063" t="str">
        <f>IF('PR_Programmatic Progress_1B'!G15="","",'PR_Programmatic Progress_1B'!G15)</f>
        <v>Current grant</v>
      </c>
      <c r="AE15" s="1063" t="str">
        <f>IF('PR_Programmatic Progress_1B'!H15="","",'PR_Programmatic Progress_1B'!H15)</f>
        <v>N-not cumulative</v>
      </c>
      <c r="AF15" s="1063" t="str">
        <f>IF('PR_Programmatic Progress_1B'!I15="","",'PR_Programmatic Progress_1B'!I15)</f>
        <v>Yes - Top 10</v>
      </c>
      <c r="AG15" s="1063" t="str">
        <f>IF('PR_Programmatic Progress_1B'!L15="","",'PR_Programmatic Progress_1B'!L15)</f>
        <v> 8% (1428/17000) </v>
      </c>
      <c r="AH15" s="1084" t="str">
        <f>IF('PR_Programmatic Progress_1B'!M15="","",'PR_Programmatic Progress_1B'!M15)</f>
        <v> 6.4%(1087/17000) </v>
      </c>
    </row>
    <row r="16" spans="1:34" s="13" customFormat="1" ht="63.75" customHeight="1">
      <c r="A16" s="607">
        <f t="shared" si="1"/>
        <v>2</v>
      </c>
      <c r="B16" s="608">
        <f t="shared" si="2"/>
        <v>2.2</v>
      </c>
      <c r="C16" s="1958" t="str">
        <f t="shared" si="3"/>
        <v>Number and percentage of IDUs reached with HIV prevention programmes - defined package of services </v>
      </c>
      <c r="D16" s="1959"/>
      <c r="E16" s="1959"/>
      <c r="F16" s="1959"/>
      <c r="G16" s="1960"/>
      <c r="H16" s="1063" t="str">
        <f t="shared" si="4"/>
        <v>Current grant</v>
      </c>
      <c r="I16" s="1063" t="str">
        <f t="shared" si="0"/>
        <v>N-not cumulative</v>
      </c>
      <c r="J16" s="1063" t="str">
        <f t="shared" si="0"/>
        <v>Yes - Top 10</v>
      </c>
      <c r="K16" s="1120" t="str">
        <f t="shared" si="0"/>
        <v> 40% (17925/45000) </v>
      </c>
      <c r="L16" s="1122" t="str">
        <f t="shared" si="5"/>
        <v>57% (25838/45000) </v>
      </c>
      <c r="M16" s="1964"/>
      <c r="N16" s="1965"/>
      <c r="O16" s="1060"/>
      <c r="P16" s="1130"/>
      <c r="Q16" s="1961"/>
      <c r="R16" s="1962"/>
      <c r="S16" s="1962"/>
      <c r="T16" s="1963"/>
      <c r="U16" s="63"/>
      <c r="V16" s="63"/>
      <c r="W16" s="607">
        <f>IF('PR_Programmatic Progress_1B'!A16="","",'PR_Programmatic Progress_1B'!A16)</f>
        <v>2</v>
      </c>
      <c r="X16" s="608">
        <f>IF('PR_Programmatic Progress_1B'!B16="","",'PR_Programmatic Progress_1B'!B16)</f>
        <v>2.2</v>
      </c>
      <c r="Y16" s="1958" t="str">
        <f>IF('PR_Programmatic Progress_1B'!C16="","",'PR_Programmatic Progress_1B'!C16)</f>
        <v>Number and percentage of IDUs reached with HIV prevention programmes - defined package of services </v>
      </c>
      <c r="Z16" s="1959"/>
      <c r="AA16" s="1959"/>
      <c r="AB16" s="1959"/>
      <c r="AC16" s="1960"/>
      <c r="AD16" s="1063" t="str">
        <f>IF('PR_Programmatic Progress_1B'!G16="","",'PR_Programmatic Progress_1B'!G16)</f>
        <v>Current grant</v>
      </c>
      <c r="AE16" s="1063" t="str">
        <f>IF('PR_Programmatic Progress_1B'!H16="","",'PR_Programmatic Progress_1B'!H16)</f>
        <v>N-not cumulative</v>
      </c>
      <c r="AF16" s="1063" t="str">
        <f>IF('PR_Programmatic Progress_1B'!I16="","",'PR_Programmatic Progress_1B'!I16)</f>
        <v>Yes - Top 10</v>
      </c>
      <c r="AG16" s="1063" t="str">
        <f>IF('PR_Programmatic Progress_1B'!L16="","",'PR_Programmatic Progress_1B'!L16)</f>
        <v> 40% (17925/45000) </v>
      </c>
      <c r="AH16" s="1084" t="str">
        <f>IF('PR_Programmatic Progress_1B'!M16="","",'PR_Programmatic Progress_1B'!M16)</f>
        <v>57% (25838/45000) </v>
      </c>
    </row>
    <row r="17" spans="1:34" s="13" customFormat="1" ht="63.75" customHeight="1">
      <c r="A17" s="607">
        <f t="shared" si="1"/>
        <v>2</v>
      </c>
      <c r="B17" s="608">
        <f t="shared" si="2"/>
        <v>2.3</v>
      </c>
      <c r="C17" s="1958" t="str">
        <f t="shared" si="3"/>
        <v>Number and percentage of FSWs reached with HIV prevention programmes - defined package of services </v>
      </c>
      <c r="D17" s="1959"/>
      <c r="E17" s="1959"/>
      <c r="F17" s="1959"/>
      <c r="G17" s="1960"/>
      <c r="H17" s="1063" t="str">
        <f t="shared" si="4"/>
        <v>Current grant</v>
      </c>
      <c r="I17" s="1063" t="str">
        <f t="shared" si="0"/>
        <v>N-not cumulative</v>
      </c>
      <c r="J17" s="1063" t="str">
        <f t="shared" si="0"/>
        <v>Yes - Top 10</v>
      </c>
      <c r="K17" s="1120" t="str">
        <f aca="true" t="shared" si="6" ref="K17:K37">AG17</f>
        <v>19% (1232/6500)</v>
      </c>
      <c r="L17" s="1122" t="str">
        <f t="shared" si="5"/>
        <v>16.1% (1044/6500)</v>
      </c>
      <c r="M17" s="1964"/>
      <c r="N17" s="1965"/>
      <c r="O17" s="1060"/>
      <c r="P17" s="1130"/>
      <c r="Q17" s="1961"/>
      <c r="R17" s="1962"/>
      <c r="S17" s="1962"/>
      <c r="T17" s="1963"/>
      <c r="U17" s="63"/>
      <c r="V17" s="63"/>
      <c r="W17" s="607">
        <f>IF('PR_Programmatic Progress_1B'!A17="","",'PR_Programmatic Progress_1B'!A17)</f>
        <v>2</v>
      </c>
      <c r="X17" s="608">
        <f>IF('PR_Programmatic Progress_1B'!B17="","",'PR_Programmatic Progress_1B'!B17)</f>
        <v>2.3</v>
      </c>
      <c r="Y17" s="1958" t="str">
        <f>IF('PR_Programmatic Progress_1B'!C17="","",'PR_Programmatic Progress_1B'!C17)</f>
        <v>Number and percentage of FSWs reached with HIV prevention programmes - defined package of services </v>
      </c>
      <c r="Z17" s="1959"/>
      <c r="AA17" s="1959"/>
      <c r="AB17" s="1959"/>
      <c r="AC17" s="1960"/>
      <c r="AD17" s="1063" t="str">
        <f>IF('PR_Programmatic Progress_1B'!G17="","",'PR_Programmatic Progress_1B'!G17)</f>
        <v>Current grant</v>
      </c>
      <c r="AE17" s="1063" t="str">
        <f>IF('PR_Programmatic Progress_1B'!H17="","",'PR_Programmatic Progress_1B'!H17)</f>
        <v>N-not cumulative</v>
      </c>
      <c r="AF17" s="1063" t="str">
        <f>IF('PR_Programmatic Progress_1B'!I17="","",'PR_Programmatic Progress_1B'!I17)</f>
        <v>Yes - Top 10</v>
      </c>
      <c r="AG17" s="1063" t="str">
        <f>IF('PR_Programmatic Progress_1B'!L17="","",'PR_Programmatic Progress_1B'!L17)</f>
        <v>19% (1232/6500)</v>
      </c>
      <c r="AH17" s="1084" t="str">
        <f>IF('PR_Programmatic Progress_1B'!M17="","",'PR_Programmatic Progress_1B'!M17)</f>
        <v>16.1% (1044/6500)</v>
      </c>
    </row>
    <row r="18" spans="1:34" s="13" customFormat="1" ht="63.75" customHeight="1">
      <c r="A18" s="607">
        <f t="shared" si="1"/>
        <v>2</v>
      </c>
      <c r="B18" s="608">
        <f t="shared" si="2"/>
        <v>2.4</v>
      </c>
      <c r="C18" s="1958" t="str">
        <f t="shared" si="3"/>
        <v>Percentage of individuals receiving OST who received treatment for at least 6 months</v>
      </c>
      <c r="D18" s="1959"/>
      <c r="E18" s="1959"/>
      <c r="F18" s="1959"/>
      <c r="G18" s="1960"/>
      <c r="H18" s="1063" t="str">
        <f t="shared" si="4"/>
        <v>Current grant</v>
      </c>
      <c r="I18" s="1063" t="str">
        <f t="shared" si="0"/>
        <v>N-not cumulative</v>
      </c>
      <c r="J18" s="1063" t="str">
        <f t="shared" si="0"/>
        <v>Yes - Top 10</v>
      </c>
      <c r="K18" s="1120">
        <f t="shared" si="6"/>
        <v>450</v>
      </c>
      <c r="L18" s="1122">
        <f t="shared" si="5"/>
        <v>503</v>
      </c>
      <c r="M18" s="1964"/>
      <c r="N18" s="1965"/>
      <c r="O18" s="1060"/>
      <c r="P18" s="1130"/>
      <c r="Q18" s="1961"/>
      <c r="R18" s="1962"/>
      <c r="S18" s="1962"/>
      <c r="T18" s="1963"/>
      <c r="U18" s="63"/>
      <c r="V18" s="63"/>
      <c r="W18" s="607">
        <f>IF('PR_Programmatic Progress_1B'!A18="","",'PR_Programmatic Progress_1B'!A18)</f>
        <v>2</v>
      </c>
      <c r="X18" s="608">
        <f>IF('PR_Programmatic Progress_1B'!B18="","",'PR_Programmatic Progress_1B'!B18)</f>
        <v>2.4</v>
      </c>
      <c r="Y18" s="1958" t="str">
        <f>IF('PR_Programmatic Progress_1B'!C18="","",'PR_Programmatic Progress_1B'!C18)</f>
        <v>Percentage of individuals receiving OST who received treatment for at least 6 months</v>
      </c>
      <c r="Z18" s="1959"/>
      <c r="AA18" s="1959"/>
      <c r="AB18" s="1959"/>
      <c r="AC18" s="1960"/>
      <c r="AD18" s="1063" t="str">
        <f>IF('PR_Programmatic Progress_1B'!G18="","",'PR_Programmatic Progress_1B'!G18)</f>
        <v>Current grant</v>
      </c>
      <c r="AE18" s="1063" t="str">
        <f>IF('PR_Programmatic Progress_1B'!H18="","",'PR_Programmatic Progress_1B'!H18)</f>
        <v>N-not cumulative</v>
      </c>
      <c r="AF18" s="1063" t="str">
        <f>IF('PR_Programmatic Progress_1B'!I18="","",'PR_Programmatic Progress_1B'!I18)</f>
        <v>Yes - Top 10</v>
      </c>
      <c r="AG18" s="1063">
        <f>IF('PR_Programmatic Progress_1B'!L18="","",'PR_Programmatic Progress_1B'!L18)</f>
        <v>450</v>
      </c>
      <c r="AH18" s="1084">
        <f>IF('PR_Programmatic Progress_1B'!M18="","",'PR_Programmatic Progress_1B'!M18)</f>
        <v>503</v>
      </c>
    </row>
    <row r="19" spans="1:34" s="13" customFormat="1" ht="63.75" customHeight="1">
      <c r="A19" s="607">
        <f t="shared" si="1"/>
        <v>2</v>
      </c>
      <c r="B19" s="608">
        <f t="shared" si="2"/>
        <v>2.5</v>
      </c>
      <c r="C19" s="1958" t="str">
        <f t="shared" si="3"/>
        <v>Percentage of key affected population screened for TB</v>
      </c>
      <c r="D19" s="1959"/>
      <c r="E19" s="1959"/>
      <c r="F19" s="1959"/>
      <c r="G19" s="1960"/>
      <c r="H19" s="1063" t="str">
        <f t="shared" si="4"/>
        <v>Current grant</v>
      </c>
      <c r="I19" s="1063" t="str">
        <f t="shared" si="0"/>
        <v>N-not cumulative</v>
      </c>
      <c r="J19" s="1063" t="str">
        <f t="shared" si="0"/>
        <v>No</v>
      </c>
      <c r="K19" s="1120" t="str">
        <f t="shared" si="6"/>
        <v>40% (3002/7503)</v>
      </c>
      <c r="L19" s="1122" t="str">
        <f t="shared" si="5"/>
        <v>36% 
(2673/7503)</v>
      </c>
      <c r="M19" s="1964"/>
      <c r="N19" s="1965"/>
      <c r="O19" s="1060"/>
      <c r="P19" s="1130"/>
      <c r="Q19" s="1961"/>
      <c r="R19" s="1962"/>
      <c r="S19" s="1962"/>
      <c r="T19" s="1963"/>
      <c r="U19" s="63"/>
      <c r="V19" s="63"/>
      <c r="W19" s="607">
        <f>IF('PR_Programmatic Progress_1B'!A19="","",'PR_Programmatic Progress_1B'!A19)</f>
        <v>2</v>
      </c>
      <c r="X19" s="608">
        <f>IF('PR_Programmatic Progress_1B'!B19="","",'PR_Programmatic Progress_1B'!B19)</f>
        <v>2.5</v>
      </c>
      <c r="Y19" s="1958" t="str">
        <f>IF('PR_Programmatic Progress_1B'!C19="","",'PR_Programmatic Progress_1B'!C19)</f>
        <v>Percentage of key affected population screened for TB</v>
      </c>
      <c r="Z19" s="1959"/>
      <c r="AA19" s="1959"/>
      <c r="AB19" s="1959"/>
      <c r="AC19" s="1960"/>
      <c r="AD19" s="1063" t="str">
        <f>IF('PR_Programmatic Progress_1B'!G19="","",'PR_Programmatic Progress_1B'!G19)</f>
        <v>Current grant</v>
      </c>
      <c r="AE19" s="1063" t="str">
        <f>IF('PR_Programmatic Progress_1B'!H19="","",'PR_Programmatic Progress_1B'!H19)</f>
        <v>N-not cumulative</v>
      </c>
      <c r="AF19" s="1063" t="str">
        <f>IF('PR_Programmatic Progress_1B'!I19="","",'PR_Programmatic Progress_1B'!I19)</f>
        <v>No</v>
      </c>
      <c r="AG19" s="1063" t="str">
        <f>IF('PR_Programmatic Progress_1B'!L19="","",'PR_Programmatic Progress_1B'!L19)</f>
        <v>40% (3002/7503)</v>
      </c>
      <c r="AH19" s="1084" t="str">
        <f>IF('PR_Programmatic Progress_1B'!M19="","",'PR_Programmatic Progress_1B'!M19)</f>
        <v>36% 
(2673/7503)</v>
      </c>
    </row>
    <row r="20" spans="1:34" s="13" customFormat="1" ht="63.75" customHeight="1">
      <c r="A20" s="607">
        <f t="shared" si="1"/>
        <v>3</v>
      </c>
      <c r="B20" s="608">
        <f t="shared" si="2"/>
        <v>3</v>
      </c>
      <c r="C20" s="1958" t="str">
        <f t="shared" si="3"/>
        <v>Number and percentage of eligible adults and children currently receiving antiretroviral therapy  </v>
      </c>
      <c r="D20" s="1959"/>
      <c r="E20" s="1959"/>
      <c r="F20" s="1959"/>
      <c r="G20" s="1960"/>
      <c r="H20" s="1063" t="str">
        <f t="shared" si="4"/>
        <v>Current grant</v>
      </c>
      <c r="I20" s="1063" t="str">
        <f t="shared" si="0"/>
        <v>N-not cumulative</v>
      </c>
      <c r="J20" s="1063" t="str">
        <f t="shared" si="0"/>
        <v>Yes - Top 10</v>
      </c>
      <c r="K20" s="1120" t="str">
        <f t="shared" si="6"/>
        <v> 60.0%(2740/4570) </v>
      </c>
      <c r="L20" s="1122" t="str">
        <f t="shared" si="5"/>
        <v>55% (2590/4570)</v>
      </c>
      <c r="M20" s="1964"/>
      <c r="N20" s="1965"/>
      <c r="O20" s="1060"/>
      <c r="P20" s="1130"/>
      <c r="Q20" s="1961"/>
      <c r="R20" s="1962"/>
      <c r="S20" s="1962"/>
      <c r="T20" s="1963"/>
      <c r="U20" s="63"/>
      <c r="V20" s="63"/>
      <c r="W20" s="607">
        <f>IF('PR_Programmatic Progress_1B'!A20="","",'PR_Programmatic Progress_1B'!A20)</f>
        <v>3</v>
      </c>
      <c r="X20" s="608">
        <f>IF('PR_Programmatic Progress_1B'!B20="","",'PR_Programmatic Progress_1B'!B20)</f>
        <v>3</v>
      </c>
      <c r="Y20" s="1958" t="str">
        <f>IF('PR_Programmatic Progress_1B'!C20="","",'PR_Programmatic Progress_1B'!C20)</f>
        <v>Number and percentage of eligible adults and children currently receiving antiretroviral therapy  </v>
      </c>
      <c r="Z20" s="1959"/>
      <c r="AA20" s="1959"/>
      <c r="AB20" s="1959"/>
      <c r="AC20" s="1960"/>
      <c r="AD20" s="1063" t="str">
        <f>IF('PR_Programmatic Progress_1B'!G20="","",'PR_Programmatic Progress_1B'!G20)</f>
        <v>Current grant</v>
      </c>
      <c r="AE20" s="1063" t="str">
        <f>IF('PR_Programmatic Progress_1B'!H20="","",'PR_Programmatic Progress_1B'!H20)</f>
        <v>N-not cumulative</v>
      </c>
      <c r="AF20" s="1063" t="str">
        <f>IF('PR_Programmatic Progress_1B'!I20="","",'PR_Programmatic Progress_1B'!I20)</f>
        <v>Yes - Top 10</v>
      </c>
      <c r="AG20" s="1063" t="str">
        <f>IF('PR_Programmatic Progress_1B'!L20="","",'PR_Programmatic Progress_1B'!L20)</f>
        <v> 60.0%(2740/4570) </v>
      </c>
      <c r="AH20" s="1084" t="str">
        <f>IF('PR_Programmatic Progress_1B'!M20="","",'PR_Programmatic Progress_1B'!M20)</f>
        <v>55% (2590/4570)</v>
      </c>
    </row>
    <row r="21" spans="1:34" s="13" customFormat="1" ht="63.75" customHeight="1">
      <c r="A21" s="607">
        <f t="shared" si="1"/>
        <v>3</v>
      </c>
      <c r="B21" s="608">
        <f t="shared" si="2"/>
        <v>3.1</v>
      </c>
      <c r="C21" s="1958" t="str">
        <f t="shared" si="3"/>
        <v>Percentage of adults and children that initiated ART, with an undetectable viral load at 12 months (&lt;1000 copies/ml)</v>
      </c>
      <c r="D21" s="1959"/>
      <c r="E21" s="1959"/>
      <c r="F21" s="1959"/>
      <c r="G21" s="1960"/>
      <c r="H21" s="1063" t="str">
        <f t="shared" si="4"/>
        <v>Current grant</v>
      </c>
      <c r="I21" s="1063" t="str">
        <f t="shared" si="0"/>
        <v>Y-cumulative annually</v>
      </c>
      <c r="J21" s="1063" t="str">
        <f t="shared" si="0"/>
        <v>No</v>
      </c>
      <c r="K21" s="1120">
        <f t="shared" si="6"/>
        <v>0.83</v>
      </c>
      <c r="L21" s="1122">
        <f t="shared" si="5"/>
        <v>0.815</v>
      </c>
      <c r="M21" s="1964"/>
      <c r="N21" s="1965"/>
      <c r="O21" s="1060"/>
      <c r="P21" s="1130"/>
      <c r="Q21" s="1961"/>
      <c r="R21" s="1962"/>
      <c r="S21" s="1962"/>
      <c r="T21" s="1963"/>
      <c r="U21" s="63"/>
      <c r="V21" s="63"/>
      <c r="W21" s="607">
        <f>IF('PR_Programmatic Progress_1B'!A21="","",'PR_Programmatic Progress_1B'!A21)</f>
        <v>3</v>
      </c>
      <c r="X21" s="608">
        <f>IF('PR_Programmatic Progress_1B'!B21="","",'PR_Programmatic Progress_1B'!B21)</f>
        <v>3.1</v>
      </c>
      <c r="Y21" s="1958" t="str">
        <f>IF('PR_Programmatic Progress_1B'!C21="","",'PR_Programmatic Progress_1B'!C21)</f>
        <v>Percentage of adults and children that initiated ART, with an undetectable viral load at 12 months (&lt;1000 copies/ml)</v>
      </c>
      <c r="Z21" s="1959"/>
      <c r="AA21" s="1959"/>
      <c r="AB21" s="1959"/>
      <c r="AC21" s="1960"/>
      <c r="AD21" s="1063" t="str">
        <f>IF('PR_Programmatic Progress_1B'!G21="","",'PR_Programmatic Progress_1B'!G21)</f>
        <v>Current grant</v>
      </c>
      <c r="AE21" s="1063" t="str">
        <f>IF('PR_Programmatic Progress_1B'!H21="","",'PR_Programmatic Progress_1B'!H21)</f>
        <v>Y-cumulative annually</v>
      </c>
      <c r="AF21" s="1063" t="str">
        <f>IF('PR_Programmatic Progress_1B'!I21="","",'PR_Programmatic Progress_1B'!I21)</f>
        <v>No</v>
      </c>
      <c r="AG21" s="1063">
        <f>IF('PR_Programmatic Progress_1B'!L21="","",'PR_Programmatic Progress_1B'!L21)</f>
        <v>0.83</v>
      </c>
      <c r="AH21" s="1084">
        <f>IF('PR_Programmatic Progress_1B'!M21="","",'PR_Programmatic Progress_1B'!M21)</f>
        <v>0.815</v>
      </c>
    </row>
    <row r="22" spans="1:34" s="13" customFormat="1" ht="63.75" customHeight="1">
      <c r="A22" s="607">
        <f t="shared" si="1"/>
        <v>3</v>
      </c>
      <c r="B22" s="608">
        <f t="shared" si="2"/>
        <v>3.2</v>
      </c>
      <c r="C22" s="1958" t="str">
        <f t="shared" si="3"/>
        <v>Number of patients with HIV Hep C co-infection receiving Hep C treatment </v>
      </c>
      <c r="D22" s="1959"/>
      <c r="E22" s="1959"/>
      <c r="F22" s="1959"/>
      <c r="G22" s="1960"/>
      <c r="H22" s="1063" t="str">
        <f t="shared" si="4"/>
        <v>Current grant</v>
      </c>
      <c r="I22" s="1063" t="str">
        <f t="shared" si="0"/>
        <v>Y-cumulative annually</v>
      </c>
      <c r="J22" s="1063" t="str">
        <f t="shared" si="0"/>
        <v>No</v>
      </c>
      <c r="K22" s="1120">
        <f t="shared" si="6"/>
        <v>150</v>
      </c>
      <c r="L22" s="1122">
        <f t="shared" si="5"/>
        <v>136</v>
      </c>
      <c r="M22" s="1964"/>
      <c r="N22" s="1965"/>
      <c r="O22" s="1060"/>
      <c r="P22" s="1130"/>
      <c r="Q22" s="1961"/>
      <c r="R22" s="1962"/>
      <c r="S22" s="1962"/>
      <c r="T22" s="1963"/>
      <c r="U22" s="63"/>
      <c r="V22" s="63"/>
      <c r="W22" s="607">
        <f>IF('PR_Programmatic Progress_1B'!A22="","",'PR_Programmatic Progress_1B'!A22)</f>
        <v>3</v>
      </c>
      <c r="X22" s="608">
        <f>IF('PR_Programmatic Progress_1B'!B22="","",'PR_Programmatic Progress_1B'!B22)</f>
        <v>3.2</v>
      </c>
      <c r="Y22" s="1958" t="str">
        <f>IF('PR_Programmatic Progress_1B'!C22="","",'PR_Programmatic Progress_1B'!C22)</f>
        <v>Number of patients with HIV Hep C co-infection receiving Hep C treatment </v>
      </c>
      <c r="Z22" s="1959"/>
      <c r="AA22" s="1959"/>
      <c r="AB22" s="1959"/>
      <c r="AC22" s="1960"/>
      <c r="AD22" s="1063" t="str">
        <f>IF('PR_Programmatic Progress_1B'!G22="","",'PR_Programmatic Progress_1B'!G22)</f>
        <v>Current grant</v>
      </c>
      <c r="AE22" s="1063" t="str">
        <f>IF('PR_Programmatic Progress_1B'!H22="","",'PR_Programmatic Progress_1B'!H22)</f>
        <v>Y-cumulative annually</v>
      </c>
      <c r="AF22" s="1063" t="str">
        <f>IF('PR_Programmatic Progress_1B'!I22="","",'PR_Programmatic Progress_1B'!I22)</f>
        <v>No</v>
      </c>
      <c r="AG22" s="1063">
        <f>IF('PR_Programmatic Progress_1B'!L22="","",'PR_Programmatic Progress_1B'!L22)</f>
        <v>150</v>
      </c>
      <c r="AH22" s="1084">
        <f>IF('PR_Programmatic Progress_1B'!M22="","",'PR_Programmatic Progress_1B'!M22)</f>
        <v>136</v>
      </c>
    </row>
    <row r="23" spans="1:34" s="13" customFormat="1" ht="63.75" customHeight="1">
      <c r="A23" s="607">
        <f t="shared" si="1"/>
      </c>
      <c r="B23" s="608">
        <f t="shared" si="2"/>
      </c>
      <c r="C23" s="1958">
        <f t="shared" si="3"/>
      </c>
      <c r="D23" s="1959"/>
      <c r="E23" s="1959"/>
      <c r="F23" s="1959"/>
      <c r="G23" s="1960"/>
      <c r="H23" s="1063" t="str">
        <f t="shared" si="4"/>
        <v>Select</v>
      </c>
      <c r="I23" s="1063" t="str">
        <f t="shared" si="0"/>
        <v>Select</v>
      </c>
      <c r="J23" s="1063" t="str">
        <f t="shared" si="0"/>
        <v>Select</v>
      </c>
      <c r="K23" s="1120" t="str">
        <f t="shared" si="6"/>
        <v>-</v>
      </c>
      <c r="L23" s="1122" t="str">
        <f t="shared" si="5"/>
        <v>-</v>
      </c>
      <c r="M23" s="1964"/>
      <c r="N23" s="1965"/>
      <c r="O23" s="1060"/>
      <c r="P23" s="1130"/>
      <c r="Q23" s="1961"/>
      <c r="R23" s="1962"/>
      <c r="S23" s="1962"/>
      <c r="T23" s="1963"/>
      <c r="U23" s="63"/>
      <c r="V23" s="63"/>
      <c r="W23" s="607">
        <f>IF('PR_Programmatic Progress_1B'!A23="","",'PR_Programmatic Progress_1B'!A23)</f>
      </c>
      <c r="X23" s="608">
        <f>IF('PR_Programmatic Progress_1B'!B23="","",'PR_Programmatic Progress_1B'!B23)</f>
      </c>
      <c r="Y23" s="1958">
        <f>IF('PR_Programmatic Progress_1B'!C23="","",'PR_Programmatic Progress_1B'!C23)</f>
      </c>
      <c r="Z23" s="1959"/>
      <c r="AA23" s="1959"/>
      <c r="AB23" s="1959"/>
      <c r="AC23" s="1960"/>
      <c r="AD23" s="1063" t="str">
        <f>IF('PR_Programmatic Progress_1B'!G23="","",'PR_Programmatic Progress_1B'!G23)</f>
        <v>Select</v>
      </c>
      <c r="AE23" s="1063" t="str">
        <f>IF('PR_Programmatic Progress_1B'!H23="","",'PR_Programmatic Progress_1B'!H23)</f>
        <v>Select</v>
      </c>
      <c r="AF23" s="1063" t="str">
        <f>IF('PR_Programmatic Progress_1B'!I23="","",'PR_Programmatic Progress_1B'!I23)</f>
        <v>Select</v>
      </c>
      <c r="AG23" s="1063" t="str">
        <f>IF('PR_Programmatic Progress_1B'!L23="","",'PR_Programmatic Progress_1B'!L23)</f>
        <v>-</v>
      </c>
      <c r="AH23" s="1084" t="str">
        <f>IF('PR_Programmatic Progress_1B'!M23="","",'PR_Programmatic Progress_1B'!M23)</f>
        <v>-</v>
      </c>
    </row>
    <row r="24" spans="1:34" s="13" customFormat="1" ht="63.75" customHeight="1">
      <c r="A24" s="607">
        <f t="shared" si="1"/>
      </c>
      <c r="B24" s="608">
        <f t="shared" si="2"/>
      </c>
      <c r="C24" s="1958">
        <f t="shared" si="3"/>
      </c>
      <c r="D24" s="1959"/>
      <c r="E24" s="1959"/>
      <c r="F24" s="1959"/>
      <c r="G24" s="1960"/>
      <c r="H24" s="1063" t="str">
        <f t="shared" si="4"/>
        <v>Select</v>
      </c>
      <c r="I24" s="1063" t="str">
        <f t="shared" si="0"/>
        <v>Select</v>
      </c>
      <c r="J24" s="1063" t="str">
        <f t="shared" si="0"/>
        <v>Select</v>
      </c>
      <c r="K24" s="1120" t="str">
        <f t="shared" si="6"/>
        <v>-</v>
      </c>
      <c r="L24" s="1122" t="str">
        <f t="shared" si="5"/>
        <v>-</v>
      </c>
      <c r="M24" s="1964"/>
      <c r="N24" s="1965"/>
      <c r="O24" s="1060"/>
      <c r="P24" s="1130"/>
      <c r="Q24" s="1961"/>
      <c r="R24" s="1962"/>
      <c r="S24" s="1962"/>
      <c r="T24" s="1963"/>
      <c r="U24" s="63"/>
      <c r="V24" s="63"/>
      <c r="W24" s="607">
        <f>IF('PR_Programmatic Progress_1B'!A24="","",'PR_Programmatic Progress_1B'!A24)</f>
      </c>
      <c r="X24" s="608">
        <f>IF('PR_Programmatic Progress_1B'!B24="","",'PR_Programmatic Progress_1B'!B24)</f>
      </c>
      <c r="Y24" s="1958">
        <f>IF('PR_Programmatic Progress_1B'!C24="","",'PR_Programmatic Progress_1B'!C24)</f>
      </c>
      <c r="Z24" s="1959"/>
      <c r="AA24" s="1959"/>
      <c r="AB24" s="1959"/>
      <c r="AC24" s="1960"/>
      <c r="AD24" s="1063" t="str">
        <f>IF('PR_Programmatic Progress_1B'!G24="","",'PR_Programmatic Progress_1B'!G24)</f>
        <v>Select</v>
      </c>
      <c r="AE24" s="1063" t="str">
        <f>IF('PR_Programmatic Progress_1B'!H24="","",'PR_Programmatic Progress_1B'!H24)</f>
        <v>Select</v>
      </c>
      <c r="AF24" s="1063" t="str">
        <f>IF('PR_Programmatic Progress_1B'!I24="","",'PR_Programmatic Progress_1B'!I24)</f>
        <v>Select</v>
      </c>
      <c r="AG24" s="1063" t="str">
        <f>IF('PR_Programmatic Progress_1B'!L24="","",'PR_Programmatic Progress_1B'!L24)</f>
        <v>-</v>
      </c>
      <c r="AH24" s="1084" t="str">
        <f>IF('PR_Programmatic Progress_1B'!M24="","",'PR_Programmatic Progress_1B'!M24)</f>
        <v>-</v>
      </c>
    </row>
    <row r="25" spans="1:34" s="13" customFormat="1" ht="63.75" customHeight="1">
      <c r="A25" s="607">
        <f t="shared" si="1"/>
      </c>
      <c r="B25" s="608">
        <f t="shared" si="2"/>
      </c>
      <c r="C25" s="1958">
        <f t="shared" si="3"/>
      </c>
      <c r="D25" s="1959"/>
      <c r="E25" s="1959"/>
      <c r="F25" s="1959"/>
      <c r="G25" s="1960"/>
      <c r="H25" s="1063" t="str">
        <f t="shared" si="4"/>
        <v>Select</v>
      </c>
      <c r="I25" s="1063" t="str">
        <f t="shared" si="0"/>
        <v>Select</v>
      </c>
      <c r="J25" s="1063" t="str">
        <f t="shared" si="0"/>
        <v>Select</v>
      </c>
      <c r="K25" s="1120" t="str">
        <f t="shared" si="6"/>
        <v>-</v>
      </c>
      <c r="L25" s="1122" t="str">
        <f t="shared" si="5"/>
        <v>-</v>
      </c>
      <c r="M25" s="1964"/>
      <c r="N25" s="1965"/>
      <c r="O25" s="1060"/>
      <c r="P25" s="1130"/>
      <c r="Q25" s="1961"/>
      <c r="R25" s="1962"/>
      <c r="S25" s="1962"/>
      <c r="T25" s="1963"/>
      <c r="U25" s="63"/>
      <c r="V25" s="63"/>
      <c r="W25" s="607">
        <f>IF('PR_Programmatic Progress_1B'!A25="","",'PR_Programmatic Progress_1B'!A25)</f>
      </c>
      <c r="X25" s="608">
        <f>IF('PR_Programmatic Progress_1B'!B25="","",'PR_Programmatic Progress_1B'!B25)</f>
      </c>
      <c r="Y25" s="1958">
        <f>IF('PR_Programmatic Progress_1B'!C25="","",'PR_Programmatic Progress_1B'!C25)</f>
      </c>
      <c r="Z25" s="1959"/>
      <c r="AA25" s="1959"/>
      <c r="AB25" s="1959"/>
      <c r="AC25" s="1960"/>
      <c r="AD25" s="1063" t="str">
        <f>IF('PR_Programmatic Progress_1B'!G25="","",'PR_Programmatic Progress_1B'!G25)</f>
        <v>Select</v>
      </c>
      <c r="AE25" s="1063" t="str">
        <f>IF('PR_Programmatic Progress_1B'!H25="","",'PR_Programmatic Progress_1B'!H25)</f>
        <v>Select</v>
      </c>
      <c r="AF25" s="1063" t="str">
        <f>IF('PR_Programmatic Progress_1B'!I25="","",'PR_Programmatic Progress_1B'!I25)</f>
        <v>Select</v>
      </c>
      <c r="AG25" s="1063" t="str">
        <f>IF('PR_Programmatic Progress_1B'!L25="","",'PR_Programmatic Progress_1B'!L25)</f>
        <v>-</v>
      </c>
      <c r="AH25" s="1084" t="str">
        <f>IF('PR_Programmatic Progress_1B'!M25="","",'PR_Programmatic Progress_1B'!M25)</f>
        <v>-</v>
      </c>
    </row>
    <row r="26" spans="1:34" s="13" customFormat="1" ht="63.75" customHeight="1">
      <c r="A26" s="607">
        <f t="shared" si="1"/>
      </c>
      <c r="B26" s="608">
        <f t="shared" si="2"/>
      </c>
      <c r="C26" s="1958">
        <f t="shared" si="3"/>
      </c>
      <c r="D26" s="1959"/>
      <c r="E26" s="1959"/>
      <c r="F26" s="1959"/>
      <c r="G26" s="1960"/>
      <c r="H26" s="1063" t="str">
        <f t="shared" si="4"/>
        <v>Select</v>
      </c>
      <c r="I26" s="1063" t="str">
        <f t="shared" si="0"/>
        <v>Select</v>
      </c>
      <c r="J26" s="1063" t="str">
        <f t="shared" si="0"/>
        <v>Select</v>
      </c>
      <c r="K26" s="1120" t="str">
        <f t="shared" si="6"/>
        <v>-</v>
      </c>
      <c r="L26" s="1122" t="str">
        <f t="shared" si="5"/>
        <v>-</v>
      </c>
      <c r="M26" s="1964"/>
      <c r="N26" s="1965"/>
      <c r="O26" s="1060"/>
      <c r="P26" s="1130"/>
      <c r="Q26" s="1961"/>
      <c r="R26" s="1962"/>
      <c r="S26" s="1962"/>
      <c r="T26" s="1963"/>
      <c r="U26" s="63"/>
      <c r="V26" s="63"/>
      <c r="W26" s="607">
        <f>IF('PR_Programmatic Progress_1B'!A26="","",'PR_Programmatic Progress_1B'!A26)</f>
      </c>
      <c r="X26" s="608">
        <f>IF('PR_Programmatic Progress_1B'!B26="","",'PR_Programmatic Progress_1B'!B26)</f>
      </c>
      <c r="Y26" s="1958">
        <f>IF('PR_Programmatic Progress_1B'!C26="","",'PR_Programmatic Progress_1B'!C26)</f>
      </c>
      <c r="Z26" s="1959"/>
      <c r="AA26" s="1959"/>
      <c r="AB26" s="1959"/>
      <c r="AC26" s="1960"/>
      <c r="AD26" s="1063" t="str">
        <f>IF('PR_Programmatic Progress_1B'!G26="","",'PR_Programmatic Progress_1B'!G26)</f>
        <v>Select</v>
      </c>
      <c r="AE26" s="1063" t="str">
        <f>IF('PR_Programmatic Progress_1B'!H26="","",'PR_Programmatic Progress_1B'!H26)</f>
        <v>Select</v>
      </c>
      <c r="AF26" s="1063" t="str">
        <f>IF('PR_Programmatic Progress_1B'!I26="","",'PR_Programmatic Progress_1B'!I26)</f>
        <v>Select</v>
      </c>
      <c r="AG26" s="1063" t="str">
        <f>IF('PR_Programmatic Progress_1B'!L26="","",'PR_Programmatic Progress_1B'!L26)</f>
        <v>-</v>
      </c>
      <c r="AH26" s="1084" t="str">
        <f>IF('PR_Programmatic Progress_1B'!M26="","",'PR_Programmatic Progress_1B'!M26)</f>
        <v>-</v>
      </c>
    </row>
    <row r="27" spans="1:34" s="13" customFormat="1" ht="69" customHeight="1">
      <c r="A27" s="607">
        <f t="shared" si="1"/>
      </c>
      <c r="B27" s="608">
        <f t="shared" si="2"/>
      </c>
      <c r="C27" s="1958">
        <f t="shared" si="3"/>
      </c>
      <c r="D27" s="1959"/>
      <c r="E27" s="1959"/>
      <c r="F27" s="1959"/>
      <c r="G27" s="1960"/>
      <c r="H27" s="1063" t="str">
        <f t="shared" si="4"/>
        <v>Select</v>
      </c>
      <c r="I27" s="1063" t="str">
        <f t="shared" si="0"/>
        <v>Select</v>
      </c>
      <c r="J27" s="1063" t="str">
        <f t="shared" si="0"/>
        <v>Select</v>
      </c>
      <c r="K27" s="1120" t="str">
        <f t="shared" si="6"/>
        <v>-</v>
      </c>
      <c r="L27" s="1122" t="str">
        <f t="shared" si="5"/>
        <v>-</v>
      </c>
      <c r="M27" s="1964"/>
      <c r="N27" s="1965"/>
      <c r="O27" s="1060"/>
      <c r="P27" s="1130"/>
      <c r="Q27" s="1961"/>
      <c r="R27" s="1962"/>
      <c r="S27" s="1962"/>
      <c r="T27" s="1963"/>
      <c r="U27" s="63"/>
      <c r="V27" s="63"/>
      <c r="W27" s="607">
        <f>IF('PR_Programmatic Progress_1B'!A27="","",'PR_Programmatic Progress_1B'!A27)</f>
      </c>
      <c r="X27" s="608">
        <f>IF('PR_Programmatic Progress_1B'!B27="","",'PR_Programmatic Progress_1B'!B27)</f>
      </c>
      <c r="Y27" s="1958">
        <f>IF('PR_Programmatic Progress_1B'!C27="","",'PR_Programmatic Progress_1B'!C27)</f>
      </c>
      <c r="Z27" s="1959"/>
      <c r="AA27" s="1959"/>
      <c r="AB27" s="1959"/>
      <c r="AC27" s="1960"/>
      <c r="AD27" s="1063" t="str">
        <f>IF('PR_Programmatic Progress_1B'!G27="","",'PR_Programmatic Progress_1B'!G27)</f>
        <v>Select</v>
      </c>
      <c r="AE27" s="1063" t="str">
        <f>IF('PR_Programmatic Progress_1B'!H27="","",'PR_Programmatic Progress_1B'!H27)</f>
        <v>Select</v>
      </c>
      <c r="AF27" s="1063" t="str">
        <f>IF('PR_Programmatic Progress_1B'!I27="","",'PR_Programmatic Progress_1B'!I27)</f>
        <v>Select</v>
      </c>
      <c r="AG27" s="1063" t="str">
        <f>IF('PR_Programmatic Progress_1B'!L27="","",'PR_Programmatic Progress_1B'!L27)</f>
        <v>-</v>
      </c>
      <c r="AH27" s="1084" t="str">
        <f>IF('PR_Programmatic Progress_1B'!M27="","",'PR_Programmatic Progress_1B'!M27)</f>
        <v>-</v>
      </c>
    </row>
    <row r="28" spans="1:34" s="13" customFormat="1" ht="69" customHeight="1">
      <c r="A28" s="607">
        <f t="shared" si="1"/>
      </c>
      <c r="B28" s="608">
        <f t="shared" si="2"/>
      </c>
      <c r="C28" s="1958">
        <f t="shared" si="3"/>
      </c>
      <c r="D28" s="1959"/>
      <c r="E28" s="1959"/>
      <c r="F28" s="1959"/>
      <c r="G28" s="1960"/>
      <c r="H28" s="1063" t="str">
        <f t="shared" si="4"/>
        <v>Select</v>
      </c>
      <c r="I28" s="1063" t="str">
        <f t="shared" si="4"/>
        <v>Select</v>
      </c>
      <c r="J28" s="1063" t="str">
        <f t="shared" si="4"/>
        <v>Select</v>
      </c>
      <c r="K28" s="1120" t="str">
        <f t="shared" si="6"/>
        <v>-</v>
      </c>
      <c r="L28" s="1122" t="str">
        <f t="shared" si="5"/>
        <v>-</v>
      </c>
      <c r="M28" s="1964"/>
      <c r="N28" s="1965"/>
      <c r="O28" s="1060"/>
      <c r="P28" s="1130"/>
      <c r="Q28" s="1961"/>
      <c r="R28" s="1962"/>
      <c r="S28" s="1962"/>
      <c r="T28" s="1963"/>
      <c r="U28" s="63"/>
      <c r="V28" s="63"/>
      <c r="W28" s="607">
        <f>IF('PR_Programmatic Progress_1B'!A28="","",'PR_Programmatic Progress_1B'!A28)</f>
      </c>
      <c r="X28" s="608">
        <f>IF('PR_Programmatic Progress_1B'!B28="","",'PR_Programmatic Progress_1B'!B28)</f>
      </c>
      <c r="Y28" s="1958">
        <f>IF('PR_Programmatic Progress_1B'!C28="","",'PR_Programmatic Progress_1B'!C28)</f>
      </c>
      <c r="Z28" s="1959"/>
      <c r="AA28" s="1959"/>
      <c r="AB28" s="1959"/>
      <c r="AC28" s="1960"/>
      <c r="AD28" s="1063" t="str">
        <f>IF('PR_Programmatic Progress_1B'!G28="","",'PR_Programmatic Progress_1B'!G28)</f>
        <v>Select</v>
      </c>
      <c r="AE28" s="1063" t="str">
        <f>IF('PR_Programmatic Progress_1B'!H28="","",'PR_Programmatic Progress_1B'!H28)</f>
        <v>Select</v>
      </c>
      <c r="AF28" s="1063" t="str">
        <f>IF('PR_Programmatic Progress_1B'!I28="","",'PR_Programmatic Progress_1B'!I28)</f>
        <v>Select</v>
      </c>
      <c r="AG28" s="1063" t="str">
        <f>IF('PR_Programmatic Progress_1B'!L28="","",'PR_Programmatic Progress_1B'!L28)</f>
        <v>-</v>
      </c>
      <c r="AH28" s="1084" t="str">
        <f>IF('PR_Programmatic Progress_1B'!M28="","",'PR_Programmatic Progress_1B'!M28)</f>
        <v>-</v>
      </c>
    </row>
    <row r="29" spans="1:34" s="13" customFormat="1" ht="69" customHeight="1">
      <c r="A29" s="607">
        <f t="shared" si="1"/>
      </c>
      <c r="B29" s="608">
        <f t="shared" si="2"/>
      </c>
      <c r="C29" s="1958">
        <f t="shared" si="3"/>
      </c>
      <c r="D29" s="1959"/>
      <c r="E29" s="1959"/>
      <c r="F29" s="1959"/>
      <c r="G29" s="1960"/>
      <c r="H29" s="1063" t="str">
        <f t="shared" si="4"/>
        <v>Select</v>
      </c>
      <c r="I29" s="1063" t="str">
        <f t="shared" si="4"/>
        <v>Select</v>
      </c>
      <c r="J29" s="1063" t="str">
        <f t="shared" si="4"/>
        <v>Select</v>
      </c>
      <c r="K29" s="1120" t="str">
        <f t="shared" si="6"/>
        <v>-</v>
      </c>
      <c r="L29" s="1122" t="str">
        <f t="shared" si="5"/>
        <v>-</v>
      </c>
      <c r="M29" s="1964"/>
      <c r="N29" s="1965"/>
      <c r="O29" s="1060"/>
      <c r="P29" s="1130"/>
      <c r="Q29" s="1961"/>
      <c r="R29" s="1962"/>
      <c r="S29" s="1962"/>
      <c r="T29" s="1963"/>
      <c r="U29" s="63"/>
      <c r="V29" s="63"/>
      <c r="W29" s="607">
        <f>IF('PR_Programmatic Progress_1B'!A29="","",'PR_Programmatic Progress_1B'!A29)</f>
      </c>
      <c r="X29" s="608">
        <f>IF('PR_Programmatic Progress_1B'!B29="","",'PR_Programmatic Progress_1B'!B29)</f>
      </c>
      <c r="Y29" s="1958">
        <f>IF('PR_Programmatic Progress_1B'!C29="","",'PR_Programmatic Progress_1B'!C29)</f>
      </c>
      <c r="Z29" s="1959"/>
      <c r="AA29" s="1959"/>
      <c r="AB29" s="1959"/>
      <c r="AC29" s="1960"/>
      <c r="AD29" s="1063" t="str">
        <f>IF('PR_Programmatic Progress_1B'!G29="","",'PR_Programmatic Progress_1B'!G29)</f>
        <v>Select</v>
      </c>
      <c r="AE29" s="1063" t="str">
        <f>IF('PR_Programmatic Progress_1B'!H29="","",'PR_Programmatic Progress_1B'!H29)</f>
        <v>Select</v>
      </c>
      <c r="AF29" s="1063" t="str">
        <f>IF('PR_Programmatic Progress_1B'!I29="","",'PR_Programmatic Progress_1B'!I29)</f>
        <v>Select</v>
      </c>
      <c r="AG29" s="1063" t="str">
        <f>IF('PR_Programmatic Progress_1B'!L29="","",'PR_Programmatic Progress_1B'!L29)</f>
        <v>-</v>
      </c>
      <c r="AH29" s="1084" t="str">
        <f>IF('PR_Programmatic Progress_1B'!M29="","",'PR_Programmatic Progress_1B'!M29)</f>
        <v>-</v>
      </c>
    </row>
    <row r="30" spans="1:34" s="13" customFormat="1" ht="69" customHeight="1">
      <c r="A30" s="607">
        <f t="shared" si="1"/>
      </c>
      <c r="B30" s="608">
        <f t="shared" si="2"/>
      </c>
      <c r="C30" s="1958">
        <f t="shared" si="3"/>
      </c>
      <c r="D30" s="1959"/>
      <c r="E30" s="1959"/>
      <c r="F30" s="1959"/>
      <c r="G30" s="1960"/>
      <c r="H30" s="1063" t="str">
        <f t="shared" si="4"/>
        <v>Select</v>
      </c>
      <c r="I30" s="1063" t="str">
        <f t="shared" si="4"/>
        <v>Select</v>
      </c>
      <c r="J30" s="1063" t="str">
        <f t="shared" si="4"/>
        <v>Select</v>
      </c>
      <c r="K30" s="1120" t="str">
        <f t="shared" si="6"/>
        <v>-</v>
      </c>
      <c r="L30" s="1123" t="str">
        <f t="shared" si="5"/>
        <v>-</v>
      </c>
      <c r="M30" s="1964"/>
      <c r="N30" s="1965"/>
      <c r="O30" s="1060"/>
      <c r="P30" s="1130"/>
      <c r="Q30" s="1961"/>
      <c r="R30" s="1962"/>
      <c r="S30" s="1962"/>
      <c r="T30" s="1963"/>
      <c r="U30" s="63"/>
      <c r="V30" s="63"/>
      <c r="W30" s="607">
        <f>IF('PR_Programmatic Progress_1B'!A30="","",'PR_Programmatic Progress_1B'!A30)</f>
      </c>
      <c r="X30" s="608">
        <f>IF('PR_Programmatic Progress_1B'!B30="","",'PR_Programmatic Progress_1B'!B30)</f>
      </c>
      <c r="Y30" s="1958">
        <f>IF('PR_Programmatic Progress_1B'!C30="","",'PR_Programmatic Progress_1B'!C30)</f>
      </c>
      <c r="Z30" s="1959"/>
      <c r="AA30" s="1959"/>
      <c r="AB30" s="1959"/>
      <c r="AC30" s="1960"/>
      <c r="AD30" s="1063" t="str">
        <f>IF('PR_Programmatic Progress_1B'!G30="","",'PR_Programmatic Progress_1B'!G30)</f>
        <v>Select</v>
      </c>
      <c r="AE30" s="1063" t="str">
        <f>IF('PR_Programmatic Progress_1B'!H30="","",'PR_Programmatic Progress_1B'!H30)</f>
        <v>Select</v>
      </c>
      <c r="AF30" s="1063" t="str">
        <f>IF('PR_Programmatic Progress_1B'!I30="","",'PR_Programmatic Progress_1B'!I30)</f>
        <v>Select</v>
      </c>
      <c r="AG30" s="1063" t="str">
        <f>IF('PR_Programmatic Progress_1B'!L30="","",'PR_Programmatic Progress_1B'!L30)</f>
        <v>-</v>
      </c>
      <c r="AH30" s="1085" t="str">
        <f>IF('PR_Programmatic Progress_1B'!M30="","",'PR_Programmatic Progress_1B'!M30)</f>
        <v>-</v>
      </c>
    </row>
    <row r="31" spans="1:34" s="13" customFormat="1" ht="69" customHeight="1">
      <c r="A31" s="607">
        <f t="shared" si="1"/>
      </c>
      <c r="B31" s="608">
        <f t="shared" si="2"/>
      </c>
      <c r="C31" s="1958">
        <f t="shared" si="3"/>
      </c>
      <c r="D31" s="1959"/>
      <c r="E31" s="1959"/>
      <c r="F31" s="1959"/>
      <c r="G31" s="1960"/>
      <c r="H31" s="1063" t="str">
        <f t="shared" si="4"/>
        <v>Select</v>
      </c>
      <c r="I31" s="1063" t="str">
        <f t="shared" si="4"/>
        <v>Select</v>
      </c>
      <c r="J31" s="1063" t="str">
        <f t="shared" si="4"/>
        <v>Select</v>
      </c>
      <c r="K31" s="1120" t="str">
        <f t="shared" si="6"/>
        <v>-</v>
      </c>
      <c r="L31" s="1122" t="str">
        <f t="shared" si="5"/>
        <v>-</v>
      </c>
      <c r="M31" s="1964"/>
      <c r="N31" s="1965"/>
      <c r="O31" s="1060"/>
      <c r="P31" s="1130"/>
      <c r="Q31" s="1961"/>
      <c r="R31" s="1962"/>
      <c r="S31" s="1962"/>
      <c r="T31" s="1963"/>
      <c r="U31" s="63"/>
      <c r="V31" s="63"/>
      <c r="W31" s="607">
        <f>IF('PR_Programmatic Progress_1B'!A31="","",'PR_Programmatic Progress_1B'!A31)</f>
      </c>
      <c r="X31" s="608">
        <f>IF('PR_Programmatic Progress_1B'!B31="","",'PR_Programmatic Progress_1B'!B31)</f>
      </c>
      <c r="Y31" s="1958">
        <f>IF('PR_Programmatic Progress_1B'!C31="","",'PR_Programmatic Progress_1B'!C31)</f>
      </c>
      <c r="Z31" s="1959"/>
      <c r="AA31" s="1959"/>
      <c r="AB31" s="1959"/>
      <c r="AC31" s="1960"/>
      <c r="AD31" s="1063" t="str">
        <f>IF('PR_Programmatic Progress_1B'!G31="","",'PR_Programmatic Progress_1B'!G31)</f>
        <v>Select</v>
      </c>
      <c r="AE31" s="1063" t="str">
        <f>IF('PR_Programmatic Progress_1B'!H31="","",'PR_Programmatic Progress_1B'!H31)</f>
        <v>Select</v>
      </c>
      <c r="AF31" s="1063" t="str">
        <f>IF('PR_Programmatic Progress_1B'!I31="","",'PR_Programmatic Progress_1B'!I31)</f>
        <v>Select</v>
      </c>
      <c r="AG31" s="1063" t="str">
        <f>IF('PR_Programmatic Progress_1B'!L31="","",'PR_Programmatic Progress_1B'!L31)</f>
        <v>-</v>
      </c>
      <c r="AH31" s="1084" t="str">
        <f>IF('PR_Programmatic Progress_1B'!M31="","",'PR_Programmatic Progress_1B'!M31)</f>
        <v>-</v>
      </c>
    </row>
    <row r="32" spans="1:34" s="13" customFormat="1" ht="14.25" customHeight="1">
      <c r="A32" s="1968"/>
      <c r="B32" s="1969"/>
      <c r="C32" s="1969"/>
      <c r="D32" s="1969"/>
      <c r="E32" s="1969"/>
      <c r="F32" s="1969"/>
      <c r="G32" s="1969"/>
      <c r="H32" s="1969"/>
      <c r="I32" s="1969"/>
      <c r="J32" s="1969"/>
      <c r="K32" s="1969"/>
      <c r="L32" s="1969"/>
      <c r="M32" s="1969"/>
      <c r="N32" s="1969"/>
      <c r="O32" s="1969"/>
      <c r="P32" s="1969"/>
      <c r="Q32" s="1969"/>
      <c r="R32" s="1969"/>
      <c r="S32" s="1969"/>
      <c r="T32" s="1970"/>
      <c r="U32" s="63"/>
      <c r="V32" s="63"/>
      <c r="W32" s="607"/>
      <c r="X32" s="608"/>
      <c r="Y32" s="1138"/>
      <c r="Z32" s="1139"/>
      <c r="AA32" s="1139"/>
      <c r="AB32" s="1139"/>
      <c r="AC32" s="1140"/>
      <c r="AD32" s="1063"/>
      <c r="AE32" s="1063"/>
      <c r="AF32" s="1063"/>
      <c r="AG32" s="1063"/>
      <c r="AH32" s="1084"/>
    </row>
    <row r="33" spans="1:34" s="13" customFormat="1" ht="69" customHeight="1">
      <c r="A33" s="607">
        <f t="shared" si="1"/>
      </c>
      <c r="B33" s="608">
        <f t="shared" si="2"/>
      </c>
      <c r="C33" s="1958">
        <f t="shared" si="3"/>
      </c>
      <c r="D33" s="1959"/>
      <c r="E33" s="1959"/>
      <c r="F33" s="1959"/>
      <c r="G33" s="1960"/>
      <c r="H33" s="1063" t="str">
        <f t="shared" si="4"/>
        <v>Select</v>
      </c>
      <c r="I33" s="1063" t="str">
        <f t="shared" si="4"/>
        <v>Select</v>
      </c>
      <c r="J33" s="1063" t="str">
        <f t="shared" si="4"/>
        <v>Select</v>
      </c>
      <c r="K33" s="1120" t="str">
        <f t="shared" si="6"/>
        <v>-</v>
      </c>
      <c r="L33" s="1122" t="str">
        <f t="shared" si="5"/>
        <v>-</v>
      </c>
      <c r="M33" s="1964"/>
      <c r="N33" s="1965"/>
      <c r="O33" s="1060"/>
      <c r="P33" s="1130"/>
      <c r="Q33" s="1961"/>
      <c r="R33" s="1962"/>
      <c r="S33" s="1962"/>
      <c r="T33" s="1963"/>
      <c r="U33" s="63"/>
      <c r="V33" s="63"/>
      <c r="W33" s="607">
        <f>IF('PR_Programmatic Progress_1B'!A33="","",'PR_Programmatic Progress_1B'!A33)</f>
      </c>
      <c r="X33" s="608">
        <f>IF('PR_Programmatic Progress_1B'!B33="","",'PR_Programmatic Progress_1B'!B33)</f>
      </c>
      <c r="Y33" s="1958">
        <f>IF('PR_Programmatic Progress_1B'!C33="","",'PR_Programmatic Progress_1B'!C33)</f>
      </c>
      <c r="Z33" s="1959"/>
      <c r="AA33" s="1959"/>
      <c r="AB33" s="1959"/>
      <c r="AC33" s="1960"/>
      <c r="AD33" s="1063" t="str">
        <f>IF('PR_Programmatic Progress_1B'!G33="","",'PR_Programmatic Progress_1B'!G33)</f>
        <v>Select</v>
      </c>
      <c r="AE33" s="1063" t="str">
        <f>IF('PR_Programmatic Progress_1B'!H33="","",'PR_Programmatic Progress_1B'!H33)</f>
        <v>Select</v>
      </c>
      <c r="AF33" s="1063" t="str">
        <f>IF('PR_Programmatic Progress_1B'!I33="","",'PR_Programmatic Progress_1B'!I33)</f>
        <v>Select</v>
      </c>
      <c r="AG33" s="1063" t="str">
        <f>IF('PR_Programmatic Progress_1B'!L33="","",'PR_Programmatic Progress_1B'!L33)</f>
        <v>-</v>
      </c>
      <c r="AH33" s="1084" t="str">
        <f>IF('PR_Programmatic Progress_1B'!M33="","",'PR_Programmatic Progress_1B'!M33)</f>
        <v>-</v>
      </c>
    </row>
    <row r="34" spans="1:34" s="13" customFormat="1" ht="69" customHeight="1">
      <c r="A34" s="607">
        <f t="shared" si="1"/>
      </c>
      <c r="B34" s="608">
        <f t="shared" si="2"/>
      </c>
      <c r="C34" s="1958">
        <f t="shared" si="3"/>
      </c>
      <c r="D34" s="1959"/>
      <c r="E34" s="1959"/>
      <c r="F34" s="1959"/>
      <c r="G34" s="1960"/>
      <c r="H34" s="1063" t="str">
        <f t="shared" si="4"/>
        <v>Select</v>
      </c>
      <c r="I34" s="1063" t="str">
        <f t="shared" si="4"/>
        <v>Select</v>
      </c>
      <c r="J34" s="1063" t="str">
        <f t="shared" si="4"/>
        <v>Select</v>
      </c>
      <c r="K34" s="1120" t="str">
        <f t="shared" si="6"/>
        <v>-</v>
      </c>
      <c r="L34" s="1122" t="str">
        <f t="shared" si="5"/>
        <v>-</v>
      </c>
      <c r="M34" s="1964"/>
      <c r="N34" s="1965"/>
      <c r="O34" s="1060"/>
      <c r="P34" s="1130"/>
      <c r="Q34" s="1961"/>
      <c r="R34" s="1962"/>
      <c r="S34" s="1962"/>
      <c r="T34" s="1963"/>
      <c r="U34" s="63"/>
      <c r="V34" s="63"/>
      <c r="W34" s="607">
        <f>IF('PR_Programmatic Progress_1B'!A34="","",'PR_Programmatic Progress_1B'!A34)</f>
      </c>
      <c r="X34" s="608">
        <f>IF('PR_Programmatic Progress_1B'!B34="","",'PR_Programmatic Progress_1B'!B34)</f>
      </c>
      <c r="Y34" s="1958">
        <f>IF('PR_Programmatic Progress_1B'!C34="","",'PR_Programmatic Progress_1B'!C34)</f>
      </c>
      <c r="Z34" s="1959"/>
      <c r="AA34" s="1959"/>
      <c r="AB34" s="1959"/>
      <c r="AC34" s="1960"/>
      <c r="AD34" s="1063" t="str">
        <f>IF('PR_Programmatic Progress_1B'!G34="","",'PR_Programmatic Progress_1B'!G34)</f>
        <v>Select</v>
      </c>
      <c r="AE34" s="1063" t="str">
        <f>IF('PR_Programmatic Progress_1B'!H34="","",'PR_Programmatic Progress_1B'!H34)</f>
        <v>Select</v>
      </c>
      <c r="AF34" s="1063" t="str">
        <f>IF('PR_Programmatic Progress_1B'!I34="","",'PR_Programmatic Progress_1B'!I34)</f>
        <v>Select</v>
      </c>
      <c r="AG34" s="1063" t="str">
        <f>IF('PR_Programmatic Progress_1B'!L34="","",'PR_Programmatic Progress_1B'!L34)</f>
        <v>-</v>
      </c>
      <c r="AH34" s="1084" t="str">
        <f>IF('PR_Programmatic Progress_1B'!M34="","",'PR_Programmatic Progress_1B'!M34)</f>
        <v>-</v>
      </c>
    </row>
    <row r="35" spans="1:34" s="13" customFormat="1" ht="69" customHeight="1">
      <c r="A35" s="607">
        <f t="shared" si="1"/>
      </c>
      <c r="B35" s="608">
        <f t="shared" si="2"/>
      </c>
      <c r="C35" s="1958">
        <f t="shared" si="3"/>
      </c>
      <c r="D35" s="1959"/>
      <c r="E35" s="1959"/>
      <c r="F35" s="1959"/>
      <c r="G35" s="1960"/>
      <c r="H35" s="1063" t="str">
        <f t="shared" si="4"/>
        <v>Select</v>
      </c>
      <c r="I35" s="1063" t="str">
        <f t="shared" si="4"/>
        <v>Select</v>
      </c>
      <c r="J35" s="1063" t="str">
        <f t="shared" si="4"/>
        <v>Select</v>
      </c>
      <c r="K35" s="1120" t="str">
        <f t="shared" si="6"/>
        <v>-</v>
      </c>
      <c r="L35" s="1122" t="str">
        <f t="shared" si="5"/>
        <v>-</v>
      </c>
      <c r="M35" s="1964"/>
      <c r="N35" s="1965"/>
      <c r="O35" s="1060"/>
      <c r="P35" s="1130"/>
      <c r="Q35" s="1961"/>
      <c r="R35" s="1962"/>
      <c r="S35" s="1962"/>
      <c r="T35" s="1963"/>
      <c r="U35" s="63"/>
      <c r="V35" s="63"/>
      <c r="W35" s="607">
        <f>IF('PR_Programmatic Progress_1B'!A35="","",'PR_Programmatic Progress_1B'!A35)</f>
      </c>
      <c r="X35" s="608">
        <f>IF('PR_Programmatic Progress_1B'!B35="","",'PR_Programmatic Progress_1B'!B35)</f>
      </c>
      <c r="Y35" s="1958">
        <f>IF('PR_Programmatic Progress_1B'!C35="","",'PR_Programmatic Progress_1B'!C35)</f>
      </c>
      <c r="Z35" s="1959"/>
      <c r="AA35" s="1959"/>
      <c r="AB35" s="1959"/>
      <c r="AC35" s="1960"/>
      <c r="AD35" s="1063" t="str">
        <f>IF('PR_Programmatic Progress_1B'!G35="","",'PR_Programmatic Progress_1B'!G35)</f>
        <v>Select</v>
      </c>
      <c r="AE35" s="1063" t="str">
        <f>IF('PR_Programmatic Progress_1B'!H35="","",'PR_Programmatic Progress_1B'!H35)</f>
        <v>Select</v>
      </c>
      <c r="AF35" s="1063" t="str">
        <f>IF('PR_Programmatic Progress_1B'!I35="","",'PR_Programmatic Progress_1B'!I35)</f>
        <v>Select</v>
      </c>
      <c r="AG35" s="1063" t="str">
        <f>IF('PR_Programmatic Progress_1B'!L35="","",'PR_Programmatic Progress_1B'!L35)</f>
        <v>-</v>
      </c>
      <c r="AH35" s="1084" t="str">
        <f>IF('PR_Programmatic Progress_1B'!M35="","",'PR_Programmatic Progress_1B'!M35)</f>
        <v>-</v>
      </c>
    </row>
    <row r="36" spans="1:34" s="13" customFormat="1" ht="69" customHeight="1">
      <c r="A36" s="607">
        <f t="shared" si="1"/>
      </c>
      <c r="B36" s="608">
        <f t="shared" si="2"/>
      </c>
      <c r="C36" s="1958">
        <f t="shared" si="3"/>
      </c>
      <c r="D36" s="1959"/>
      <c r="E36" s="1959"/>
      <c r="F36" s="1959"/>
      <c r="G36" s="1960"/>
      <c r="H36" s="1063" t="str">
        <f t="shared" si="4"/>
        <v>Select</v>
      </c>
      <c r="I36" s="1063" t="str">
        <f t="shared" si="4"/>
        <v>Select</v>
      </c>
      <c r="J36" s="1063" t="str">
        <f t="shared" si="4"/>
        <v>Select</v>
      </c>
      <c r="K36" s="1120" t="str">
        <f t="shared" si="6"/>
        <v>-</v>
      </c>
      <c r="L36" s="1122" t="str">
        <f t="shared" si="5"/>
        <v>-</v>
      </c>
      <c r="M36" s="1964"/>
      <c r="N36" s="1965"/>
      <c r="O36" s="1060"/>
      <c r="P36" s="1130"/>
      <c r="Q36" s="1961"/>
      <c r="R36" s="1962"/>
      <c r="S36" s="1962"/>
      <c r="T36" s="1963"/>
      <c r="U36" s="63"/>
      <c r="V36" s="63"/>
      <c r="W36" s="607">
        <f>IF('PR_Programmatic Progress_1B'!A36="","",'PR_Programmatic Progress_1B'!A36)</f>
      </c>
      <c r="X36" s="608">
        <f>IF('PR_Programmatic Progress_1B'!B36="","",'PR_Programmatic Progress_1B'!B36)</f>
      </c>
      <c r="Y36" s="1958">
        <f>IF('PR_Programmatic Progress_1B'!C36="","",'PR_Programmatic Progress_1B'!C36)</f>
      </c>
      <c r="Z36" s="1959"/>
      <c r="AA36" s="1959"/>
      <c r="AB36" s="1959"/>
      <c r="AC36" s="1960"/>
      <c r="AD36" s="1063" t="str">
        <f>IF('PR_Programmatic Progress_1B'!G36="","",'PR_Programmatic Progress_1B'!G36)</f>
        <v>Select</v>
      </c>
      <c r="AE36" s="1063" t="str">
        <f>IF('PR_Programmatic Progress_1B'!H36="","",'PR_Programmatic Progress_1B'!H36)</f>
        <v>Select</v>
      </c>
      <c r="AF36" s="1063" t="str">
        <f>IF('PR_Programmatic Progress_1B'!I36="","",'PR_Programmatic Progress_1B'!I36)</f>
        <v>Select</v>
      </c>
      <c r="AG36" s="1063" t="str">
        <f>IF('PR_Programmatic Progress_1B'!L36="","",'PR_Programmatic Progress_1B'!L36)</f>
        <v>-</v>
      </c>
      <c r="AH36" s="1084" t="str">
        <f>IF('PR_Programmatic Progress_1B'!M36="","",'PR_Programmatic Progress_1B'!M36)</f>
        <v>-</v>
      </c>
    </row>
    <row r="37" spans="1:34" s="13" customFormat="1" ht="69" customHeight="1">
      <c r="A37" s="607">
        <f t="shared" si="1"/>
      </c>
      <c r="B37" s="608">
        <f t="shared" si="2"/>
      </c>
      <c r="C37" s="1958">
        <f t="shared" si="3"/>
      </c>
      <c r="D37" s="1959"/>
      <c r="E37" s="1959"/>
      <c r="F37" s="1959"/>
      <c r="G37" s="1960"/>
      <c r="H37" s="1063" t="str">
        <f t="shared" si="4"/>
        <v>Select</v>
      </c>
      <c r="I37" s="1063" t="str">
        <f t="shared" si="4"/>
        <v>Select</v>
      </c>
      <c r="J37" s="1063" t="str">
        <f t="shared" si="4"/>
        <v>Select</v>
      </c>
      <c r="K37" s="1120" t="str">
        <f t="shared" si="6"/>
        <v>-</v>
      </c>
      <c r="L37" s="1122" t="str">
        <f t="shared" si="5"/>
        <v>-</v>
      </c>
      <c r="M37" s="1964"/>
      <c r="N37" s="1965"/>
      <c r="O37" s="1060"/>
      <c r="P37" s="1130"/>
      <c r="Q37" s="1961"/>
      <c r="R37" s="1962"/>
      <c r="S37" s="1962"/>
      <c r="T37" s="1963"/>
      <c r="U37" s="63"/>
      <c r="V37" s="63"/>
      <c r="W37" s="607">
        <f>IF('PR_Programmatic Progress_1B'!A37="","",'PR_Programmatic Progress_1B'!A37)</f>
      </c>
      <c r="X37" s="608">
        <f>IF('PR_Programmatic Progress_1B'!B37="","",'PR_Programmatic Progress_1B'!B37)</f>
      </c>
      <c r="Y37" s="1958">
        <f>IF('PR_Programmatic Progress_1B'!C37="","",'PR_Programmatic Progress_1B'!C37)</f>
      </c>
      <c r="Z37" s="1959"/>
      <c r="AA37" s="1959"/>
      <c r="AB37" s="1959"/>
      <c r="AC37" s="1960"/>
      <c r="AD37" s="1063" t="str">
        <f>IF('PR_Programmatic Progress_1B'!G37="","",'PR_Programmatic Progress_1B'!G37)</f>
        <v>Select</v>
      </c>
      <c r="AE37" s="1063" t="str">
        <f>IF('PR_Programmatic Progress_1B'!H37="","",'PR_Programmatic Progress_1B'!H37)</f>
        <v>Select</v>
      </c>
      <c r="AF37" s="1063" t="str">
        <f>IF('PR_Programmatic Progress_1B'!I37="","",'PR_Programmatic Progress_1B'!I37)</f>
        <v>Select</v>
      </c>
      <c r="AG37" s="1063" t="str">
        <f>IF('PR_Programmatic Progress_1B'!L37="","",'PR_Programmatic Progress_1B'!L37)</f>
        <v>-</v>
      </c>
      <c r="AH37" s="1084" t="str">
        <f>IF('PR_Programmatic Progress_1B'!M37="","",'PR_Programmatic Progress_1B'!M37)</f>
        <v>-</v>
      </c>
    </row>
    <row r="38" ht="12.75">
      <c r="I38" s="609"/>
    </row>
    <row r="39" spans="1:20" ht="52.5" customHeight="1" thickBot="1">
      <c r="A39" s="1966" t="s">
        <v>74</v>
      </c>
      <c r="B39" s="1967"/>
      <c r="C39" s="1967"/>
      <c r="D39" s="1967"/>
      <c r="E39" s="1967"/>
      <c r="F39" s="1967"/>
      <c r="G39" s="1967"/>
      <c r="H39" s="1967"/>
      <c r="I39" s="1967"/>
      <c r="J39" s="1967"/>
      <c r="K39" s="1967"/>
      <c r="L39" s="1967"/>
      <c r="M39" s="1967"/>
      <c r="N39" s="1967"/>
      <c r="O39" s="1967"/>
      <c r="P39" s="1967"/>
      <c r="Q39" s="1967"/>
      <c r="R39" s="1967"/>
      <c r="S39" s="1967"/>
      <c r="T39" s="1967"/>
    </row>
    <row r="40" spans="1:20" ht="12.75">
      <c r="A40" s="1971"/>
      <c r="B40" s="1972"/>
      <c r="C40" s="1972"/>
      <c r="D40" s="1972"/>
      <c r="E40" s="1972"/>
      <c r="F40" s="1972"/>
      <c r="G40" s="1972"/>
      <c r="H40" s="1972"/>
      <c r="I40" s="1972"/>
      <c r="J40" s="1972"/>
      <c r="K40" s="1972"/>
      <c r="L40" s="1972"/>
      <c r="M40" s="1972"/>
      <c r="N40" s="1972"/>
      <c r="O40" s="1972"/>
      <c r="P40" s="1972"/>
      <c r="Q40" s="1972"/>
      <c r="R40" s="1972"/>
      <c r="S40" s="1972"/>
      <c r="T40" s="1973"/>
    </row>
    <row r="41" spans="1:20" ht="12.75">
      <c r="A41" s="1974"/>
      <c r="B41" s="1975"/>
      <c r="C41" s="1975"/>
      <c r="D41" s="1975"/>
      <c r="E41" s="1975"/>
      <c r="F41" s="1975"/>
      <c r="G41" s="1975"/>
      <c r="H41" s="1975"/>
      <c r="I41" s="1975"/>
      <c r="J41" s="1975"/>
      <c r="K41" s="1975"/>
      <c r="L41" s="1975"/>
      <c r="M41" s="1975"/>
      <c r="N41" s="1975"/>
      <c r="O41" s="1975"/>
      <c r="P41" s="1975"/>
      <c r="Q41" s="1975"/>
      <c r="R41" s="1975"/>
      <c r="S41" s="1975"/>
      <c r="T41" s="1976"/>
    </row>
    <row r="42" spans="1:20" ht="20.25" customHeight="1">
      <c r="A42" s="1974"/>
      <c r="B42" s="1975"/>
      <c r="C42" s="1975"/>
      <c r="D42" s="1975"/>
      <c r="E42" s="1975"/>
      <c r="F42" s="1975"/>
      <c r="G42" s="1975"/>
      <c r="H42" s="1975"/>
      <c r="I42" s="1975"/>
      <c r="J42" s="1975"/>
      <c r="K42" s="1975"/>
      <c r="L42" s="1975"/>
      <c r="M42" s="1975"/>
      <c r="N42" s="1975"/>
      <c r="O42" s="1975"/>
      <c r="P42" s="1975"/>
      <c r="Q42" s="1975"/>
      <c r="R42" s="1975"/>
      <c r="S42" s="1975"/>
      <c r="T42" s="1976"/>
    </row>
    <row r="43" spans="1:20" ht="12.75">
      <c r="A43" s="1974"/>
      <c r="B43" s="1975"/>
      <c r="C43" s="1975"/>
      <c r="D43" s="1975"/>
      <c r="E43" s="1975"/>
      <c r="F43" s="1975"/>
      <c r="G43" s="1975"/>
      <c r="H43" s="1975"/>
      <c r="I43" s="1975"/>
      <c r="J43" s="1975"/>
      <c r="K43" s="1975"/>
      <c r="L43" s="1975"/>
      <c r="M43" s="1975"/>
      <c r="N43" s="1975"/>
      <c r="O43" s="1975"/>
      <c r="P43" s="1975"/>
      <c r="Q43" s="1975"/>
      <c r="R43" s="1975"/>
      <c r="S43" s="1975"/>
      <c r="T43" s="1976"/>
    </row>
    <row r="44" spans="1:20" ht="12.75">
      <c r="A44" s="1974"/>
      <c r="B44" s="1975"/>
      <c r="C44" s="1975"/>
      <c r="D44" s="1975"/>
      <c r="E44" s="1975"/>
      <c r="F44" s="1975"/>
      <c r="G44" s="1975"/>
      <c r="H44" s="1975"/>
      <c r="I44" s="1975"/>
      <c r="J44" s="1975"/>
      <c r="K44" s="1975"/>
      <c r="L44" s="1975"/>
      <c r="M44" s="1975"/>
      <c r="N44" s="1975"/>
      <c r="O44" s="1975"/>
      <c r="P44" s="1975"/>
      <c r="Q44" s="1975"/>
      <c r="R44" s="1975"/>
      <c r="S44" s="1975"/>
      <c r="T44" s="1976"/>
    </row>
    <row r="45" spans="1:20" ht="12.75">
      <c r="A45" s="1974"/>
      <c r="B45" s="1975"/>
      <c r="C45" s="1975"/>
      <c r="D45" s="1975"/>
      <c r="E45" s="1975"/>
      <c r="F45" s="1975"/>
      <c r="G45" s="1975"/>
      <c r="H45" s="1975"/>
      <c r="I45" s="1975"/>
      <c r="J45" s="1975"/>
      <c r="K45" s="1975"/>
      <c r="L45" s="1975"/>
      <c r="M45" s="1975"/>
      <c r="N45" s="1975"/>
      <c r="O45" s="1975"/>
      <c r="P45" s="1975"/>
      <c r="Q45" s="1975"/>
      <c r="R45" s="1975"/>
      <c r="S45" s="1975"/>
      <c r="T45" s="1976"/>
    </row>
    <row r="46" spans="1:20" ht="21" customHeight="1" thickBot="1">
      <c r="A46" s="1977"/>
      <c r="B46" s="1978"/>
      <c r="C46" s="1978"/>
      <c r="D46" s="1978"/>
      <c r="E46" s="1978"/>
      <c r="F46" s="1978"/>
      <c r="G46" s="1978"/>
      <c r="H46" s="1978"/>
      <c r="I46" s="1978"/>
      <c r="J46" s="1978"/>
      <c r="K46" s="1978"/>
      <c r="L46" s="1978"/>
      <c r="M46" s="1978"/>
      <c r="N46" s="1978"/>
      <c r="O46" s="1978"/>
      <c r="P46" s="1978"/>
      <c r="Q46" s="1978"/>
      <c r="R46" s="1978"/>
      <c r="S46" s="1978"/>
      <c r="T46" s="1979"/>
    </row>
  </sheetData>
  <sheetProtection formatCells="0" formatColumns="0" formatRows="0"/>
  <mergeCells count="132">
    <mergeCell ref="Y37:AC37"/>
    <mergeCell ref="Y35:AC35"/>
    <mergeCell ref="Y36:AC36"/>
    <mergeCell ref="Y33:AC33"/>
    <mergeCell ref="Y34:AC34"/>
    <mergeCell ref="Y30:AC30"/>
    <mergeCell ref="Y31:AC31"/>
    <mergeCell ref="Y28:AC28"/>
    <mergeCell ref="Y29:AC29"/>
    <mergeCell ref="Y26:AC26"/>
    <mergeCell ref="Y27:AC27"/>
    <mergeCell ref="Y24:AC24"/>
    <mergeCell ref="Y25:AC25"/>
    <mergeCell ref="Y22:AC22"/>
    <mergeCell ref="Y23:AC23"/>
    <mergeCell ref="Y20:AC20"/>
    <mergeCell ref="Y21:AC21"/>
    <mergeCell ref="Y18:AC18"/>
    <mergeCell ref="Y19:AC19"/>
    <mergeCell ref="Y16:AC16"/>
    <mergeCell ref="Y17:AC17"/>
    <mergeCell ref="Y14:AC14"/>
    <mergeCell ref="Y15:AC15"/>
    <mergeCell ref="Y12:AC12"/>
    <mergeCell ref="Y13:AC13"/>
    <mergeCell ref="Q21:T21"/>
    <mergeCell ref="W9:AH9"/>
    <mergeCell ref="W10:W11"/>
    <mergeCell ref="X10:X11"/>
    <mergeCell ref="Y10:AC11"/>
    <mergeCell ref="AD10:AD11"/>
    <mergeCell ref="AE10:AE11"/>
    <mergeCell ref="AF10:AF11"/>
    <mergeCell ref="AG10:AG11"/>
    <mergeCell ref="AH10:AH11"/>
    <mergeCell ref="Q35:T35"/>
    <mergeCell ref="C36:G36"/>
    <mergeCell ref="M36:N36"/>
    <mergeCell ref="Q36:T36"/>
    <mergeCell ref="C37:G37"/>
    <mergeCell ref="M37:N37"/>
    <mergeCell ref="Q37:T37"/>
    <mergeCell ref="M35:N35"/>
    <mergeCell ref="Q18:T18"/>
    <mergeCell ref="Q13:T13"/>
    <mergeCell ref="Q16:T16"/>
    <mergeCell ref="C18:G18"/>
    <mergeCell ref="C15:G15"/>
    <mergeCell ref="C17:G17"/>
    <mergeCell ref="M16:N16"/>
    <mergeCell ref="C16:G16"/>
    <mergeCell ref="M15:N15"/>
    <mergeCell ref="Q17:T17"/>
    <mergeCell ref="M14:N14"/>
    <mergeCell ref="M18:N18"/>
    <mergeCell ref="M20:N20"/>
    <mergeCell ref="M23:N23"/>
    <mergeCell ref="Q15:T15"/>
    <mergeCell ref="Q19:T19"/>
    <mergeCell ref="Q22:T22"/>
    <mergeCell ref="Q23:T23"/>
    <mergeCell ref="Q20:T20"/>
    <mergeCell ref="Q14:T14"/>
    <mergeCell ref="C13:G13"/>
    <mergeCell ref="M13:N13"/>
    <mergeCell ref="M19:N19"/>
    <mergeCell ref="M25:N25"/>
    <mergeCell ref="C19:G19"/>
    <mergeCell ref="C21:G21"/>
    <mergeCell ref="C22:G22"/>
    <mergeCell ref="C14:G14"/>
    <mergeCell ref="C20:G20"/>
    <mergeCell ref="M17:N17"/>
    <mergeCell ref="A10:A11"/>
    <mergeCell ref="B10:B11"/>
    <mergeCell ref="Q12:T12"/>
    <mergeCell ref="H10:H11"/>
    <mergeCell ref="Q10:T11"/>
    <mergeCell ref="O10:O11"/>
    <mergeCell ref="C10:G11"/>
    <mergeCell ref="M10:N11"/>
    <mergeCell ref="P10:P11"/>
    <mergeCell ref="J10:J11"/>
    <mergeCell ref="I10:I11"/>
    <mergeCell ref="M12:N12"/>
    <mergeCell ref="C12:G12"/>
    <mergeCell ref="K10:K11"/>
    <mergeCell ref="L10:L11"/>
    <mergeCell ref="A1:K1"/>
    <mergeCell ref="A3:C3"/>
    <mergeCell ref="A4:C4"/>
    <mergeCell ref="A5:C5"/>
    <mergeCell ref="A6:C6"/>
    <mergeCell ref="A8:T8"/>
    <mergeCell ref="A7:L7"/>
    <mergeCell ref="A9:T9"/>
    <mergeCell ref="M27:N27"/>
    <mergeCell ref="Q27:T27"/>
    <mergeCell ref="Q25:T25"/>
    <mergeCell ref="Q26:T26"/>
    <mergeCell ref="M21:N21"/>
    <mergeCell ref="M22:N22"/>
    <mergeCell ref="M24:N24"/>
    <mergeCell ref="Q24:T24"/>
    <mergeCell ref="C23:G23"/>
    <mergeCell ref="C27:G27"/>
    <mergeCell ref="C26:G26"/>
    <mergeCell ref="C25:G25"/>
    <mergeCell ref="A40:T46"/>
    <mergeCell ref="C31:G31"/>
    <mergeCell ref="Q31:T31"/>
    <mergeCell ref="C24:G24"/>
    <mergeCell ref="M26:N26"/>
    <mergeCell ref="C33:G33"/>
    <mergeCell ref="A39:T39"/>
    <mergeCell ref="M31:N31"/>
    <mergeCell ref="M33:N33"/>
    <mergeCell ref="Q33:T33"/>
    <mergeCell ref="C34:G34"/>
    <mergeCell ref="M34:N34"/>
    <mergeCell ref="Q34:T34"/>
    <mergeCell ref="C35:G35"/>
    <mergeCell ref="A32:T32"/>
    <mergeCell ref="C28:G28"/>
    <mergeCell ref="Q28:T28"/>
    <mergeCell ref="C30:G30"/>
    <mergeCell ref="C29:G29"/>
    <mergeCell ref="M30:N30"/>
    <mergeCell ref="Q30:T30"/>
    <mergeCell ref="M28:N28"/>
    <mergeCell ref="M29:N29"/>
    <mergeCell ref="Q29:T29"/>
  </mergeCells>
  <conditionalFormatting sqref="A12:L31 A32 A33:L37">
    <cfRule type="cellIs" priority="1" dxfId="0" operator="notEqual">
      <formula>W12</formula>
    </cfRule>
  </conditionalFormatting>
  <dataValidations count="5">
    <dataValidation type="list" allowBlank="1" showInputMessage="1" showErrorMessage="1" sqref="M12:M31 M33:M37">
      <formula1>"Select,Not Verified,Desk Review,PR On-site Visit,SR On-site Visit,Other ..."</formula1>
    </dataValidation>
    <dataValidation type="list" allowBlank="1" showInputMessage="1" showErrorMessage="1" sqref="AE12:AE37">
      <formula1>"Select, Y-over program term, Y-cumulative annually, N-not cumulative"</formula1>
    </dataValidation>
    <dataValidation type="list" allowBlank="1" showInputMessage="1" showErrorMessage="1" sqref="AF12:AF37 J12:J31 J33:J37">
      <formula1>"Select, Yes - Top 10, Top 10 equivalent, No"</formula1>
    </dataValidation>
    <dataValidation type="list" allowBlank="1" showInputMessage="1" showErrorMessage="1" sqref="AD12:AD37 H12:H31 H33:H37">
      <formula1>"Select, National Program, Current grant, GF, GF and other donors"</formula1>
    </dataValidation>
    <dataValidation type="list" allowBlank="1" showInputMessage="1" showErrorMessage="1" sqref="I12:I31 I33:I37">
      <formula1>"Select, Y-over program term, Y-cumulative annually, N-not cumulative, Y-over RCC term"</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rowBreaks count="1" manualBreakCount="1">
    <brk id="26" max="20" man="1"/>
  </rowBreaks>
</worksheet>
</file>

<file path=xl/worksheets/sheet16.xml><?xml version="1.0" encoding="utf-8"?>
<worksheet xmlns="http://schemas.openxmlformats.org/spreadsheetml/2006/main" xmlns:r="http://schemas.openxmlformats.org/officeDocument/2006/relationships">
  <sheetPr>
    <tabColor indexed="40"/>
    <pageSetUpPr fitToPage="1"/>
  </sheetPr>
  <dimension ref="A1:W77"/>
  <sheetViews>
    <sheetView view="pageBreakPreview" zoomScale="70" zoomScaleNormal="65" zoomScaleSheetLayoutView="70" zoomScalePageLayoutView="0" workbookViewId="0" topLeftCell="A52">
      <selection activeCell="D38" sqref="D38:L38"/>
    </sheetView>
  </sheetViews>
  <sheetFormatPr defaultColWidth="0" defaultRowHeight="12.75"/>
  <cols>
    <col min="1" max="1" width="15.421875" style="69" customWidth="1"/>
    <col min="2" max="2" width="33.28125" style="69" customWidth="1"/>
    <col min="3" max="3" width="18.7109375" style="69" customWidth="1"/>
    <col min="4" max="4" width="20.7109375" style="69" customWidth="1"/>
    <col min="5" max="5" width="19.28125" style="69" customWidth="1"/>
    <col min="6" max="6" width="20.00390625" style="69" customWidth="1"/>
    <col min="7" max="7" width="0.5625" style="69" hidden="1" customWidth="1"/>
    <col min="8" max="8" width="6.57421875" style="69" hidden="1" customWidth="1"/>
    <col min="9" max="9" width="0.9921875" style="69" customWidth="1"/>
    <col min="10" max="10" width="18.140625" style="83" customWidth="1"/>
    <col min="11" max="11" width="21.7109375" style="69" customWidth="1"/>
    <col min="12" max="12" width="83.00390625" style="69" customWidth="1"/>
    <col min="13" max="23" width="9.140625" style="69" customWidth="1"/>
    <col min="24" max="24" width="0" style="69" hidden="1" customWidth="1"/>
    <col min="25" max="25" width="9.8515625" style="69" hidden="1" customWidth="1"/>
    <col min="26" max="28" width="0" style="69" hidden="1" customWidth="1"/>
    <col min="29" max="29" width="9.8515625" style="69" hidden="1" customWidth="1"/>
    <col min="30" max="251" width="0" style="69" hidden="1" customWidth="1"/>
    <col min="252" max="252" width="9.8515625" style="69" hidden="1" customWidth="1"/>
    <col min="253" max="255" width="0" style="69" hidden="1" customWidth="1"/>
    <col min="256" max="16384" width="9.8515625" style="69" hidden="1" customWidth="1"/>
  </cols>
  <sheetData>
    <row r="1" spans="1:23" s="3" customFormat="1" ht="25.5" customHeight="1">
      <c r="A1" s="1924" t="s">
        <v>279</v>
      </c>
      <c r="B1" s="1924"/>
      <c r="C1" s="1924"/>
      <c r="D1" s="1924"/>
      <c r="E1" s="1924"/>
      <c r="F1" s="1924"/>
      <c r="G1" s="1924"/>
      <c r="H1" s="1924"/>
      <c r="I1" s="1924"/>
      <c r="J1" s="1924"/>
      <c r="K1" s="69"/>
      <c r="L1" s="69"/>
      <c r="M1" s="69"/>
      <c r="N1" s="69"/>
      <c r="O1" s="69"/>
      <c r="P1" s="69"/>
      <c r="Q1" s="69"/>
      <c r="R1" s="69"/>
      <c r="S1" s="69"/>
      <c r="T1" s="69"/>
      <c r="U1" s="69"/>
      <c r="V1" s="69"/>
      <c r="W1" s="69"/>
    </row>
    <row r="2" spans="1:23" s="13" customFormat="1" ht="27" customHeight="1" thickBot="1">
      <c r="A2" s="98" t="s">
        <v>154</v>
      </c>
      <c r="B2" s="72"/>
      <c r="C2" s="72"/>
      <c r="D2" s="72"/>
      <c r="E2" s="72"/>
      <c r="F2" s="72"/>
      <c r="G2" s="72"/>
      <c r="H2" s="72"/>
      <c r="I2" s="72"/>
      <c r="J2" s="72"/>
      <c r="K2" s="72"/>
      <c r="L2" s="72"/>
      <c r="M2" s="69"/>
      <c r="N2" s="69"/>
      <c r="O2" s="69"/>
      <c r="P2" s="69"/>
      <c r="Q2" s="69"/>
      <c r="R2" s="69"/>
      <c r="S2" s="69"/>
      <c r="T2" s="69"/>
      <c r="U2" s="69"/>
      <c r="V2" s="69"/>
      <c r="W2" s="69"/>
    </row>
    <row r="3" spans="1:23" s="4" customFormat="1" ht="27.75" customHeight="1" thickBot="1">
      <c r="A3" s="1471" t="s">
        <v>70</v>
      </c>
      <c r="B3" s="1472"/>
      <c r="C3" s="1549" t="str">
        <f>IF('LFA_Programmatic Progress_1A'!C7="","",'LFA_Programmatic Progress_1A'!C7)</f>
        <v>GEO-H-NCDC</v>
      </c>
      <c r="D3" s="1550"/>
      <c r="E3" s="1550"/>
      <c r="F3" s="1551"/>
      <c r="G3" s="73"/>
      <c r="H3" s="73"/>
      <c r="I3" s="73"/>
      <c r="J3" s="73"/>
      <c r="K3" s="73"/>
      <c r="L3" s="73"/>
      <c r="M3" s="220"/>
      <c r="N3" s="220"/>
      <c r="O3" s="220"/>
      <c r="P3" s="220"/>
      <c r="Q3" s="220"/>
      <c r="R3" s="220"/>
      <c r="S3" s="220"/>
      <c r="T3" s="220"/>
      <c r="U3" s="220"/>
      <c r="V3" s="220"/>
      <c r="W3" s="220"/>
    </row>
    <row r="4" spans="1:23" s="4" customFormat="1" ht="15" customHeight="1">
      <c r="A4" s="493" t="s">
        <v>271</v>
      </c>
      <c r="B4" s="513"/>
      <c r="C4" s="53" t="s">
        <v>277</v>
      </c>
      <c r="D4" s="505" t="str">
        <f>IF('LFA_Programmatic Progress_1A'!D12="Select","",'LFA_Programmatic Progress_1A'!D12)</f>
        <v>Semester</v>
      </c>
      <c r="E4" s="5" t="s">
        <v>278</v>
      </c>
      <c r="F4" s="47">
        <f>IF('LFA_Programmatic Progress_1A'!F12="Select","",'LFA_Programmatic Progress_1A'!F12)</f>
        <v>2</v>
      </c>
      <c r="G4" s="73"/>
      <c r="H4" s="73"/>
      <c r="I4" s="73"/>
      <c r="J4" s="73"/>
      <c r="K4" s="73"/>
      <c r="L4" s="73"/>
      <c r="M4" s="220"/>
      <c r="N4" s="220"/>
      <c r="O4" s="220"/>
      <c r="P4" s="220"/>
      <c r="Q4" s="220"/>
      <c r="R4" s="220"/>
      <c r="S4" s="220"/>
      <c r="T4" s="220"/>
      <c r="U4" s="220"/>
      <c r="V4" s="220"/>
      <c r="W4" s="220"/>
    </row>
    <row r="5" spans="1:23" s="4" customFormat="1" ht="15" customHeight="1">
      <c r="A5" s="514" t="s">
        <v>272</v>
      </c>
      <c r="B5" s="40"/>
      <c r="C5" s="54" t="s">
        <v>240</v>
      </c>
      <c r="D5" s="520">
        <f>IF('LFA_Programmatic Progress_1A'!D13="","",'LFA_Programmatic Progress_1A'!D13)</f>
        <v>41821</v>
      </c>
      <c r="E5" s="5" t="s">
        <v>258</v>
      </c>
      <c r="F5" s="521">
        <f>IF('LFA_Programmatic Progress_1A'!F13="","",'LFA_Programmatic Progress_1A'!F13)</f>
        <v>42004</v>
      </c>
      <c r="G5" s="73"/>
      <c r="H5" s="73"/>
      <c r="I5" s="73"/>
      <c r="J5" s="73"/>
      <c r="K5" s="73"/>
      <c r="L5" s="73"/>
      <c r="M5" s="220"/>
      <c r="N5" s="220"/>
      <c r="O5" s="220"/>
      <c r="P5" s="220"/>
      <c r="Q5" s="220"/>
      <c r="R5" s="220"/>
      <c r="S5" s="220"/>
      <c r="T5" s="220"/>
      <c r="U5" s="220"/>
      <c r="V5" s="220"/>
      <c r="W5" s="220"/>
    </row>
    <row r="6" spans="1:23" s="4" customFormat="1" ht="15" customHeight="1" thickBot="1">
      <c r="A6" s="55" t="s">
        <v>273</v>
      </c>
      <c r="B6" s="41"/>
      <c r="C6" s="1537">
        <f>IF('LFA_Programmatic Progress_1A'!C14="Select","",'LFA_Programmatic Progress_1A'!C14)</f>
        <v>2</v>
      </c>
      <c r="D6" s="1538"/>
      <c r="E6" s="1538"/>
      <c r="F6" s="1539"/>
      <c r="G6" s="73"/>
      <c r="H6" s="73"/>
      <c r="I6" s="73"/>
      <c r="J6" s="73"/>
      <c r="K6" s="73"/>
      <c r="L6" s="73"/>
      <c r="M6" s="220"/>
      <c r="N6" s="220"/>
      <c r="O6" s="220"/>
      <c r="P6" s="220"/>
      <c r="Q6" s="220"/>
      <c r="R6" s="220"/>
      <c r="S6" s="220"/>
      <c r="T6" s="220"/>
      <c r="U6" s="220"/>
      <c r="V6" s="220"/>
      <c r="W6" s="220"/>
    </row>
    <row r="7" spans="1:23" s="4" customFormat="1" ht="9" customHeight="1">
      <c r="A7" s="201"/>
      <c r="B7" s="202"/>
      <c r="C7" s="52"/>
      <c r="D7" s="207"/>
      <c r="E7" s="208"/>
      <c r="F7" s="52"/>
      <c r="G7" s="170"/>
      <c r="H7" s="170"/>
      <c r="I7" s="210"/>
      <c r="J7" s="210"/>
      <c r="K7" s="73"/>
      <c r="L7" s="73"/>
      <c r="M7" s="220"/>
      <c r="N7" s="220"/>
      <c r="O7" s="220"/>
      <c r="P7" s="220"/>
      <c r="Q7" s="220"/>
      <c r="R7" s="220"/>
      <c r="S7" s="220"/>
      <c r="T7" s="220"/>
      <c r="U7" s="220"/>
      <c r="V7" s="220"/>
      <c r="W7" s="220"/>
    </row>
    <row r="8" spans="1:23" s="4" customFormat="1" ht="19.5" customHeight="1">
      <c r="A8" s="200" t="s">
        <v>223</v>
      </c>
      <c r="B8" s="203"/>
      <c r="C8" s="206"/>
      <c r="D8" s="206"/>
      <c r="E8" s="209"/>
      <c r="F8" s="204"/>
      <c r="G8" s="205"/>
      <c r="H8" s="205"/>
      <c r="I8" s="211"/>
      <c r="J8" s="212"/>
      <c r="K8" s="73"/>
      <c r="L8" s="73"/>
      <c r="M8" s="220"/>
      <c r="N8" s="220"/>
      <c r="O8" s="220"/>
      <c r="P8" s="220"/>
      <c r="Q8" s="220"/>
      <c r="R8" s="220"/>
      <c r="S8" s="220"/>
      <c r="T8" s="220"/>
      <c r="U8" s="220"/>
      <c r="V8" s="220"/>
      <c r="W8" s="220"/>
    </row>
    <row r="9" spans="1:23" s="536" customFormat="1" ht="5.25" customHeight="1">
      <c r="A9" s="213"/>
      <c r="B9" s="610"/>
      <c r="C9" s="611"/>
      <c r="D9" s="611"/>
      <c r="E9" s="611"/>
      <c r="F9" s="611"/>
      <c r="I9" s="611"/>
      <c r="J9" s="610"/>
      <c r="L9" s="1016"/>
      <c r="M9" s="977"/>
      <c r="N9" s="977"/>
      <c r="O9" s="977"/>
      <c r="P9" s="977"/>
      <c r="Q9" s="977"/>
      <c r="R9" s="977"/>
      <c r="S9" s="977"/>
      <c r="T9" s="977"/>
      <c r="U9" s="977"/>
      <c r="V9" s="977"/>
      <c r="W9" s="977"/>
    </row>
    <row r="10" spans="1:23" s="17" customFormat="1" ht="24.75" customHeight="1">
      <c r="A10" s="1601" t="s">
        <v>498</v>
      </c>
      <c r="B10" s="1602"/>
      <c r="C10" s="1602"/>
      <c r="D10" s="1602"/>
      <c r="E10" s="1602"/>
      <c r="F10" s="1602"/>
      <c r="G10" s="1602"/>
      <c r="H10" s="1602"/>
      <c r="I10" s="1602"/>
      <c r="J10" s="1602"/>
      <c r="K10" s="1602"/>
      <c r="L10" s="1602"/>
      <c r="M10" s="1017"/>
      <c r="N10" s="1017"/>
      <c r="O10" s="1017"/>
      <c r="P10" s="1017"/>
      <c r="Q10" s="1017"/>
      <c r="R10" s="1017"/>
      <c r="S10" s="1017"/>
      <c r="T10" s="1017"/>
      <c r="U10" s="1017"/>
      <c r="V10" s="1017"/>
      <c r="W10" s="1017"/>
    </row>
    <row r="11" spans="1:23" s="17" customFormat="1" ht="27" customHeight="1">
      <c r="A11" s="2037" t="s">
        <v>565</v>
      </c>
      <c r="B11" s="2041"/>
      <c r="C11" s="2041"/>
      <c r="D11" s="2041"/>
      <c r="E11" s="2041"/>
      <c r="F11" s="2041"/>
      <c r="G11" s="2041"/>
      <c r="H11" s="2041"/>
      <c r="I11" s="2041"/>
      <c r="J11" s="2041"/>
      <c r="K11" s="2041"/>
      <c r="L11" s="2041"/>
      <c r="M11" s="1017"/>
      <c r="N11" s="1017"/>
      <c r="O11" s="1017"/>
      <c r="P11" s="1017"/>
      <c r="Q11" s="1017"/>
      <c r="R11" s="1017"/>
      <c r="S11" s="1017"/>
      <c r="T11" s="1017"/>
      <c r="U11" s="1017"/>
      <c r="V11" s="1017"/>
      <c r="W11" s="1017"/>
    </row>
    <row r="12" spans="1:23" s="893" customFormat="1" ht="41.25" customHeight="1">
      <c r="A12" s="2037" t="s">
        <v>566</v>
      </c>
      <c r="B12" s="2038"/>
      <c r="C12" s="2038"/>
      <c r="D12" s="2038"/>
      <c r="E12" s="2038"/>
      <c r="F12" s="2038"/>
      <c r="G12" s="2038"/>
      <c r="H12" s="2038"/>
      <c r="I12" s="2038"/>
      <c r="J12" s="2038"/>
      <c r="K12" s="2038"/>
      <c r="L12" s="2039"/>
      <c r="M12" s="1018"/>
      <c r="N12" s="1018"/>
      <c r="O12" s="1018"/>
      <c r="P12" s="1018"/>
      <c r="Q12" s="1018"/>
      <c r="R12" s="1018"/>
      <c r="S12" s="1018"/>
      <c r="T12" s="1018"/>
      <c r="U12" s="1018"/>
      <c r="V12" s="1018"/>
      <c r="W12" s="1018"/>
    </row>
    <row r="13" spans="1:23" s="893" customFormat="1" ht="31.5" customHeight="1" thickBot="1">
      <c r="A13" s="2040" t="s">
        <v>608</v>
      </c>
      <c r="B13" s="2040"/>
      <c r="C13" s="2040"/>
      <c r="D13" s="2040"/>
      <c r="E13" s="2040"/>
      <c r="F13" s="2040"/>
      <c r="G13" s="2040"/>
      <c r="H13" s="2040"/>
      <c r="I13" s="2040"/>
      <c r="J13" s="2040"/>
      <c r="K13" s="2040"/>
      <c r="L13" s="2040"/>
      <c r="M13" s="1018"/>
      <c r="N13" s="1018"/>
      <c r="O13" s="1018"/>
      <c r="P13" s="1018"/>
      <c r="Q13" s="1018"/>
      <c r="R13" s="1018"/>
      <c r="S13" s="1018"/>
      <c r="T13" s="1018"/>
      <c r="U13" s="1018"/>
      <c r="V13" s="1018"/>
      <c r="W13" s="1018"/>
    </row>
    <row r="14" spans="1:23" s="184" customFormat="1" ht="23.25" customHeight="1" thickBot="1">
      <c r="A14" s="214"/>
      <c r="B14" s="215"/>
      <c r="C14" s="216"/>
      <c r="D14" s="382" t="s">
        <v>429</v>
      </c>
      <c r="E14" s="2049" t="s">
        <v>430</v>
      </c>
      <c r="F14" s="2050"/>
      <c r="G14" s="2050"/>
      <c r="H14" s="2050"/>
      <c r="I14" s="2050"/>
      <c r="J14" s="2050"/>
      <c r="K14" s="2051"/>
      <c r="L14" s="2052"/>
      <c r="M14" s="1019"/>
      <c r="N14" s="1019"/>
      <c r="O14" s="1019"/>
      <c r="P14" s="1019"/>
      <c r="Q14" s="1019"/>
      <c r="R14" s="1019"/>
      <c r="S14" s="1019"/>
      <c r="T14" s="1019"/>
      <c r="U14" s="1019"/>
      <c r="V14" s="1019"/>
      <c r="W14" s="1019"/>
    </row>
    <row r="15" spans="1:23" s="13" customFormat="1" ht="47.25" customHeight="1" thickBot="1">
      <c r="A15" s="2056" t="s">
        <v>244</v>
      </c>
      <c r="B15" s="2057"/>
      <c r="C15" s="2058"/>
      <c r="D15" s="473" t="s">
        <v>6</v>
      </c>
      <c r="E15" s="473" t="s">
        <v>6</v>
      </c>
      <c r="F15" s="2053" t="s">
        <v>414</v>
      </c>
      <c r="G15" s="2054"/>
      <c r="H15" s="2054"/>
      <c r="I15" s="2054"/>
      <c r="J15" s="2054"/>
      <c r="K15" s="2054"/>
      <c r="L15" s="2055"/>
      <c r="M15" s="14"/>
      <c r="N15" s="14"/>
      <c r="O15" s="14"/>
      <c r="P15" s="14"/>
      <c r="Q15" s="14"/>
      <c r="R15" s="14"/>
      <c r="S15" s="14"/>
      <c r="T15" s="14"/>
      <c r="U15" s="14"/>
      <c r="V15" s="14"/>
      <c r="W15" s="14"/>
    </row>
    <row r="16" spans="1:23" s="3" customFormat="1" ht="41.25" customHeight="1">
      <c r="A16" s="2046" t="str">
        <f>IF('PR_Grant Management_2'!A14="","",'PR_Grant Management_2'!A14)</f>
        <v>1. Conditions Precedent to the First Disbursement (Terminal Date as stated in block 7A of the Face Sheet):
The first disbursement of Grant funds by the Global Fund to the Principal Recipient is subject to:
a)   the Principal Recipient entering into temporary arrangements with the existing Sub- recipients carrying out Program activities, under grant number GEO-H-GPIC, until the Principal Recipient submits a request for tender in accordance with the laws of Georgia, and new Sub-recipients are selected through such tender (for the avoidance of doubt, during such temporary arrangements period, the Standard Terms and Conditions of this Agreement shall apply); 
</v>
      </c>
      <c r="B16" s="2047"/>
      <c r="C16" s="2048"/>
      <c r="D16" s="742" t="str">
        <f>IF('PR_Grant Management_2'!F14="","",'PR_Grant Management_2'!F14)</f>
        <v>Met</v>
      </c>
      <c r="E16" s="743"/>
      <c r="F16" s="2043"/>
      <c r="G16" s="2044"/>
      <c r="H16" s="2044"/>
      <c r="I16" s="2044"/>
      <c r="J16" s="2044"/>
      <c r="K16" s="2044"/>
      <c r="L16" s="2045"/>
      <c r="M16" s="69"/>
      <c r="N16" s="69"/>
      <c r="O16" s="69"/>
      <c r="P16" s="69"/>
      <c r="Q16" s="69"/>
      <c r="R16" s="69"/>
      <c r="S16" s="69"/>
      <c r="T16" s="69"/>
      <c r="U16" s="69"/>
      <c r="V16" s="69"/>
      <c r="W16" s="69"/>
    </row>
    <row r="17" spans="1:23" s="3" customFormat="1" ht="41.25" customHeight="1">
      <c r="A17" s="2034" t="str">
        <f>IF('PR_Grant Management_2'!A15="","",'PR_Grant Management_2'!A15)</f>
        <v>The first disbursement of Grant funds by the Global Fund to the Principal Recipient is subject to:
b) delivery by the Principal Recipient to the Global Fund, in form and substance satisfactory to the Global Fund, of a letter signed by the Authorized Representative of the Principal Recipient setting forth the name, title and authenticated specimen signature of each person authorized to sign disbursement requests under Article 10 of the Standard Terms and Conditions of this Agreement and, in the event a disbursement request may be signed by more than one person, the conditions under which each may sign.
</v>
      </c>
      <c r="B17" s="2035"/>
      <c r="C17" s="2036"/>
      <c r="D17" s="393" t="str">
        <f>IF('PR_Grant Management_2'!F15="","",'PR_Grant Management_2'!F15)</f>
        <v>Met</v>
      </c>
      <c r="E17" s="474"/>
      <c r="F17" s="2042"/>
      <c r="G17" s="1962"/>
      <c r="H17" s="1962"/>
      <c r="I17" s="1962"/>
      <c r="J17" s="1962"/>
      <c r="K17" s="1962"/>
      <c r="L17" s="1963"/>
      <c r="M17" s="69"/>
      <c r="N17" s="69"/>
      <c r="O17" s="69"/>
      <c r="P17" s="69"/>
      <c r="Q17" s="69"/>
      <c r="R17" s="69"/>
      <c r="S17" s="69"/>
      <c r="T17" s="69"/>
      <c r="U17" s="69"/>
      <c r="V17" s="69"/>
      <c r="W17" s="69"/>
    </row>
    <row r="18" spans="1:23" s="3" customFormat="1" ht="41.25" customHeight="1">
      <c r="A18" s="2034" t="str">
        <f>IF('PR_Grant Management_2'!A16="","",'PR_Grant Management_2'!A16)</f>
        <v>2. Condition Precedent to the Use of Grant Funds by the Principal Recipient for procurement of health and non-health products (Terminal Date as stated in block 7B of the Face Sheet):
The use of Grant funds by the Principal Recipient for procurement of health and non-health products is subject to delivery by the Principal Recipient to the Global Fund, each in form and substance satisfactory to the Global Fund, of an Operations Manual (OM) which shall include procedures in respect of Procurement and Supply Management and regular progress updates, and shall address  weaknesses  identified  by the Principal Recipient  assessment, including but not limited to the following:
a) Standard Operating Procedures (SOPs) for procurement of health and non-health products; and
b) SOPs for supply chain management (including management information systems, forecasting and quantification, storage and distribution) of health products and pharmaceuticals on a national level (from central level to patient level).
Notwithstanding the foregoing set forth in this Section B(2)(b), prior to the satisfaction of this condition precedent, the Principal Recipient may use Grant funds, with the prior written approval of the Global Fund, for procurement of non-health products.
</v>
      </c>
      <c r="B18" s="2035"/>
      <c r="C18" s="2036"/>
      <c r="D18" s="393" t="str">
        <f>IF('PR_Grant Management_2'!F16="","",'PR_Grant Management_2'!F16)</f>
        <v>Met</v>
      </c>
      <c r="E18" s="474"/>
      <c r="F18" s="2032"/>
      <c r="G18" s="2032"/>
      <c r="H18" s="2032"/>
      <c r="I18" s="2032"/>
      <c r="J18" s="2032"/>
      <c r="K18" s="2032"/>
      <c r="L18" s="2033"/>
      <c r="M18" s="69"/>
      <c r="N18" s="69"/>
      <c r="O18" s="69"/>
      <c r="P18" s="69"/>
      <c r="Q18" s="69"/>
      <c r="R18" s="69"/>
      <c r="S18" s="69"/>
      <c r="T18" s="69"/>
      <c r="U18" s="69"/>
      <c r="V18" s="69"/>
      <c r="W18" s="69"/>
    </row>
    <row r="19" spans="1:23" s="3" customFormat="1" ht="41.25" customHeight="1">
      <c r="A19" s="2034" t="str">
        <f>IF('PR_Grant Management_2'!A17="","",'PR_Grant Management_2'!A17)</f>
        <v>3. Conditions   Precedent   to   disbursement   by   the   Global   Fund   to   the Principal Recipient or use by the Principal Recipient of Grant funds to finance activities related to Objective 1:
The  Global  Fund  and  the  Principal  Recipient  shall  agree  on  the  list  of  activities  related  to
Objective 1
</v>
      </c>
      <c r="B19" s="2035"/>
      <c r="C19" s="2036"/>
      <c r="D19" s="393" t="str">
        <f>IF('PR_Grant Management_2'!F17="","",'PR_Grant Management_2'!F17)</f>
        <v>Met</v>
      </c>
      <c r="E19" s="474"/>
      <c r="F19" s="2032"/>
      <c r="G19" s="2032"/>
      <c r="H19" s="2032"/>
      <c r="I19" s="2032"/>
      <c r="J19" s="2032"/>
      <c r="K19" s="2032"/>
      <c r="L19" s="2033"/>
      <c r="M19" s="69"/>
      <c r="N19" s="69"/>
      <c r="O19" s="69"/>
      <c r="P19" s="69"/>
      <c r="Q19" s="69"/>
      <c r="R19" s="69"/>
      <c r="S19" s="69"/>
      <c r="T19" s="69"/>
      <c r="U19" s="69"/>
      <c r="V19" s="69"/>
      <c r="W19" s="69"/>
    </row>
    <row r="20" spans="1:23" s="3" customFormat="1" ht="41.25" customHeight="1">
      <c r="A20" s="2034" t="str">
        <f>IF('PR_Grant Management_2'!A18="","",'PR_Grant Management_2'!A18)</f>
        <v>4. Condition Precedent to disbursement by the Global Fund to the Principal Recipient or use by the Principal Recipient of Grant funds for the 2015 budget:
a)   No later than 14 August 2014, the Ministry of Labour, Health and Social Affairs shall inform the Global Fund of the HIV treatment protocol that will be used in Georgia during  the  current  implementation  period;  upon  which  the  Global  Fund  will determine its ART funding contribution which would be incorporated into the 2015 budget (the Global Fund reserves a right to limit the ART funding to the treatment regimens recommended in the WHO 2013 treatment guidelines).
</v>
      </c>
      <c r="B20" s="2035"/>
      <c r="C20" s="2036"/>
      <c r="D20" s="393" t="str">
        <f>IF('PR_Grant Management_2'!F18="","",'PR_Grant Management_2'!F18)</f>
        <v>Met</v>
      </c>
      <c r="E20" s="474"/>
      <c r="F20" s="2032"/>
      <c r="G20" s="2032"/>
      <c r="H20" s="2032"/>
      <c r="I20" s="2032"/>
      <c r="J20" s="2032"/>
      <c r="K20" s="2032"/>
      <c r="L20" s="2033"/>
      <c r="M20" s="69"/>
      <c r="N20" s="69"/>
      <c r="O20" s="69"/>
      <c r="P20" s="69"/>
      <c r="Q20" s="69"/>
      <c r="R20" s="69"/>
      <c r="S20" s="69"/>
      <c r="T20" s="69"/>
      <c r="U20" s="69"/>
      <c r="V20" s="69"/>
      <c r="W20" s="69"/>
    </row>
    <row r="21" spans="1:23" s="3" customFormat="1" ht="41.25" customHeight="1">
      <c r="A21" s="2034" t="str">
        <f>IF('PR_Grant Management_2'!A19="","",'PR_Grant Management_2'!A19)</f>
        <v>4. Condition Precedent to disbursement by the Global Fund to the Principal Recipient or use by the Principal Recipient of Grant funds for the 2015 budget:
b)  By no later than 30 September 2014, revision by the Principal Recipient of the 2015 budget and Performance Framework targets for key populations, which shall further optimize and incorporate the results of: i) the population size estimates conducted between 1 January to 31 July 2014. and; ii) the Budgeted Sustainability Plan pursuant to Section C(2) of this Annex A (June 30, 2014) The date was postponed by GF with IL1 to 31,January,2015. </v>
      </c>
      <c r="B21" s="2035"/>
      <c r="C21" s="2036"/>
      <c r="D21" s="393" t="str">
        <f>IF('PR_Grant Management_2'!F19="","",'PR_Grant Management_2'!F19)</f>
        <v>Met</v>
      </c>
      <c r="E21" s="474"/>
      <c r="F21" s="2032"/>
      <c r="G21" s="2032"/>
      <c r="H21" s="2032"/>
      <c r="I21" s="2032"/>
      <c r="J21" s="2032"/>
      <c r="K21" s="2032"/>
      <c r="L21" s="2033"/>
      <c r="M21" s="69"/>
      <c r="N21" s="69"/>
      <c r="O21" s="69"/>
      <c r="P21" s="69"/>
      <c r="Q21" s="69"/>
      <c r="R21" s="69"/>
      <c r="S21" s="69"/>
      <c r="T21" s="69"/>
      <c r="U21" s="69"/>
      <c r="V21" s="69"/>
      <c r="W21" s="69"/>
    </row>
    <row r="22" spans="1:23" s="3" customFormat="1" ht="41.25" customHeight="1">
      <c r="A22" s="2034" t="str">
        <f>IF('PR_Grant Management_2'!A20="","",'PR_Grant Management_2'!A20)</f>
        <v>SPECIAL TERMS AND CONDITIONS FOR THIS AGREEMENT
No later than 30 June 2014, the CCM shall, or the Principal Recipient shall cause the CCM to, submit a Budgeted Sustainability Plan for the gradual governmental take-over of financing, starting in 2015, for activities supported by this Grant. GF agreed to postpone the terminal date of the condition to 31 January, 2015 </v>
      </c>
      <c r="B22" s="2035"/>
      <c r="C22" s="2036"/>
      <c r="D22" s="393" t="str">
        <f>IF('PR_Grant Management_2'!F20="","",'PR_Grant Management_2'!F20)</f>
        <v>Met</v>
      </c>
      <c r="E22" s="474"/>
      <c r="F22" s="2032"/>
      <c r="G22" s="2032"/>
      <c r="H22" s="2032"/>
      <c r="I22" s="2032"/>
      <c r="J22" s="2032"/>
      <c r="K22" s="2032"/>
      <c r="L22" s="2033"/>
      <c r="M22" s="69"/>
      <c r="N22" s="69"/>
      <c r="O22" s="69"/>
      <c r="P22" s="69"/>
      <c r="Q22" s="69"/>
      <c r="R22" s="69"/>
      <c r="S22" s="69"/>
      <c r="T22" s="69"/>
      <c r="U22" s="69"/>
      <c r="V22" s="69"/>
      <c r="W22" s="69"/>
    </row>
    <row r="23" spans="1:23" s="3" customFormat="1" ht="41.25" customHeight="1">
      <c r="A23" s="2034" t="str">
        <f>IF('PR_Grant Management_2'!A21="","",'PR_Grant Management_2'!A21)</f>
        <v>At its sole discretion, the Global Fund reserves the right to require the principal recipient to use the services of a suitability qualified procurement agent for the procurement of designated list of health products, including pharmaceuticals, for reasons of quality, and or value for money. when invoking this right, the Global Fund will stipulate the list of health products </v>
      </c>
      <c r="B23" s="2035"/>
      <c r="C23" s="2036"/>
      <c r="D23" s="393" t="str">
        <f>IF('PR_Grant Management_2'!F21="","",'PR_Grant Management_2'!F21)</f>
        <v>Met</v>
      </c>
      <c r="E23" s="474"/>
      <c r="F23" s="2032"/>
      <c r="G23" s="2032"/>
      <c r="H23" s="2032"/>
      <c r="I23" s="2032"/>
      <c r="J23" s="2032"/>
      <c r="K23" s="2032"/>
      <c r="L23" s="2033"/>
      <c r="M23" s="69"/>
      <c r="N23" s="69"/>
      <c r="O23" s="69"/>
      <c r="P23" s="69"/>
      <c r="Q23" s="69"/>
      <c r="R23" s="69"/>
      <c r="S23" s="69"/>
      <c r="T23" s="69"/>
      <c r="U23" s="69"/>
      <c r="V23" s="69"/>
      <c r="W23" s="69"/>
    </row>
    <row r="24" spans="1:23" s="3" customFormat="1" ht="41.25" customHeight="1">
      <c r="A24" s="2034">
        <f>IF('PR_Grant Management_2'!A22="","",'PR_Grant Management_2'!A22)</f>
      </c>
      <c r="B24" s="2035"/>
      <c r="C24" s="2036"/>
      <c r="D24" s="393" t="str">
        <f>IF('PR_Grant Management_2'!F22="","",'PR_Grant Management_2'!F22)</f>
        <v>Select</v>
      </c>
      <c r="E24" s="474"/>
      <c r="F24" s="2032"/>
      <c r="G24" s="2032"/>
      <c r="H24" s="2032"/>
      <c r="I24" s="2032"/>
      <c r="J24" s="2032"/>
      <c r="K24" s="2032"/>
      <c r="L24" s="2033"/>
      <c r="M24" s="69"/>
      <c r="N24" s="69"/>
      <c r="O24" s="69"/>
      <c r="P24" s="69"/>
      <c r="Q24" s="69"/>
      <c r="R24" s="69"/>
      <c r="S24" s="69"/>
      <c r="T24" s="69"/>
      <c r="U24" s="69"/>
      <c r="V24" s="69"/>
      <c r="W24" s="69"/>
    </row>
    <row r="25" spans="1:23" s="3" customFormat="1" ht="41.25" customHeight="1">
      <c r="A25" s="2034">
        <f>IF('PR_Grant Management_2'!A23="","",'PR_Grant Management_2'!A23)</f>
      </c>
      <c r="B25" s="2035"/>
      <c r="C25" s="2036"/>
      <c r="D25" s="393" t="str">
        <f>IF('PR_Grant Management_2'!F23="","",'PR_Grant Management_2'!F23)</f>
        <v>Select</v>
      </c>
      <c r="E25" s="474"/>
      <c r="F25" s="2032"/>
      <c r="G25" s="2032"/>
      <c r="H25" s="2032"/>
      <c r="I25" s="2032"/>
      <c r="J25" s="2032"/>
      <c r="K25" s="2032"/>
      <c r="L25" s="2033"/>
      <c r="M25" s="69"/>
      <c r="N25" s="69"/>
      <c r="O25" s="69"/>
      <c r="P25" s="69"/>
      <c r="Q25" s="69"/>
      <c r="R25" s="69"/>
      <c r="S25" s="69"/>
      <c r="T25" s="69"/>
      <c r="U25" s="69"/>
      <c r="V25" s="69"/>
      <c r="W25" s="69"/>
    </row>
    <row r="26" spans="1:23" s="3" customFormat="1" ht="41.25" customHeight="1">
      <c r="A26" s="2034">
        <f>IF('PR_Grant Management_2'!A24="","",'PR_Grant Management_2'!A24)</f>
      </c>
      <c r="B26" s="2035"/>
      <c r="C26" s="2036"/>
      <c r="D26" s="393" t="str">
        <f>IF('PR_Grant Management_2'!F24="","",'PR_Grant Management_2'!F24)</f>
        <v>Select</v>
      </c>
      <c r="E26" s="474"/>
      <c r="F26" s="2032"/>
      <c r="G26" s="2032"/>
      <c r="H26" s="2032"/>
      <c r="I26" s="2032"/>
      <c r="J26" s="2032"/>
      <c r="K26" s="2032"/>
      <c r="L26" s="2033"/>
      <c r="M26" s="69"/>
      <c r="N26" s="69"/>
      <c r="O26" s="69"/>
      <c r="P26" s="69"/>
      <c r="Q26" s="69"/>
      <c r="R26" s="69"/>
      <c r="S26" s="69"/>
      <c r="T26" s="69"/>
      <c r="U26" s="69"/>
      <c r="V26" s="69"/>
      <c r="W26" s="69"/>
    </row>
    <row r="27" spans="1:23" s="3" customFormat="1" ht="13.5" customHeight="1">
      <c r="A27" s="2029">
        <f>IF('PR_Grant Management_2'!A25="","",'PR_Grant Management_2'!A25)</f>
      </c>
      <c r="B27" s="2030"/>
      <c r="C27" s="2030"/>
      <c r="D27" s="2030"/>
      <c r="E27" s="2030"/>
      <c r="F27" s="2030"/>
      <c r="G27" s="2030"/>
      <c r="H27" s="2030"/>
      <c r="I27" s="2030"/>
      <c r="J27" s="2030"/>
      <c r="K27" s="2030"/>
      <c r="L27" s="2031"/>
      <c r="M27" s="69"/>
      <c r="N27" s="69"/>
      <c r="O27" s="69"/>
      <c r="P27" s="69"/>
      <c r="Q27" s="69"/>
      <c r="R27" s="69"/>
      <c r="S27" s="69"/>
      <c r="T27" s="69"/>
      <c r="U27" s="69"/>
      <c r="V27" s="69"/>
      <c r="W27" s="69"/>
    </row>
    <row r="28" spans="1:23" s="3" customFormat="1" ht="41.25" customHeight="1">
      <c r="A28" s="2034">
        <f>IF('PR_Grant Management_2'!A26="","",'PR_Grant Management_2'!A26)</f>
      </c>
      <c r="B28" s="2035"/>
      <c r="C28" s="2036"/>
      <c r="D28" s="393" t="str">
        <f>IF('PR_Grant Management_2'!F26="","",'PR_Grant Management_2'!F26)</f>
        <v>Select</v>
      </c>
      <c r="E28" s="474"/>
      <c r="F28" s="2032"/>
      <c r="G28" s="2032"/>
      <c r="H28" s="2032"/>
      <c r="I28" s="2032"/>
      <c r="J28" s="2032"/>
      <c r="K28" s="2032"/>
      <c r="L28" s="2033"/>
      <c r="M28" s="69"/>
      <c r="N28" s="69"/>
      <c r="O28" s="69"/>
      <c r="P28" s="69"/>
      <c r="Q28" s="69"/>
      <c r="R28" s="69"/>
      <c r="S28" s="69"/>
      <c r="T28" s="69"/>
      <c r="U28" s="69"/>
      <c r="V28" s="69"/>
      <c r="W28" s="69"/>
    </row>
    <row r="29" spans="1:23" s="3" customFormat="1" ht="41.25" customHeight="1">
      <c r="A29" s="2034">
        <f>IF('PR_Grant Management_2'!A27="","",'PR_Grant Management_2'!A27)</f>
      </c>
      <c r="B29" s="2035"/>
      <c r="C29" s="2036"/>
      <c r="D29" s="393" t="str">
        <f>IF('PR_Grant Management_2'!F27="","",'PR_Grant Management_2'!F27)</f>
        <v>Select</v>
      </c>
      <c r="E29" s="474"/>
      <c r="F29" s="2032"/>
      <c r="G29" s="2032"/>
      <c r="H29" s="2032"/>
      <c r="I29" s="2032"/>
      <c r="J29" s="2032"/>
      <c r="K29" s="2032"/>
      <c r="L29" s="2033"/>
      <c r="M29" s="69"/>
      <c r="N29" s="69"/>
      <c r="O29" s="69"/>
      <c r="P29" s="69"/>
      <c r="Q29" s="69"/>
      <c r="R29" s="69"/>
      <c r="S29" s="69"/>
      <c r="T29" s="69"/>
      <c r="U29" s="69"/>
      <c r="V29" s="69"/>
      <c r="W29" s="69"/>
    </row>
    <row r="30" spans="1:23" s="3" customFormat="1" ht="41.25" customHeight="1">
      <c r="A30" s="2034">
        <f>IF('PR_Grant Management_2'!A28="","",'PR_Grant Management_2'!A28)</f>
      </c>
      <c r="B30" s="2035"/>
      <c r="C30" s="2036"/>
      <c r="D30" s="393" t="str">
        <f>IF('PR_Grant Management_2'!F28="","",'PR_Grant Management_2'!F28)</f>
        <v>Select</v>
      </c>
      <c r="E30" s="474"/>
      <c r="F30" s="2032"/>
      <c r="G30" s="2032"/>
      <c r="H30" s="2032"/>
      <c r="I30" s="2032"/>
      <c r="J30" s="2032"/>
      <c r="K30" s="2032"/>
      <c r="L30" s="2033"/>
      <c r="M30" s="69"/>
      <c r="N30" s="69"/>
      <c r="O30" s="69"/>
      <c r="P30" s="69"/>
      <c r="Q30" s="69"/>
      <c r="R30" s="69"/>
      <c r="S30" s="69"/>
      <c r="T30" s="69"/>
      <c r="U30" s="69"/>
      <c r="V30" s="69"/>
      <c r="W30" s="69"/>
    </row>
    <row r="31" spans="1:12" s="359" customFormat="1" ht="17.25" customHeight="1">
      <c r="A31" s="682"/>
      <c r="B31" s="683"/>
      <c r="C31" s="684"/>
      <c r="D31" s="683"/>
      <c r="E31" s="683"/>
      <c r="F31" s="683"/>
      <c r="G31" s="684"/>
      <c r="H31" s="684"/>
      <c r="I31" s="682"/>
      <c r="J31" s="684"/>
      <c r="K31" s="685"/>
      <c r="L31" s="684"/>
    </row>
    <row r="32" spans="1:23" s="3" customFormat="1" ht="25.5" customHeight="1">
      <c r="A32" s="1601" t="s">
        <v>499</v>
      </c>
      <c r="B32" s="1602"/>
      <c r="C32" s="1602"/>
      <c r="D32" s="1602"/>
      <c r="E32" s="1602"/>
      <c r="F32" s="1602"/>
      <c r="G32" s="1602"/>
      <c r="H32" s="1602"/>
      <c r="I32" s="1602"/>
      <c r="J32" s="1602"/>
      <c r="K32" s="1602"/>
      <c r="L32" s="1602"/>
      <c r="M32" s="69"/>
      <c r="N32" s="69"/>
      <c r="O32" s="69"/>
      <c r="P32" s="69"/>
      <c r="Q32" s="69"/>
      <c r="R32" s="69"/>
      <c r="S32" s="69"/>
      <c r="T32" s="69"/>
      <c r="U32" s="69"/>
      <c r="V32" s="69"/>
      <c r="W32" s="69"/>
    </row>
    <row r="33" spans="1:23" s="3" customFormat="1" ht="5.25" customHeight="1">
      <c r="A33" s="79"/>
      <c r="B33" s="77"/>
      <c r="C33" s="77"/>
      <c r="D33" s="77"/>
      <c r="E33" s="77"/>
      <c r="F33" s="77"/>
      <c r="G33" s="77"/>
      <c r="H33" s="77"/>
      <c r="I33" s="77"/>
      <c r="J33" s="77"/>
      <c r="K33" s="77"/>
      <c r="L33" s="77"/>
      <c r="M33" s="69"/>
      <c r="N33" s="69"/>
      <c r="O33" s="69"/>
      <c r="P33" s="69"/>
      <c r="Q33" s="69"/>
      <c r="R33" s="69"/>
      <c r="S33" s="69"/>
      <c r="T33" s="69"/>
      <c r="U33" s="69"/>
      <c r="V33" s="69"/>
      <c r="W33" s="69"/>
    </row>
    <row r="34" spans="1:23" s="3" customFormat="1" ht="24" customHeight="1" thickBot="1">
      <c r="A34" s="2073" t="s">
        <v>622</v>
      </c>
      <c r="B34" s="2074"/>
      <c r="C34" s="2074"/>
      <c r="D34" s="2074"/>
      <c r="E34" s="2074"/>
      <c r="F34" s="2074"/>
      <c r="G34" s="2074"/>
      <c r="H34" s="2074"/>
      <c r="I34" s="2074"/>
      <c r="J34" s="2074"/>
      <c r="K34" s="2074"/>
      <c r="L34" s="2074"/>
      <c r="M34" s="69"/>
      <c r="N34" s="69"/>
      <c r="O34" s="69"/>
      <c r="P34" s="69"/>
      <c r="Q34" s="69"/>
      <c r="R34" s="69"/>
      <c r="S34" s="69"/>
      <c r="T34" s="69"/>
      <c r="U34" s="69"/>
      <c r="V34" s="69"/>
      <c r="W34" s="69"/>
    </row>
    <row r="35" spans="1:23" s="3" customFormat="1" ht="42" customHeight="1">
      <c r="A35" s="1621" t="s">
        <v>409</v>
      </c>
      <c r="B35" s="1584"/>
      <c r="C35" s="1584"/>
      <c r="D35" s="2059" t="s">
        <v>431</v>
      </c>
      <c r="E35" s="2060"/>
      <c r="F35" s="2060"/>
      <c r="G35" s="2060"/>
      <c r="H35" s="2061"/>
      <c r="I35" s="2061"/>
      <c r="J35" s="2061"/>
      <c r="K35" s="2061"/>
      <c r="L35" s="2062"/>
      <c r="M35" s="69"/>
      <c r="N35" s="69"/>
      <c r="O35" s="69"/>
      <c r="P35" s="69"/>
      <c r="Q35" s="69"/>
      <c r="R35" s="69"/>
      <c r="S35" s="69"/>
      <c r="T35" s="69"/>
      <c r="U35" s="69"/>
      <c r="V35" s="69"/>
      <c r="W35" s="69"/>
    </row>
    <row r="36" spans="1:23" s="3" customFormat="1" ht="40.5" customHeight="1">
      <c r="A36" s="2021" t="str">
        <f>IF('PR_Grant Management_2'!A34="","",'PR_Grant Management_2'!A34)</f>
        <v>Financial management and systems
During revision of the Work plan and Budget it has been noted that the PR tends to modify the budget under negotiation on ongoing basis. This practice has created a confusion, as there was a difference in multiple versions submitted to the Secretariat. Additionally it has resulted in CT's considerable time for verification, clarifications, and unnecessary communication.
Action Required:
The budget approved by the Global Fund should be treated as a plan, and should not be changed on an ongoing basis. The re-programming requests should be approved by Global Fund through the official request, and variance between the originally approved budget and re-allocations should be reported as part of the EFR</v>
      </c>
      <c r="B36" s="2022"/>
      <c r="C36" s="2022"/>
      <c r="D36" s="2023"/>
      <c r="E36" s="2024"/>
      <c r="F36" s="2024"/>
      <c r="G36" s="2024"/>
      <c r="H36" s="2024"/>
      <c r="I36" s="2024"/>
      <c r="J36" s="2024"/>
      <c r="K36" s="2024"/>
      <c r="L36" s="2025"/>
      <c r="M36" s="69"/>
      <c r="N36" s="69"/>
      <c r="O36" s="69"/>
      <c r="P36" s="69"/>
      <c r="Q36" s="69"/>
      <c r="R36" s="69"/>
      <c r="S36" s="69"/>
      <c r="T36" s="69"/>
      <c r="U36" s="69"/>
      <c r="V36" s="69"/>
      <c r="W36" s="69"/>
    </row>
    <row r="37" spans="1:23" s="3" customFormat="1" ht="40.5" customHeight="1">
      <c r="A37" s="2021" t="str">
        <f>IF('PR_Grant Management_2'!A35="","",'PR_Grant Management_2'!A35)</f>
        <v>Qpioid Substitution Program
While the overall achievement of the OST indicator does not raise questions, our further discussions have revealed that OST patients are transferred from the State Program to the GF Program by the State Program officials due to inability of patients to cover the co-payment requested by the state program or difficulties to manage patients with some mental problems.
Since the movements of the patients are controlled by the State Program, and currently free treatment is provided by the Global Fund, the move of the patients to the Global 'Fund program for the above mentioned reasons is understandable. However, it raises an ethical issue of continuation of the treatment for the most disadvantaged group, when the Global Fund discontinues the OST activities in Georgia.  In view of the above, we strongly recommend that the PR causes the CCM, as part of the sustainability plan, to initiate discussions on the future adoption of the co-payment waver policy for disadvantaged OST patients, or find any other appropriate solutions, for gradual inclusion of the GF program OST patients into the state program.</v>
      </c>
      <c r="B37" s="2022"/>
      <c r="C37" s="2022"/>
      <c r="D37" s="2023"/>
      <c r="E37" s="2024"/>
      <c r="F37" s="2024"/>
      <c r="G37" s="2024"/>
      <c r="H37" s="2024"/>
      <c r="I37" s="2024"/>
      <c r="J37" s="2024"/>
      <c r="K37" s="2024"/>
      <c r="L37" s="2025"/>
      <c r="M37" s="69"/>
      <c r="N37" s="69"/>
      <c r="O37" s="69"/>
      <c r="P37" s="69"/>
      <c r="Q37" s="69"/>
      <c r="R37" s="69"/>
      <c r="S37" s="69"/>
      <c r="T37" s="69"/>
      <c r="U37" s="69"/>
      <c r="V37" s="69"/>
      <c r="W37" s="69"/>
    </row>
    <row r="38" spans="1:23" s="3" customFormat="1" ht="40.5" customHeight="1">
      <c r="A38" s="2021" t="str">
        <f>IF('PR_Grant Management_2'!A36="","",'PR_Grant Management_2'!A36)</f>
        <v>Issue:
During the review, it was noted that the SRs have experienced stock outs in condoms, lubricants due to the late procurement by the previous PRoFurthermore, the Global Fund Secretariat is aware of the complexity of the regulations and the processes of the State Procurement Agency, which may potentially result in delayed procurement of drugs and stock outs.
Action required:
The PR should continue to update the Global Fund on the progress made with respect to the procurement of drugs and health products and to continue to monitor the process.
While the Global Fund Secretariat acknowledges the efforts made by the PR to streamline the processes, the PR is requested to continue to follow up and ensure that the orders are placed in timely manner and the buffer period is included in the calculations, in order to avoid stock out of medicines and health products and interruption of services.</v>
      </c>
      <c r="B38" s="2022"/>
      <c r="C38" s="2022"/>
      <c r="D38" s="2023"/>
      <c r="E38" s="2024"/>
      <c r="F38" s="2024"/>
      <c r="G38" s="2024"/>
      <c r="H38" s="2024"/>
      <c r="I38" s="2024"/>
      <c r="J38" s="2024"/>
      <c r="K38" s="2024"/>
      <c r="L38" s="2025"/>
      <c r="M38" s="69"/>
      <c r="N38" s="69"/>
      <c r="O38" s="69"/>
      <c r="P38" s="69"/>
      <c r="Q38" s="69"/>
      <c r="R38" s="69"/>
      <c r="S38" s="69"/>
      <c r="T38" s="69"/>
      <c r="U38" s="69"/>
      <c r="V38" s="69"/>
      <c r="W38" s="69"/>
    </row>
    <row r="39" spans="1:23" s="3" customFormat="1" ht="40.5" customHeight="1">
      <c r="A39" s="2021" t="str">
        <f>IF('PR_Grant Management_2'!A37="","",'PR_Grant Management_2'!A37)</f>
        <v>During the PHPM review of the TB and HIV Grants conducted in July 2014, the Global Fund has provided set of recommendations on the issues identified in 27 sites.
The PR submitted a consolidated feedback on 11h of October 2014 including proposed measures to address the issues identified as well as updated the Global Fund on the progress made with respect to completion and implementation of the Maintenance and Service Plan for health procurement under the Global Fund grants.
We appreciate the PR's efforts so far. Please be informed that we will be conducting a follow up mission to review the progress on the implementation of the Maintenance and Service Plan.</v>
      </c>
      <c r="B39" s="2022"/>
      <c r="C39" s="2022"/>
      <c r="D39" s="2023"/>
      <c r="E39" s="2024"/>
      <c r="F39" s="2024"/>
      <c r="G39" s="2024"/>
      <c r="H39" s="2024"/>
      <c r="I39" s="2024"/>
      <c r="J39" s="2024"/>
      <c r="K39" s="2024"/>
      <c r="L39" s="2025"/>
      <c r="M39" s="69"/>
      <c r="N39" s="69"/>
      <c r="O39" s="69"/>
      <c r="P39" s="69"/>
      <c r="Q39" s="69"/>
      <c r="R39" s="69"/>
      <c r="S39" s="69"/>
      <c r="T39" s="69"/>
      <c r="U39" s="69"/>
      <c r="V39" s="69"/>
      <c r="W39" s="69"/>
    </row>
    <row r="40" spans="1:23" s="3" customFormat="1" ht="40.5" customHeight="1">
      <c r="A40" s="2021" t="str">
        <f>IF('PR_Grant Management_2'!A38="","",'PR_Grant Management_2'!A38)</f>
        <v>We recognize that the PIU has been established several months ago, and the staff needs sufficient time to learn and adapt to the requirements of the Global Fund.
However, taking into consideration the capacity building opportunities provided by the GF and GMS, it is expected that less iterations should take place for the key grant documents (revised Budget and Work plan, PSM related documents, and Performance Framework) prepared by the PRoWe do hope to see more progress in the future.</v>
      </c>
      <c r="B40" s="2022"/>
      <c r="C40" s="2022"/>
      <c r="D40" s="2023"/>
      <c r="E40" s="2024"/>
      <c r="F40" s="2024"/>
      <c r="G40" s="2024"/>
      <c r="H40" s="2024"/>
      <c r="I40" s="2024"/>
      <c r="J40" s="2024"/>
      <c r="K40" s="2024"/>
      <c r="L40" s="2025"/>
      <c r="M40" s="69"/>
      <c r="N40" s="69"/>
      <c r="O40" s="69"/>
      <c r="P40" s="69"/>
      <c r="Q40" s="69"/>
      <c r="R40" s="69"/>
      <c r="S40" s="69"/>
      <c r="T40" s="69"/>
      <c r="U40" s="69"/>
      <c r="V40" s="69"/>
      <c r="W40" s="69"/>
    </row>
    <row r="41" spans="1:23" s="3" customFormat="1" ht="40.5" customHeight="1">
      <c r="A41" s="2021">
        <f>IF('PR_Grant Management_2'!A39="","",'PR_Grant Management_2'!A39)</f>
      </c>
      <c r="B41" s="2022"/>
      <c r="C41" s="2022"/>
      <c r="D41" s="2023"/>
      <c r="E41" s="2024"/>
      <c r="F41" s="2024"/>
      <c r="G41" s="2024"/>
      <c r="H41" s="2024"/>
      <c r="I41" s="2024"/>
      <c r="J41" s="2024"/>
      <c r="K41" s="2024"/>
      <c r="L41" s="2025"/>
      <c r="M41" s="69"/>
      <c r="N41" s="69"/>
      <c r="O41" s="69"/>
      <c r="P41" s="69"/>
      <c r="Q41" s="69"/>
      <c r="R41" s="69"/>
      <c r="S41" s="69"/>
      <c r="T41" s="69"/>
      <c r="U41" s="69"/>
      <c r="V41" s="69"/>
      <c r="W41" s="69"/>
    </row>
    <row r="42" spans="1:23" s="3" customFormat="1" ht="40.5" customHeight="1">
      <c r="A42" s="2021">
        <f>IF('PR_Grant Management_2'!A40="","",'PR_Grant Management_2'!A40)</f>
      </c>
      <c r="B42" s="2022"/>
      <c r="C42" s="2022"/>
      <c r="D42" s="2023"/>
      <c r="E42" s="2024"/>
      <c r="F42" s="2024"/>
      <c r="G42" s="2024"/>
      <c r="H42" s="2024"/>
      <c r="I42" s="2024"/>
      <c r="J42" s="2024"/>
      <c r="K42" s="2024"/>
      <c r="L42" s="2025"/>
      <c r="M42" s="69"/>
      <c r="N42" s="69"/>
      <c r="O42" s="69"/>
      <c r="P42" s="69"/>
      <c r="Q42" s="69"/>
      <c r="R42" s="69"/>
      <c r="S42" s="69"/>
      <c r="T42" s="69"/>
      <c r="U42" s="69"/>
      <c r="V42" s="69"/>
      <c r="W42" s="69"/>
    </row>
    <row r="43" spans="1:23" s="3" customFormat="1" ht="40.5" customHeight="1">
      <c r="A43" s="2021">
        <f>IF('PR_Grant Management_2'!A41="","",'PR_Grant Management_2'!A41)</f>
      </c>
      <c r="B43" s="2022"/>
      <c r="C43" s="2022"/>
      <c r="D43" s="2023"/>
      <c r="E43" s="2024"/>
      <c r="F43" s="2024"/>
      <c r="G43" s="2024"/>
      <c r="H43" s="2024"/>
      <c r="I43" s="2024"/>
      <c r="J43" s="2024"/>
      <c r="K43" s="2024"/>
      <c r="L43" s="2025"/>
      <c r="M43" s="69"/>
      <c r="N43" s="69"/>
      <c r="O43" s="69"/>
      <c r="P43" s="69"/>
      <c r="Q43" s="69"/>
      <c r="R43" s="69"/>
      <c r="S43" s="69"/>
      <c r="T43" s="69"/>
      <c r="U43" s="69"/>
      <c r="V43" s="69"/>
      <c r="W43" s="69"/>
    </row>
    <row r="44" spans="1:23" s="3" customFormat="1" ht="40.5" customHeight="1">
      <c r="A44" s="2021">
        <f>IF('PR_Grant Management_2'!A42="","",'PR_Grant Management_2'!A42)</f>
      </c>
      <c r="B44" s="2022"/>
      <c r="C44" s="2022"/>
      <c r="D44" s="2023"/>
      <c r="E44" s="2024"/>
      <c r="F44" s="2024"/>
      <c r="G44" s="2024"/>
      <c r="H44" s="2024"/>
      <c r="I44" s="2024"/>
      <c r="J44" s="2024"/>
      <c r="K44" s="2024"/>
      <c r="L44" s="2025"/>
      <c r="M44" s="69"/>
      <c r="N44" s="69"/>
      <c r="O44" s="69"/>
      <c r="P44" s="69"/>
      <c r="Q44" s="69"/>
      <c r="R44" s="69"/>
      <c r="S44" s="69"/>
      <c r="T44" s="69"/>
      <c r="U44" s="69"/>
      <c r="V44" s="69"/>
      <c r="W44" s="69"/>
    </row>
    <row r="45" spans="1:23" s="3" customFormat="1" ht="40.5" customHeight="1">
      <c r="A45" s="2021">
        <f>IF('PR_Grant Management_2'!A43="","",'PR_Grant Management_2'!A43)</f>
      </c>
      <c r="B45" s="2022"/>
      <c r="C45" s="2022"/>
      <c r="D45" s="2023"/>
      <c r="E45" s="2024"/>
      <c r="F45" s="2024"/>
      <c r="G45" s="2024"/>
      <c r="H45" s="2024"/>
      <c r="I45" s="2024"/>
      <c r="J45" s="2024"/>
      <c r="K45" s="2024"/>
      <c r="L45" s="2025"/>
      <c r="M45" s="69"/>
      <c r="N45" s="69"/>
      <c r="O45" s="69"/>
      <c r="P45" s="69"/>
      <c r="Q45" s="69"/>
      <c r="R45" s="69"/>
      <c r="S45" s="69"/>
      <c r="T45" s="69"/>
      <c r="U45" s="69"/>
      <c r="V45" s="69"/>
      <c r="W45" s="69"/>
    </row>
    <row r="46" spans="1:23" s="3" customFormat="1" ht="40.5" customHeight="1">
      <c r="A46" s="2021">
        <f>IF('PR_Grant Management_2'!A44="","",'PR_Grant Management_2'!A44)</f>
      </c>
      <c r="B46" s="2022"/>
      <c r="C46" s="2022"/>
      <c r="D46" s="2023"/>
      <c r="E46" s="2024"/>
      <c r="F46" s="2024"/>
      <c r="G46" s="2024"/>
      <c r="H46" s="2024"/>
      <c r="I46" s="2024"/>
      <c r="J46" s="2024"/>
      <c r="K46" s="2024"/>
      <c r="L46" s="2025"/>
      <c r="M46" s="69"/>
      <c r="N46" s="69"/>
      <c r="O46" s="69"/>
      <c r="P46" s="69"/>
      <c r="Q46" s="69"/>
      <c r="R46" s="69"/>
      <c r="S46" s="69"/>
      <c r="T46" s="69"/>
      <c r="U46" s="69"/>
      <c r="V46" s="69"/>
      <c r="W46" s="69"/>
    </row>
    <row r="47" spans="1:23" s="3" customFormat="1" ht="15.75" customHeight="1">
      <c r="A47" s="2026"/>
      <c r="B47" s="2027"/>
      <c r="C47" s="2027"/>
      <c r="D47" s="2027"/>
      <c r="E47" s="2027"/>
      <c r="F47" s="2027"/>
      <c r="G47" s="2027"/>
      <c r="H47" s="2027"/>
      <c r="I47" s="2027"/>
      <c r="J47" s="2027"/>
      <c r="K47" s="2027"/>
      <c r="L47" s="2028"/>
      <c r="M47" s="69"/>
      <c r="N47" s="69"/>
      <c r="O47" s="69"/>
      <c r="P47" s="69"/>
      <c r="Q47" s="69"/>
      <c r="R47" s="69"/>
      <c r="S47" s="69"/>
      <c r="T47" s="69"/>
      <c r="U47" s="69"/>
      <c r="V47" s="69"/>
      <c r="W47" s="69"/>
    </row>
    <row r="48" spans="1:23" s="3" customFormat="1" ht="40.5" customHeight="1">
      <c r="A48" s="2021">
        <f>IF('PR_Grant Management_2'!A45="","",'PR_Grant Management_2'!A45)</f>
      </c>
      <c r="B48" s="2022"/>
      <c r="C48" s="2022"/>
      <c r="D48" s="2023"/>
      <c r="E48" s="2024"/>
      <c r="F48" s="2024"/>
      <c r="G48" s="2024"/>
      <c r="H48" s="2024"/>
      <c r="I48" s="2024"/>
      <c r="J48" s="2024"/>
      <c r="K48" s="2024"/>
      <c r="L48" s="2025"/>
      <c r="M48" s="69"/>
      <c r="N48" s="69"/>
      <c r="O48" s="69"/>
      <c r="P48" s="69"/>
      <c r="Q48" s="69"/>
      <c r="R48" s="69"/>
      <c r="S48" s="69"/>
      <c r="T48" s="69"/>
      <c r="U48" s="69"/>
      <c r="V48" s="69"/>
      <c r="W48" s="69"/>
    </row>
    <row r="49" spans="1:23" s="3" customFormat="1" ht="40.5" customHeight="1">
      <c r="A49" s="2021">
        <f>IF('PR_Grant Management_2'!A46="","",'PR_Grant Management_2'!A46)</f>
      </c>
      <c r="B49" s="2022"/>
      <c r="C49" s="2022"/>
      <c r="D49" s="2023"/>
      <c r="E49" s="2024"/>
      <c r="F49" s="2024"/>
      <c r="G49" s="2024"/>
      <c r="H49" s="2024"/>
      <c r="I49" s="2024"/>
      <c r="J49" s="2024"/>
      <c r="K49" s="2024"/>
      <c r="L49" s="2025"/>
      <c r="M49" s="69"/>
      <c r="N49" s="69"/>
      <c r="O49" s="69"/>
      <c r="P49" s="69"/>
      <c r="Q49" s="69"/>
      <c r="R49" s="69"/>
      <c r="S49" s="69"/>
      <c r="T49" s="69"/>
      <c r="U49" s="69"/>
      <c r="V49" s="69"/>
      <c r="W49" s="69"/>
    </row>
    <row r="50" spans="1:23" s="3" customFormat="1" ht="40.5" customHeight="1">
      <c r="A50" s="2021">
        <f>IF('PR_Grant Management_2'!A47="","",'PR_Grant Management_2'!A47)</f>
      </c>
      <c r="B50" s="2022"/>
      <c r="C50" s="2022"/>
      <c r="D50" s="2023"/>
      <c r="E50" s="2024"/>
      <c r="F50" s="2024"/>
      <c r="G50" s="2024"/>
      <c r="H50" s="2024"/>
      <c r="I50" s="2024"/>
      <c r="J50" s="2024"/>
      <c r="K50" s="2024"/>
      <c r="L50" s="2025"/>
      <c r="M50" s="69"/>
      <c r="N50" s="69"/>
      <c r="O50" s="69"/>
      <c r="P50" s="69"/>
      <c r="Q50" s="69"/>
      <c r="R50" s="69"/>
      <c r="S50" s="69"/>
      <c r="T50" s="69"/>
      <c r="U50" s="69"/>
      <c r="V50" s="69"/>
      <c r="W50" s="69"/>
    </row>
    <row r="51" spans="1:23" s="31" customFormat="1" ht="16.5" customHeight="1">
      <c r="A51" s="881"/>
      <c r="B51" s="686"/>
      <c r="C51" s="687"/>
      <c r="D51" s="687"/>
      <c r="E51" s="688"/>
      <c r="F51" s="689"/>
      <c r="G51" s="689"/>
      <c r="H51" s="689"/>
      <c r="I51" s="690"/>
      <c r="J51" s="686"/>
      <c r="K51" s="688"/>
      <c r="L51" s="687"/>
      <c r="M51" s="69"/>
      <c r="N51" s="69"/>
      <c r="O51" s="69"/>
      <c r="P51" s="69"/>
      <c r="Q51" s="69"/>
      <c r="R51" s="69"/>
      <c r="S51" s="69"/>
      <c r="T51" s="69"/>
      <c r="U51" s="69"/>
      <c r="V51" s="69"/>
      <c r="W51" s="69"/>
    </row>
    <row r="52" spans="10:23" s="72" customFormat="1" ht="12.75">
      <c r="J52" s="539"/>
      <c r="M52" s="69"/>
      <c r="N52" s="69"/>
      <c r="O52" s="69"/>
      <c r="P52" s="69"/>
      <c r="Q52" s="69"/>
      <c r="R52" s="69"/>
      <c r="S52" s="69"/>
      <c r="T52" s="69"/>
      <c r="U52" s="69"/>
      <c r="V52" s="69"/>
      <c r="W52" s="69"/>
    </row>
    <row r="53" spans="1:23" s="536" customFormat="1" ht="25.5" customHeight="1">
      <c r="A53" s="2066" t="s">
        <v>500</v>
      </c>
      <c r="B53" s="2066"/>
      <c r="C53" s="2066"/>
      <c r="D53" s="2066"/>
      <c r="E53" s="2066"/>
      <c r="F53" s="2066"/>
      <c r="G53" s="2066"/>
      <c r="H53" s="2066"/>
      <c r="I53" s="2066"/>
      <c r="J53" s="2066"/>
      <c r="K53" s="2066"/>
      <c r="L53" s="2066"/>
      <c r="M53" s="977"/>
      <c r="N53" s="977"/>
      <c r="O53" s="977"/>
      <c r="P53" s="977"/>
      <c r="Q53" s="977"/>
      <c r="R53" s="977"/>
      <c r="S53" s="977"/>
      <c r="T53" s="977"/>
      <c r="U53" s="977"/>
      <c r="V53" s="977"/>
      <c r="W53" s="977"/>
    </row>
    <row r="54" spans="1:23" s="612" customFormat="1" ht="37.5" customHeight="1" thickBot="1">
      <c r="A54" s="1614" t="s">
        <v>187</v>
      </c>
      <c r="B54" s="1614"/>
      <c r="C54" s="1614"/>
      <c r="D54" s="1614"/>
      <c r="E54" s="1614"/>
      <c r="F54" s="1614"/>
      <c r="G54" s="1614"/>
      <c r="H54" s="1614"/>
      <c r="I54" s="1614"/>
      <c r="J54" s="1614"/>
      <c r="K54" s="1614"/>
      <c r="L54" s="2083"/>
      <c r="M54" s="977"/>
      <c r="N54" s="977"/>
      <c r="O54" s="977"/>
      <c r="P54" s="977"/>
      <c r="Q54" s="977"/>
      <c r="R54" s="977"/>
      <c r="S54" s="977"/>
      <c r="T54" s="977"/>
      <c r="U54" s="977"/>
      <c r="V54" s="977"/>
      <c r="W54" s="977"/>
    </row>
    <row r="55" spans="1:23" s="612" customFormat="1" ht="28.5" customHeight="1" thickBot="1">
      <c r="A55" s="740"/>
      <c r="B55" s="741"/>
      <c r="C55" s="2077" t="s">
        <v>429</v>
      </c>
      <c r="D55" s="2078"/>
      <c r="E55" s="2068" t="s">
        <v>430</v>
      </c>
      <c r="F55" s="2069"/>
      <c r="G55" s="2069"/>
      <c r="H55" s="2069"/>
      <c r="I55" s="2069"/>
      <c r="J55" s="2069"/>
      <c r="K55" s="2069"/>
      <c r="L55" s="2070"/>
      <c r="M55" s="977"/>
      <c r="N55" s="977"/>
      <c r="O55" s="977"/>
      <c r="P55" s="977"/>
      <c r="Q55" s="977"/>
      <c r="R55" s="977"/>
      <c r="S55" s="977"/>
      <c r="T55" s="977"/>
      <c r="U55" s="977"/>
      <c r="V55" s="977"/>
      <c r="W55" s="977"/>
    </row>
    <row r="56" spans="1:23" s="536" customFormat="1" ht="23.25" customHeight="1">
      <c r="A56" s="1621" t="s">
        <v>218</v>
      </c>
      <c r="B56" s="2065"/>
      <c r="C56" s="512" t="s">
        <v>51</v>
      </c>
      <c r="D56" s="512" t="s">
        <v>6</v>
      </c>
      <c r="E56" s="613" t="s">
        <v>51</v>
      </c>
      <c r="F56" s="1913" t="s">
        <v>6</v>
      </c>
      <c r="G56" s="2067"/>
      <c r="H56" s="2067"/>
      <c r="I56" s="2067"/>
      <c r="J56" s="2088" t="s">
        <v>219</v>
      </c>
      <c r="K56" s="2088"/>
      <c r="L56" s="2089"/>
      <c r="M56" s="977"/>
      <c r="N56" s="977"/>
      <c r="O56" s="977"/>
      <c r="P56" s="977"/>
      <c r="Q56" s="977"/>
      <c r="R56" s="977"/>
      <c r="S56" s="977"/>
      <c r="T56" s="977"/>
      <c r="U56" s="977"/>
      <c r="V56" s="977"/>
      <c r="W56" s="977"/>
    </row>
    <row r="57" spans="1:23" s="536" customFormat="1" ht="41.25" customHeight="1">
      <c r="A57" s="2084" t="s">
        <v>408</v>
      </c>
      <c r="B57" s="2085"/>
      <c r="C57" s="819">
        <f>IF('PR_Grant Management_2'!E54="","",'PR_Grant Management_2'!E54)</f>
        <v>42094</v>
      </c>
      <c r="D57" s="820" t="str">
        <f>IF('PR_Grant Management_2'!F54="","",'PR_Grant Management_2'!F54)</f>
        <v>Select</v>
      </c>
      <c r="E57" s="871"/>
      <c r="F57" s="2080"/>
      <c r="G57" s="2080"/>
      <c r="H57" s="2080"/>
      <c r="I57" s="2080"/>
      <c r="J57" s="2080"/>
      <c r="K57" s="2081"/>
      <c r="L57" s="2082"/>
      <c r="M57" s="977"/>
      <c r="N57" s="977"/>
      <c r="O57" s="977"/>
      <c r="P57" s="977"/>
      <c r="Q57" s="977"/>
      <c r="R57" s="977"/>
      <c r="S57" s="977"/>
      <c r="T57" s="977"/>
      <c r="U57" s="977"/>
      <c r="V57" s="977"/>
      <c r="W57" s="977"/>
    </row>
    <row r="58" spans="1:23" s="536" customFormat="1" ht="41.25" customHeight="1" thickBot="1">
      <c r="A58" s="2075" t="s">
        <v>217</v>
      </c>
      <c r="B58" s="2076"/>
      <c r="C58" s="1343">
        <f>IF('PR_Grant Management_2'!E55="","",'PR_Grant Management_2'!E55)</f>
        <v>42063</v>
      </c>
      <c r="D58" s="1344" t="str">
        <f>IF('PR_Grant Management_2'!F55="","",'PR_Grant Management_2'!F55)</f>
        <v>Select</v>
      </c>
      <c r="E58" s="1345"/>
      <c r="F58" s="2079"/>
      <c r="G58" s="2079"/>
      <c r="H58" s="2079"/>
      <c r="I58" s="2079"/>
      <c r="J58" s="2086"/>
      <c r="K58" s="2086"/>
      <c r="L58" s="2087"/>
      <c r="M58" s="977"/>
      <c r="N58" s="977"/>
      <c r="O58" s="977"/>
      <c r="P58" s="977"/>
      <c r="Q58" s="977"/>
      <c r="R58" s="977"/>
      <c r="S58" s="977"/>
      <c r="T58" s="977"/>
      <c r="U58" s="977"/>
      <c r="V58" s="977"/>
      <c r="W58" s="977"/>
    </row>
    <row r="59" spans="1:12" ht="15" customHeight="1">
      <c r="A59" s="854"/>
      <c r="B59" s="854"/>
      <c r="C59" s="854"/>
      <c r="D59" s="854"/>
      <c r="E59" s="854"/>
      <c r="F59" s="854"/>
      <c r="G59" s="854"/>
      <c r="H59" s="854"/>
      <c r="I59" s="854"/>
      <c r="J59" s="1020"/>
      <c r="K59" s="854"/>
      <c r="L59" s="854"/>
    </row>
    <row r="70" spans="10:11" ht="12.75">
      <c r="J70" s="2063"/>
      <c r="K70" s="2064"/>
    </row>
    <row r="71" spans="6:11" ht="14.25">
      <c r="F71" s="2063"/>
      <c r="G71" s="2064"/>
      <c r="J71" s="2071"/>
      <c r="K71" s="2072"/>
    </row>
    <row r="72" spans="6:11" ht="14.25">
      <c r="F72" s="2063"/>
      <c r="G72" s="2064"/>
      <c r="J72" s="2071"/>
      <c r="K72" s="2072"/>
    </row>
    <row r="73" spans="6:11" ht="14.25">
      <c r="F73" s="2063"/>
      <c r="G73" s="2064"/>
      <c r="J73" s="2071"/>
      <c r="K73" s="2072"/>
    </row>
    <row r="74" spans="6:11" ht="14.25">
      <c r="F74" s="2063"/>
      <c r="G74" s="2064"/>
      <c r="J74" s="2071"/>
      <c r="K74" s="2072"/>
    </row>
    <row r="75" spans="6:11" ht="14.25">
      <c r="F75" s="2063"/>
      <c r="G75" s="2064"/>
      <c r="J75" s="2071"/>
      <c r="K75" s="2072"/>
    </row>
    <row r="76" spans="6:11" ht="14.25">
      <c r="F76" s="2063"/>
      <c r="G76" s="2064"/>
      <c r="J76" s="2071"/>
      <c r="K76" s="2072"/>
    </row>
    <row r="77" spans="6:7" ht="12.75">
      <c r="F77" s="2063"/>
      <c r="G77" s="2064"/>
    </row>
  </sheetData>
  <sheetProtection formatCells="0" formatColumns="0" formatRows="0" insertRows="0"/>
  <mergeCells count="100">
    <mergeCell ref="F77:G77"/>
    <mergeCell ref="A32:L32"/>
    <mergeCell ref="F75:G75"/>
    <mergeCell ref="F76:G76"/>
    <mergeCell ref="F74:G74"/>
    <mergeCell ref="A57:B57"/>
    <mergeCell ref="F57:I57"/>
    <mergeCell ref="J71:K71"/>
    <mergeCell ref="J58:L58"/>
    <mergeCell ref="J56:L56"/>
    <mergeCell ref="F71:G71"/>
    <mergeCell ref="D39:L39"/>
    <mergeCell ref="D40:L40"/>
    <mergeCell ref="A58:B58"/>
    <mergeCell ref="A41:C41"/>
    <mergeCell ref="A40:C40"/>
    <mergeCell ref="C55:D55"/>
    <mergeCell ref="F58:I58"/>
    <mergeCell ref="J57:L57"/>
    <mergeCell ref="A54:L54"/>
    <mergeCell ref="A1:J1"/>
    <mergeCell ref="A3:B3"/>
    <mergeCell ref="C3:F3"/>
    <mergeCell ref="C6:F6"/>
    <mergeCell ref="A10:L10"/>
    <mergeCell ref="D37:L37"/>
    <mergeCell ref="A37:C37"/>
    <mergeCell ref="A35:C35"/>
    <mergeCell ref="A34:L34"/>
    <mergeCell ref="D36:L36"/>
    <mergeCell ref="J76:K76"/>
    <mergeCell ref="J74:K74"/>
    <mergeCell ref="J75:K75"/>
    <mergeCell ref="F73:G73"/>
    <mergeCell ref="J72:K72"/>
    <mergeCell ref="J73:K73"/>
    <mergeCell ref="F72:G72"/>
    <mergeCell ref="D38:L38"/>
    <mergeCell ref="J70:K70"/>
    <mergeCell ref="A56:B56"/>
    <mergeCell ref="A53:L53"/>
    <mergeCell ref="F56:I56"/>
    <mergeCell ref="A39:C39"/>
    <mergeCell ref="D41:L41"/>
    <mergeCell ref="D50:L50"/>
    <mergeCell ref="A50:C50"/>
    <mergeCell ref="E55:L55"/>
    <mergeCell ref="A38:C38"/>
    <mergeCell ref="F20:L20"/>
    <mergeCell ref="A20:C20"/>
    <mergeCell ref="A21:C21"/>
    <mergeCell ref="F21:L21"/>
    <mergeCell ref="F22:L22"/>
    <mergeCell ref="A29:C29"/>
    <mergeCell ref="D35:L35"/>
    <mergeCell ref="A28:C28"/>
    <mergeCell ref="F28:L28"/>
    <mergeCell ref="F15:L15"/>
    <mergeCell ref="A15:C15"/>
    <mergeCell ref="A36:C36"/>
    <mergeCell ref="F29:L29"/>
    <mergeCell ref="F30:L30"/>
    <mergeCell ref="A22:C22"/>
    <mergeCell ref="A30:C30"/>
    <mergeCell ref="F19:L19"/>
    <mergeCell ref="A19:C19"/>
    <mergeCell ref="A23:C23"/>
    <mergeCell ref="A12:L12"/>
    <mergeCell ref="A13:L13"/>
    <mergeCell ref="A11:L11"/>
    <mergeCell ref="A17:C17"/>
    <mergeCell ref="A18:C18"/>
    <mergeCell ref="F17:L17"/>
    <mergeCell ref="F18:L18"/>
    <mergeCell ref="F16:L16"/>
    <mergeCell ref="A16:C16"/>
    <mergeCell ref="E14:L14"/>
    <mergeCell ref="A27:L27"/>
    <mergeCell ref="F23:L23"/>
    <mergeCell ref="A24:C24"/>
    <mergeCell ref="F24:L24"/>
    <mergeCell ref="A25:C25"/>
    <mergeCell ref="F25:L25"/>
    <mergeCell ref="A26:C26"/>
    <mergeCell ref="F26:L26"/>
    <mergeCell ref="A42:C42"/>
    <mergeCell ref="D42:L42"/>
    <mergeCell ref="A43:C43"/>
    <mergeCell ref="D43:L43"/>
    <mergeCell ref="A44:C44"/>
    <mergeCell ref="D44:L44"/>
    <mergeCell ref="A49:C49"/>
    <mergeCell ref="D49:L49"/>
    <mergeCell ref="A47:L47"/>
    <mergeCell ref="A45:C45"/>
    <mergeCell ref="D45:L45"/>
    <mergeCell ref="A46:C46"/>
    <mergeCell ref="D46:L46"/>
    <mergeCell ref="A48:C48"/>
    <mergeCell ref="D48:L48"/>
  </mergeCells>
  <conditionalFormatting sqref="C53:E53">
    <cfRule type="cellIs" priority="37" dxfId="4" operator="notEqual" stopIfTrue="1">
      <formula>B53</formula>
    </cfRule>
    <cfRule type="cellIs" priority="38" dxfId="23" operator="notEqual" stopIfTrue="1">
      <formula>A53</formula>
    </cfRule>
  </conditionalFormatting>
  <conditionalFormatting sqref="B57:B58 B53">
    <cfRule type="cellIs" priority="33" dxfId="4" operator="notEqual" stopIfTrue="1">
      <formula>A53</formula>
    </cfRule>
    <cfRule type="cellIs" priority="34" dxfId="23" operator="notEqual" stopIfTrue="1">
      <formula>'LFA_Grant Management_2'!#REF!</formula>
    </cfRule>
  </conditionalFormatting>
  <conditionalFormatting sqref="A53:A54 A56:A58 A31">
    <cfRule type="cellIs" priority="50" dxfId="4" operator="notEqual" stopIfTrue="1">
      <formula>'LFA_Grant Management_2'!#REF!</formula>
    </cfRule>
    <cfRule type="cellIs" priority="51" dxfId="23" operator="notEqual" stopIfTrue="1">
      <formula>'LFA_Grant Management_2'!#REF!</formula>
    </cfRule>
  </conditionalFormatting>
  <conditionalFormatting sqref="D51:I51 A36:A51">
    <cfRule type="cellIs" priority="55" dxfId="22" operator="notEqual" stopIfTrue="1">
      <formula>'LFA_Grant Management_2'!#REF!</formula>
    </cfRule>
  </conditionalFormatting>
  <conditionalFormatting sqref="A28:C30 A27 A16:C26">
    <cfRule type="cellIs" priority="67" dxfId="4" operator="notEqual" stopIfTrue="1">
      <formula>'LFA_Grant Management_2'!#REF!</formula>
    </cfRule>
  </conditionalFormatting>
  <dataValidations count="2">
    <dataValidation type="list" allowBlank="1" showInputMessage="1" showErrorMessage="1" sqref="J71:K76 E16:E26 E28:E31">
      <formula1>"Met,Unmet - In Progress, Unmet - Not started"</formula1>
    </dataValidation>
    <dataValidation type="list" allowBlank="1" showInputMessage="1" showErrorMessage="1" sqref="F57:I58">
      <formula1>"Submitted to GF, Preparation on track, Overdue"</formula1>
    </dataValidation>
  </dataValidations>
  <printOptions horizontalCentered="1"/>
  <pageMargins left="0.7480314960629921" right="0.7480314960629921" top="0.5905511811023623" bottom="0.7874015748031497" header="0.5118110236220472" footer="0.5118110236220472"/>
  <pageSetup cellComments="asDisplayed" fitToHeight="0" fitToWidth="1" horizontalDpi="600" verticalDpi="600" orientation="landscape" paperSize="9" scale="52" r:id="rId1"/>
  <headerFooter alignWithMargins="0">
    <oddFooter>&amp;L&amp;9&amp;F&amp;C&amp;A&amp;R&amp;9Page &amp;P of &amp;N</oddFooter>
  </headerFooter>
  <rowBreaks count="1" manualBreakCount="1">
    <brk id="30" max="11" man="1"/>
  </rowBreaks>
</worksheet>
</file>

<file path=xl/worksheets/sheet17.xml><?xml version="1.0" encoding="utf-8"?>
<worksheet xmlns="http://schemas.openxmlformats.org/spreadsheetml/2006/main" xmlns:r="http://schemas.openxmlformats.org/officeDocument/2006/relationships">
  <sheetPr>
    <tabColor indexed="40"/>
    <pageSetUpPr fitToPage="1"/>
  </sheetPr>
  <dimension ref="A1:IE76"/>
  <sheetViews>
    <sheetView view="pageBreakPreview" zoomScale="70" zoomScaleNormal="55" zoomScaleSheetLayoutView="70" zoomScalePageLayoutView="0" workbookViewId="0" topLeftCell="A19">
      <selection activeCell="F54" sqref="F54"/>
    </sheetView>
  </sheetViews>
  <sheetFormatPr defaultColWidth="0" defaultRowHeight="12.75"/>
  <cols>
    <col min="1" max="1" width="23.140625" style="1036" customWidth="1"/>
    <col min="2" max="2" width="32.28125" style="1036" customWidth="1"/>
    <col min="3" max="3" width="18.8515625" style="1036" customWidth="1"/>
    <col min="4" max="4" width="16.00390625" style="1036" customWidth="1"/>
    <col min="5" max="5" width="15.8515625" style="1036" customWidth="1"/>
    <col min="6" max="6" width="27.140625" style="1036" customWidth="1"/>
    <col min="7" max="7" width="48.7109375" style="1036" customWidth="1"/>
    <col min="8" max="8" width="24.7109375" style="1036" customWidth="1"/>
    <col min="9" max="9" width="20.140625" style="1036" customWidth="1"/>
    <col min="10" max="10" width="14.421875" style="1036" customWidth="1"/>
    <col min="11" max="11" width="75.140625" style="1036" customWidth="1"/>
    <col min="12" max="12" width="18.57421875" style="1035" customWidth="1"/>
    <col min="13" max="25" width="9.140625" style="1036" hidden="1" customWidth="1"/>
    <col min="26" max="239" width="9.140625" style="1036" customWidth="1"/>
    <col min="240" max="16384" width="0" style="1036" hidden="1" customWidth="1"/>
  </cols>
  <sheetData>
    <row r="1" spans="1:239" s="3" customFormat="1" ht="25.5" customHeight="1">
      <c r="A1" s="1924" t="s">
        <v>279</v>
      </c>
      <c r="B1" s="1924"/>
      <c r="C1" s="1924"/>
      <c r="D1" s="1924"/>
      <c r="E1" s="1924"/>
      <c r="F1" s="1924"/>
      <c r="G1" s="1924"/>
      <c r="H1" s="1924"/>
      <c r="I1" s="1924"/>
      <c r="J1" s="1924"/>
      <c r="K1" s="1924"/>
      <c r="L1" s="1026"/>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row>
    <row r="2" spans="1:239" s="13" customFormat="1" ht="27" customHeight="1" thickBot="1">
      <c r="A2" s="98" t="s">
        <v>154</v>
      </c>
      <c r="B2" s="72"/>
      <c r="C2" s="72"/>
      <c r="D2" s="72"/>
      <c r="E2" s="72"/>
      <c r="F2" s="72"/>
      <c r="G2" s="72"/>
      <c r="H2" s="72"/>
      <c r="I2" s="72"/>
      <c r="J2" s="72"/>
      <c r="K2" s="72"/>
      <c r="L2" s="69"/>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row>
    <row r="3" spans="1:239" s="4" customFormat="1" ht="30" customHeight="1" thickBot="1">
      <c r="A3" s="1471" t="s">
        <v>70</v>
      </c>
      <c r="B3" s="1547"/>
      <c r="C3" s="2104" t="str">
        <f>IF('LFA_Programmatic Progress_1A'!C7="","",'LFA_Programmatic Progress_1A'!C7)</f>
        <v>GEO-H-NCDC</v>
      </c>
      <c r="D3" s="2105"/>
      <c r="E3" s="2105"/>
      <c r="F3" s="2105"/>
      <c r="G3" s="2106"/>
      <c r="H3" s="73"/>
      <c r="I3" s="73"/>
      <c r="J3" s="73"/>
      <c r="K3" s="73"/>
      <c r="L3" s="69"/>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0"/>
      <c r="EB3" s="220"/>
      <c r="EC3" s="220"/>
      <c r="ED3" s="220"/>
      <c r="EE3" s="220"/>
      <c r="EF3" s="220"/>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0"/>
      <c r="GI3" s="220"/>
      <c r="GJ3" s="220"/>
      <c r="GK3" s="220"/>
      <c r="GL3" s="220"/>
      <c r="GM3" s="220"/>
      <c r="GN3" s="220"/>
      <c r="GO3" s="220"/>
      <c r="GP3" s="220"/>
      <c r="GQ3" s="220"/>
      <c r="GR3" s="220"/>
      <c r="GS3" s="220"/>
      <c r="GT3" s="220"/>
      <c r="GU3" s="220"/>
      <c r="GV3" s="220"/>
      <c r="GW3" s="220"/>
      <c r="GX3" s="220"/>
      <c r="GY3" s="220"/>
      <c r="GZ3" s="220"/>
      <c r="HA3" s="220"/>
      <c r="HB3" s="220"/>
      <c r="HC3" s="220"/>
      <c r="HD3" s="220"/>
      <c r="HE3" s="220"/>
      <c r="HF3" s="220"/>
      <c r="HG3" s="220"/>
      <c r="HH3" s="220"/>
      <c r="HI3" s="220"/>
      <c r="HJ3" s="220"/>
      <c r="HK3" s="220"/>
      <c r="HL3" s="220"/>
      <c r="HM3" s="220"/>
      <c r="HN3" s="220"/>
      <c r="HO3" s="220"/>
      <c r="HP3" s="220"/>
      <c r="HQ3" s="220"/>
      <c r="HR3" s="220"/>
      <c r="HS3" s="220"/>
      <c r="HT3" s="220"/>
      <c r="HU3" s="220"/>
      <c r="HV3" s="220"/>
      <c r="HW3" s="220"/>
      <c r="HX3" s="220"/>
      <c r="HY3" s="220"/>
      <c r="HZ3" s="220"/>
      <c r="IA3" s="220"/>
      <c r="IB3" s="220"/>
      <c r="IC3" s="220"/>
      <c r="ID3" s="220"/>
      <c r="IE3" s="220"/>
    </row>
    <row r="4" spans="1:239" s="4" customFormat="1" ht="15" customHeight="1">
      <c r="A4" s="493" t="s">
        <v>271</v>
      </c>
      <c r="B4" s="513"/>
      <c r="C4" s="1263" t="s">
        <v>277</v>
      </c>
      <c r="D4" s="1881" t="str">
        <f>IF('LFA_Programmatic Progress_1A'!D12="Select","",'LFA_Programmatic Progress_1A'!D12)</f>
        <v>Semester</v>
      </c>
      <c r="E4" s="2102"/>
      <c r="F4" s="5" t="s">
        <v>278</v>
      </c>
      <c r="G4" s="47">
        <f>IF('LFA_Programmatic Progress_1A'!F12="Select","",'LFA_Programmatic Progress_1A'!F12)</f>
        <v>2</v>
      </c>
      <c r="H4" s="73"/>
      <c r="I4" s="220"/>
      <c r="J4" s="73"/>
      <c r="K4" s="73"/>
      <c r="L4" s="69"/>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c r="CV4" s="220"/>
      <c r="CW4" s="220"/>
      <c r="CX4" s="220"/>
      <c r="CY4" s="220"/>
      <c r="CZ4" s="220"/>
      <c r="DA4" s="220"/>
      <c r="DB4" s="220"/>
      <c r="DC4" s="220"/>
      <c r="DD4" s="220"/>
      <c r="DE4" s="220"/>
      <c r="DF4" s="220"/>
      <c r="DG4" s="220"/>
      <c r="DH4" s="220"/>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220"/>
      <c r="FJ4" s="220"/>
      <c r="FK4" s="220"/>
      <c r="FL4" s="220"/>
      <c r="FM4" s="220"/>
      <c r="FN4" s="220"/>
      <c r="FO4" s="220"/>
      <c r="FP4" s="220"/>
      <c r="FQ4" s="220"/>
      <c r="FR4" s="220"/>
      <c r="FS4" s="220"/>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row>
    <row r="5" spans="1:239" s="4" customFormat="1" ht="15" customHeight="1">
      <c r="A5" s="514" t="s">
        <v>272</v>
      </c>
      <c r="B5" s="40"/>
      <c r="C5" s="1264" t="s">
        <v>240</v>
      </c>
      <c r="D5" s="1939">
        <f>IF('LFA_Programmatic Progress_1A'!D13="","",'LFA_Programmatic Progress_1A'!D13)</f>
        <v>41821</v>
      </c>
      <c r="E5" s="2103"/>
      <c r="F5" s="5" t="s">
        <v>258</v>
      </c>
      <c r="G5" s="521">
        <f>IF('LFA_Programmatic Progress_1A'!F13="","",'LFA_Programmatic Progress_1A'!F13)</f>
        <v>42004</v>
      </c>
      <c r="H5" s="1269"/>
      <c r="I5" s="1269"/>
      <c r="J5" s="1269"/>
      <c r="K5" s="1269"/>
      <c r="L5" s="69"/>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c r="HC5" s="220"/>
      <c r="HD5" s="220"/>
      <c r="HE5" s="220"/>
      <c r="HF5" s="220"/>
      <c r="HG5" s="220"/>
      <c r="HH5" s="220"/>
      <c r="HI5" s="220"/>
      <c r="HJ5" s="220"/>
      <c r="HK5" s="220"/>
      <c r="HL5" s="220"/>
      <c r="HM5" s="220"/>
      <c r="HN5" s="220"/>
      <c r="HO5" s="220"/>
      <c r="HP5" s="220"/>
      <c r="HQ5" s="220"/>
      <c r="HR5" s="220"/>
      <c r="HS5" s="220"/>
      <c r="HT5" s="220"/>
      <c r="HU5" s="220"/>
      <c r="HV5" s="220"/>
      <c r="HW5" s="220"/>
      <c r="HX5" s="220"/>
      <c r="HY5" s="220"/>
      <c r="HZ5" s="220"/>
      <c r="IA5" s="220"/>
      <c r="IB5" s="220"/>
      <c r="IC5" s="220"/>
      <c r="ID5" s="220"/>
      <c r="IE5" s="220"/>
    </row>
    <row r="6" spans="1:239" s="4" customFormat="1" ht="15" customHeight="1" thickBot="1">
      <c r="A6" s="55" t="s">
        <v>273</v>
      </c>
      <c r="B6" s="167"/>
      <c r="C6" s="1663">
        <f>IF('LFA_Programmatic Progress_1A'!C14="Select","",'LFA_Programmatic Progress_1A'!C14)</f>
        <v>2</v>
      </c>
      <c r="D6" s="1664"/>
      <c r="E6" s="1664"/>
      <c r="F6" s="1664"/>
      <c r="G6" s="1665"/>
      <c r="H6" s="1269"/>
      <c r="I6" s="1269"/>
      <c r="J6" s="1269"/>
      <c r="K6" s="1269"/>
      <c r="L6" s="69"/>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row>
    <row r="7" spans="1:11" s="73" customFormat="1" ht="15" customHeight="1" thickBot="1">
      <c r="A7" s="1259" t="s">
        <v>239</v>
      </c>
      <c r="B7" s="1262"/>
      <c r="C7" s="1809" t="str">
        <f>IF('PR_Programmatic Progress_1A'!C10="Select","",'PR_Programmatic Progress_1A'!C10)</f>
        <v>EUR</v>
      </c>
      <c r="D7" s="1810"/>
      <c r="E7" s="1810"/>
      <c r="F7" s="1810"/>
      <c r="G7" s="1811"/>
      <c r="H7" s="1269"/>
      <c r="I7" s="1269"/>
      <c r="J7" s="1269"/>
      <c r="K7" s="1269"/>
    </row>
    <row r="8" spans="1:239" s="3" customFormat="1" ht="16.5" customHeight="1">
      <c r="A8" s="70"/>
      <c r="B8" s="70"/>
      <c r="C8" s="70"/>
      <c r="D8" s="70"/>
      <c r="E8" s="70"/>
      <c r="F8" s="70"/>
      <c r="G8" s="70"/>
      <c r="H8" s="1270"/>
      <c r="I8" s="1270"/>
      <c r="J8" s="1271"/>
      <c r="K8" s="1036"/>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row>
    <row r="9" spans="1:239" s="17" customFormat="1" ht="25.5" customHeight="1">
      <c r="A9" s="480" t="s">
        <v>10</v>
      </c>
      <c r="B9" s="218"/>
      <c r="C9" s="218"/>
      <c r="D9" s="218"/>
      <c r="E9" s="218"/>
      <c r="F9" s="218"/>
      <c r="G9" s="218"/>
      <c r="H9" s="1243"/>
      <c r="I9" s="1243"/>
      <c r="J9" s="1243"/>
      <c r="K9" s="1268"/>
      <c r="L9" s="69"/>
      <c r="M9" s="1017"/>
      <c r="N9" s="1017"/>
      <c r="O9" s="1017"/>
      <c r="P9" s="1017"/>
      <c r="Q9" s="1017"/>
      <c r="R9" s="1017"/>
      <c r="S9" s="1017"/>
      <c r="T9" s="1017"/>
      <c r="U9" s="1017"/>
      <c r="V9" s="1017"/>
      <c r="W9" s="1017"/>
      <c r="X9" s="1017"/>
      <c r="Y9" s="1017"/>
      <c r="Z9" s="1017"/>
      <c r="AA9" s="1017"/>
      <c r="AB9" s="1017"/>
      <c r="AC9" s="1017"/>
      <c r="AD9" s="1017"/>
      <c r="AE9" s="1017"/>
      <c r="AF9" s="1017"/>
      <c r="AG9" s="1017"/>
      <c r="AH9" s="1017"/>
      <c r="AI9" s="1017"/>
      <c r="AJ9" s="1017"/>
      <c r="AK9" s="1017"/>
      <c r="AL9" s="1017"/>
      <c r="AM9" s="1017"/>
      <c r="AN9" s="1017"/>
      <c r="AO9" s="1017"/>
      <c r="AP9" s="1017"/>
      <c r="AQ9" s="1017"/>
      <c r="AR9" s="1017"/>
      <c r="AS9" s="1017"/>
      <c r="AT9" s="1017"/>
      <c r="AU9" s="1017"/>
      <c r="AV9" s="1017"/>
      <c r="AW9" s="1017"/>
      <c r="AX9" s="1017"/>
      <c r="AY9" s="1017"/>
      <c r="AZ9" s="1017"/>
      <c r="BA9" s="1017"/>
      <c r="BB9" s="1017"/>
      <c r="BC9" s="1017"/>
      <c r="BD9" s="1017"/>
      <c r="BE9" s="1017"/>
      <c r="BF9" s="1017"/>
      <c r="BG9" s="1017"/>
      <c r="BH9" s="1017"/>
      <c r="BI9" s="1017"/>
      <c r="BJ9" s="1017"/>
      <c r="BK9" s="1017"/>
      <c r="BL9" s="1017"/>
      <c r="BM9" s="1017"/>
      <c r="BN9" s="1017"/>
      <c r="BO9" s="1017"/>
      <c r="BP9" s="1017"/>
      <c r="BQ9" s="1017"/>
      <c r="BR9" s="1017"/>
      <c r="BS9" s="1017"/>
      <c r="BT9" s="1017"/>
      <c r="BU9" s="1017"/>
      <c r="BV9" s="1017"/>
      <c r="BW9" s="1017"/>
      <c r="BX9" s="1017"/>
      <c r="BY9" s="1017"/>
      <c r="BZ9" s="1017"/>
      <c r="CA9" s="1017"/>
      <c r="CB9" s="1017"/>
      <c r="CC9" s="1017"/>
      <c r="CD9" s="1017"/>
      <c r="CE9" s="1017"/>
      <c r="CF9" s="1017"/>
      <c r="CG9" s="1017"/>
      <c r="CH9" s="1017"/>
      <c r="CI9" s="1017"/>
      <c r="CJ9" s="1017"/>
      <c r="CK9" s="1017"/>
      <c r="CL9" s="1017"/>
      <c r="CM9" s="1017"/>
      <c r="CN9" s="1017"/>
      <c r="CO9" s="1017"/>
      <c r="CP9" s="1017"/>
      <c r="CQ9" s="1017"/>
      <c r="CR9" s="1017"/>
      <c r="CS9" s="1017"/>
      <c r="CT9" s="1017"/>
      <c r="CU9" s="1017"/>
      <c r="CV9" s="1017"/>
      <c r="CW9" s="1017"/>
      <c r="CX9" s="1017"/>
      <c r="CY9" s="1017"/>
      <c r="CZ9" s="1017"/>
      <c r="DA9" s="1017"/>
      <c r="DB9" s="1017"/>
      <c r="DC9" s="1017"/>
      <c r="DD9" s="1017"/>
      <c r="DE9" s="1017"/>
      <c r="DF9" s="1017"/>
      <c r="DG9" s="1017"/>
      <c r="DH9" s="1017"/>
      <c r="DI9" s="1017"/>
      <c r="DJ9" s="1017"/>
      <c r="DK9" s="1017"/>
      <c r="DL9" s="1017"/>
      <c r="DM9" s="1017"/>
      <c r="DN9" s="1017"/>
      <c r="DO9" s="1017"/>
      <c r="DP9" s="1017"/>
      <c r="DQ9" s="1017"/>
      <c r="DR9" s="1017"/>
      <c r="DS9" s="1017"/>
      <c r="DT9" s="1017"/>
      <c r="DU9" s="1017"/>
      <c r="DV9" s="1017"/>
      <c r="DW9" s="1017"/>
      <c r="DX9" s="1017"/>
      <c r="DY9" s="1017"/>
      <c r="DZ9" s="1017"/>
      <c r="EA9" s="1017"/>
      <c r="EB9" s="1017"/>
      <c r="EC9" s="1017"/>
      <c r="ED9" s="1017"/>
      <c r="EE9" s="1017"/>
      <c r="EF9" s="1017"/>
      <c r="EG9" s="1017"/>
      <c r="EH9" s="1017"/>
      <c r="EI9" s="1017"/>
      <c r="EJ9" s="1017"/>
      <c r="EK9" s="1017"/>
      <c r="EL9" s="1017"/>
      <c r="EM9" s="1017"/>
      <c r="EN9" s="1017"/>
      <c r="EO9" s="1017"/>
      <c r="EP9" s="1017"/>
      <c r="EQ9" s="1017"/>
      <c r="ER9" s="1017"/>
      <c r="ES9" s="1017"/>
      <c r="ET9" s="1017"/>
      <c r="EU9" s="1017"/>
      <c r="EV9" s="1017"/>
      <c r="EW9" s="1017"/>
      <c r="EX9" s="1017"/>
      <c r="EY9" s="1017"/>
      <c r="EZ9" s="1017"/>
      <c r="FA9" s="1017"/>
      <c r="FB9" s="1017"/>
      <c r="FC9" s="1017"/>
      <c r="FD9" s="1017"/>
      <c r="FE9" s="1017"/>
      <c r="FF9" s="1017"/>
      <c r="FG9" s="1017"/>
      <c r="FH9" s="1017"/>
      <c r="FI9" s="1017"/>
      <c r="FJ9" s="1017"/>
      <c r="FK9" s="1017"/>
      <c r="FL9" s="1017"/>
      <c r="FM9" s="1017"/>
      <c r="FN9" s="1017"/>
      <c r="FO9" s="1017"/>
      <c r="FP9" s="1017"/>
      <c r="FQ9" s="1017"/>
      <c r="FR9" s="1017"/>
      <c r="FS9" s="1017"/>
      <c r="FT9" s="1017"/>
      <c r="FU9" s="1017"/>
      <c r="FV9" s="1017"/>
      <c r="FW9" s="1017"/>
      <c r="FX9" s="1017"/>
      <c r="FY9" s="1017"/>
      <c r="FZ9" s="1017"/>
      <c r="GA9" s="1017"/>
      <c r="GB9" s="1017"/>
      <c r="GC9" s="1017"/>
      <c r="GD9" s="1017"/>
      <c r="GE9" s="1017"/>
      <c r="GF9" s="1017"/>
      <c r="GG9" s="1017"/>
      <c r="GH9" s="1017"/>
      <c r="GI9" s="1017"/>
      <c r="GJ9" s="1017"/>
      <c r="GK9" s="1017"/>
      <c r="GL9" s="1017"/>
      <c r="GM9" s="1017"/>
      <c r="GN9" s="1017"/>
      <c r="GO9" s="1017"/>
      <c r="GP9" s="1017"/>
      <c r="GQ9" s="1017"/>
      <c r="GR9" s="1017"/>
      <c r="GS9" s="1017"/>
      <c r="GT9" s="1017"/>
      <c r="GU9" s="1017"/>
      <c r="GV9" s="1017"/>
      <c r="GW9" s="1017"/>
      <c r="GX9" s="1017"/>
      <c r="GY9" s="1017"/>
      <c r="GZ9" s="1017"/>
      <c r="HA9" s="1017"/>
      <c r="HB9" s="1017"/>
      <c r="HC9" s="1017"/>
      <c r="HD9" s="1017"/>
      <c r="HE9" s="1017"/>
      <c r="HF9" s="1017"/>
      <c r="HG9" s="1017"/>
      <c r="HH9" s="1017"/>
      <c r="HI9" s="1017"/>
      <c r="HJ9" s="1017"/>
      <c r="HK9" s="1017"/>
      <c r="HL9" s="1017"/>
      <c r="HM9" s="1017"/>
      <c r="HN9" s="1017"/>
      <c r="HO9" s="1017"/>
      <c r="HP9" s="1017"/>
      <c r="HQ9" s="1017"/>
      <c r="HR9" s="1017"/>
      <c r="HS9" s="1017"/>
      <c r="HT9" s="1017"/>
      <c r="HU9" s="1017"/>
      <c r="HV9" s="1017"/>
      <c r="HW9" s="1017"/>
      <c r="HX9" s="1017"/>
      <c r="HY9" s="1017"/>
      <c r="HZ9" s="1017"/>
      <c r="IA9" s="1017"/>
      <c r="IB9" s="1017"/>
      <c r="IC9" s="1017"/>
      <c r="ID9" s="1017"/>
      <c r="IE9" s="1017"/>
    </row>
    <row r="10" spans="1:239" s="17" customFormat="1" ht="21" customHeight="1">
      <c r="A10" s="1601" t="s">
        <v>57</v>
      </c>
      <c r="B10" s="1602"/>
      <c r="C10" s="1602"/>
      <c r="D10" s="1602"/>
      <c r="E10" s="1602"/>
      <c r="F10" s="1602"/>
      <c r="G10" s="1602"/>
      <c r="H10" s="1602"/>
      <c r="I10" s="1602"/>
      <c r="J10" s="1602"/>
      <c r="K10" s="1602"/>
      <c r="L10" s="69"/>
      <c r="M10" s="1017"/>
      <c r="N10" s="1017"/>
      <c r="O10" s="1017"/>
      <c r="P10" s="1017"/>
      <c r="Q10" s="1017"/>
      <c r="R10" s="1017"/>
      <c r="S10" s="1017"/>
      <c r="T10" s="1017"/>
      <c r="U10" s="1017"/>
      <c r="V10" s="1017"/>
      <c r="W10" s="1017"/>
      <c r="X10" s="1017"/>
      <c r="Y10" s="1017"/>
      <c r="Z10" s="1017"/>
      <c r="AA10" s="1017"/>
      <c r="AB10" s="1017"/>
      <c r="AC10" s="1017"/>
      <c r="AD10" s="1017"/>
      <c r="AE10" s="1017"/>
      <c r="AF10" s="1017"/>
      <c r="AG10" s="1017"/>
      <c r="AH10" s="1017"/>
      <c r="AI10" s="1017"/>
      <c r="AJ10" s="1017"/>
      <c r="AK10" s="1017"/>
      <c r="AL10" s="1017"/>
      <c r="AM10" s="1017"/>
      <c r="AN10" s="1017"/>
      <c r="AO10" s="1017"/>
      <c r="AP10" s="1017"/>
      <c r="AQ10" s="1017"/>
      <c r="AR10" s="1017"/>
      <c r="AS10" s="1017"/>
      <c r="AT10" s="1017"/>
      <c r="AU10" s="1017"/>
      <c r="AV10" s="1017"/>
      <c r="AW10" s="1017"/>
      <c r="AX10" s="1017"/>
      <c r="AY10" s="1017"/>
      <c r="AZ10" s="1017"/>
      <c r="BA10" s="1017"/>
      <c r="BB10" s="1017"/>
      <c r="BC10" s="1017"/>
      <c r="BD10" s="1017"/>
      <c r="BE10" s="1017"/>
      <c r="BF10" s="1017"/>
      <c r="BG10" s="1017"/>
      <c r="BH10" s="1017"/>
      <c r="BI10" s="1017"/>
      <c r="BJ10" s="1017"/>
      <c r="BK10" s="1017"/>
      <c r="BL10" s="1017"/>
      <c r="BM10" s="1017"/>
      <c r="BN10" s="1017"/>
      <c r="BO10" s="1017"/>
      <c r="BP10" s="1017"/>
      <c r="BQ10" s="1017"/>
      <c r="BR10" s="1017"/>
      <c r="BS10" s="1017"/>
      <c r="BT10" s="1017"/>
      <c r="BU10" s="1017"/>
      <c r="BV10" s="1017"/>
      <c r="BW10" s="1017"/>
      <c r="BX10" s="1017"/>
      <c r="BY10" s="1017"/>
      <c r="BZ10" s="1017"/>
      <c r="CA10" s="1017"/>
      <c r="CB10" s="1017"/>
      <c r="CC10" s="1017"/>
      <c r="CD10" s="1017"/>
      <c r="CE10" s="1017"/>
      <c r="CF10" s="1017"/>
      <c r="CG10" s="1017"/>
      <c r="CH10" s="1017"/>
      <c r="CI10" s="1017"/>
      <c r="CJ10" s="1017"/>
      <c r="CK10" s="1017"/>
      <c r="CL10" s="1017"/>
      <c r="CM10" s="1017"/>
      <c r="CN10" s="1017"/>
      <c r="CO10" s="1017"/>
      <c r="CP10" s="1017"/>
      <c r="CQ10" s="1017"/>
      <c r="CR10" s="1017"/>
      <c r="CS10" s="1017"/>
      <c r="CT10" s="1017"/>
      <c r="CU10" s="1017"/>
      <c r="CV10" s="1017"/>
      <c r="CW10" s="1017"/>
      <c r="CX10" s="1017"/>
      <c r="CY10" s="1017"/>
      <c r="CZ10" s="1017"/>
      <c r="DA10" s="1017"/>
      <c r="DB10" s="1017"/>
      <c r="DC10" s="1017"/>
      <c r="DD10" s="1017"/>
      <c r="DE10" s="1017"/>
      <c r="DF10" s="1017"/>
      <c r="DG10" s="1017"/>
      <c r="DH10" s="1017"/>
      <c r="DI10" s="1017"/>
      <c r="DJ10" s="1017"/>
      <c r="DK10" s="1017"/>
      <c r="DL10" s="1017"/>
      <c r="DM10" s="1017"/>
      <c r="DN10" s="1017"/>
      <c r="DO10" s="1017"/>
      <c r="DP10" s="1017"/>
      <c r="DQ10" s="1017"/>
      <c r="DR10" s="1017"/>
      <c r="DS10" s="1017"/>
      <c r="DT10" s="1017"/>
      <c r="DU10" s="1017"/>
      <c r="DV10" s="1017"/>
      <c r="DW10" s="1017"/>
      <c r="DX10" s="1017"/>
      <c r="DY10" s="1017"/>
      <c r="DZ10" s="1017"/>
      <c r="EA10" s="1017"/>
      <c r="EB10" s="1017"/>
      <c r="EC10" s="1017"/>
      <c r="ED10" s="1017"/>
      <c r="EE10" s="1017"/>
      <c r="EF10" s="1017"/>
      <c r="EG10" s="1017"/>
      <c r="EH10" s="1017"/>
      <c r="EI10" s="1017"/>
      <c r="EJ10" s="1017"/>
      <c r="EK10" s="1017"/>
      <c r="EL10" s="1017"/>
      <c r="EM10" s="1017"/>
      <c r="EN10" s="1017"/>
      <c r="EO10" s="1017"/>
      <c r="EP10" s="1017"/>
      <c r="EQ10" s="1017"/>
      <c r="ER10" s="1017"/>
      <c r="ES10" s="1017"/>
      <c r="ET10" s="1017"/>
      <c r="EU10" s="1017"/>
      <c r="EV10" s="1017"/>
      <c r="EW10" s="1017"/>
      <c r="EX10" s="1017"/>
      <c r="EY10" s="1017"/>
      <c r="EZ10" s="1017"/>
      <c r="FA10" s="1017"/>
      <c r="FB10" s="1017"/>
      <c r="FC10" s="1017"/>
      <c r="FD10" s="1017"/>
      <c r="FE10" s="1017"/>
      <c r="FF10" s="1017"/>
      <c r="FG10" s="1017"/>
      <c r="FH10" s="1017"/>
      <c r="FI10" s="1017"/>
      <c r="FJ10" s="1017"/>
      <c r="FK10" s="1017"/>
      <c r="FL10" s="1017"/>
      <c r="FM10" s="1017"/>
      <c r="FN10" s="1017"/>
      <c r="FO10" s="1017"/>
      <c r="FP10" s="1017"/>
      <c r="FQ10" s="1017"/>
      <c r="FR10" s="1017"/>
      <c r="FS10" s="1017"/>
      <c r="FT10" s="1017"/>
      <c r="FU10" s="1017"/>
      <c r="FV10" s="1017"/>
      <c r="FW10" s="1017"/>
      <c r="FX10" s="1017"/>
      <c r="FY10" s="1017"/>
      <c r="FZ10" s="1017"/>
      <c r="GA10" s="1017"/>
      <c r="GB10" s="1017"/>
      <c r="GC10" s="1017"/>
      <c r="GD10" s="1017"/>
      <c r="GE10" s="1017"/>
      <c r="GF10" s="1017"/>
      <c r="GG10" s="1017"/>
      <c r="GH10" s="1017"/>
      <c r="GI10" s="1017"/>
      <c r="GJ10" s="1017"/>
      <c r="GK10" s="1017"/>
      <c r="GL10" s="1017"/>
      <c r="GM10" s="1017"/>
      <c r="GN10" s="1017"/>
      <c r="GO10" s="1017"/>
      <c r="GP10" s="1017"/>
      <c r="GQ10" s="1017"/>
      <c r="GR10" s="1017"/>
      <c r="GS10" s="1017"/>
      <c r="GT10" s="1017"/>
      <c r="GU10" s="1017"/>
      <c r="GV10" s="1017"/>
      <c r="GW10" s="1017"/>
      <c r="GX10" s="1017"/>
      <c r="GY10" s="1017"/>
      <c r="GZ10" s="1017"/>
      <c r="HA10" s="1017"/>
      <c r="HB10" s="1017"/>
      <c r="HC10" s="1017"/>
      <c r="HD10" s="1017"/>
      <c r="HE10" s="1017"/>
      <c r="HF10" s="1017"/>
      <c r="HG10" s="1017"/>
      <c r="HH10" s="1017"/>
      <c r="HI10" s="1017"/>
      <c r="HJ10" s="1017"/>
      <c r="HK10" s="1017"/>
      <c r="HL10" s="1017"/>
      <c r="HM10" s="1017"/>
      <c r="HN10" s="1017"/>
      <c r="HO10" s="1017"/>
      <c r="HP10" s="1017"/>
      <c r="HQ10" s="1017"/>
      <c r="HR10" s="1017"/>
      <c r="HS10" s="1017"/>
      <c r="HT10" s="1017"/>
      <c r="HU10" s="1017"/>
      <c r="HV10" s="1017"/>
      <c r="HW10" s="1017"/>
      <c r="HX10" s="1017"/>
      <c r="HY10" s="1017"/>
      <c r="HZ10" s="1017"/>
      <c r="IA10" s="1017"/>
      <c r="IB10" s="1017"/>
      <c r="IC10" s="1017"/>
      <c r="ID10" s="1017"/>
      <c r="IE10" s="1017"/>
    </row>
    <row r="11" spans="1:239" s="3" customFormat="1" ht="30" customHeight="1" thickBot="1">
      <c r="A11" s="735" t="s">
        <v>129</v>
      </c>
      <c r="B11" s="69"/>
      <c r="C11" s="69"/>
      <c r="D11" s="69"/>
      <c r="E11" s="69"/>
      <c r="F11" s="69"/>
      <c r="G11" s="69"/>
      <c r="H11" s="69"/>
      <c r="I11" s="69"/>
      <c r="J11" s="69"/>
      <c r="K11" s="69"/>
      <c r="L11" s="1027"/>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row>
    <row r="12" spans="1:239" s="17" customFormat="1" ht="93.75" customHeight="1" thickBot="1">
      <c r="A12" s="1998"/>
      <c r="B12" s="1985"/>
      <c r="C12" s="856" t="s">
        <v>405</v>
      </c>
      <c r="D12" s="856" t="s">
        <v>406</v>
      </c>
      <c r="E12" s="856" t="s">
        <v>246</v>
      </c>
      <c r="F12" s="2094" t="s">
        <v>224</v>
      </c>
      <c r="G12" s="2095"/>
      <c r="H12" s="856" t="s">
        <v>413</v>
      </c>
      <c r="I12" s="856" t="s">
        <v>407</v>
      </c>
      <c r="J12" s="856" t="s">
        <v>246</v>
      </c>
      <c r="K12" s="1004" t="s">
        <v>224</v>
      </c>
      <c r="L12" s="1028"/>
      <c r="M12" s="1017"/>
      <c r="N12" s="1998" t="str">
        <f>IF('PR_Programmatic Progress_1A'!P10="Select","Please select currency on Page
 'PR_Programmatic Achievement (1)'","All amounts are in: "&amp;'PR_Programmatic Progress_1A'!P10)</f>
        <v>All amounts are in: </v>
      </c>
      <c r="O12" s="1985"/>
      <c r="P12" s="856" t="s">
        <v>405</v>
      </c>
      <c r="Q12" s="856" t="s">
        <v>406</v>
      </c>
      <c r="R12" s="856" t="s">
        <v>246</v>
      </c>
      <c r="S12" s="2094" t="s">
        <v>224</v>
      </c>
      <c r="T12" s="2095"/>
      <c r="U12" s="856" t="s">
        <v>413</v>
      </c>
      <c r="V12" s="856" t="s">
        <v>407</v>
      </c>
      <c r="W12" s="856" t="s">
        <v>246</v>
      </c>
      <c r="X12" s="1082" t="s">
        <v>224</v>
      </c>
      <c r="Y12" s="1017"/>
      <c r="Z12" s="1017"/>
      <c r="AA12" s="1017"/>
      <c r="AB12" s="1017"/>
      <c r="AC12" s="1017"/>
      <c r="AD12" s="1017"/>
      <c r="AE12" s="1017"/>
      <c r="AF12" s="1017"/>
      <c r="AG12" s="1017"/>
      <c r="AH12" s="1017"/>
      <c r="AI12" s="1017"/>
      <c r="AJ12" s="1017"/>
      <c r="AK12" s="1017"/>
      <c r="AL12" s="1017"/>
      <c r="AM12" s="1017"/>
      <c r="AN12" s="1017"/>
      <c r="AO12" s="1017"/>
      <c r="AP12" s="1017"/>
      <c r="AQ12" s="1017"/>
      <c r="AR12" s="1017"/>
      <c r="AS12" s="1017"/>
      <c r="AT12" s="1017"/>
      <c r="AU12" s="1017"/>
      <c r="AV12" s="1017"/>
      <c r="AW12" s="1017"/>
      <c r="AX12" s="1017"/>
      <c r="AY12" s="1017"/>
      <c r="AZ12" s="1017"/>
      <c r="BA12" s="1017"/>
      <c r="BB12" s="1017"/>
      <c r="BC12" s="1017"/>
      <c r="BD12" s="1017"/>
      <c r="BE12" s="1017"/>
      <c r="BF12" s="1017"/>
      <c r="BG12" s="1017"/>
      <c r="BH12" s="1017"/>
      <c r="BI12" s="1017"/>
      <c r="BJ12" s="1017"/>
      <c r="BK12" s="1017"/>
      <c r="BL12" s="1017"/>
      <c r="BM12" s="1017"/>
      <c r="BN12" s="1017"/>
      <c r="BO12" s="1017"/>
      <c r="BP12" s="1017"/>
      <c r="BQ12" s="1017"/>
      <c r="BR12" s="1017"/>
      <c r="BS12" s="1017"/>
      <c r="BT12" s="1017"/>
      <c r="BU12" s="1017"/>
      <c r="BV12" s="1017"/>
      <c r="BW12" s="1017"/>
      <c r="BX12" s="1017"/>
      <c r="BY12" s="1017"/>
      <c r="BZ12" s="1017"/>
      <c r="CA12" s="1017"/>
      <c r="CB12" s="1017"/>
      <c r="CC12" s="1017"/>
      <c r="CD12" s="1017"/>
      <c r="CE12" s="1017"/>
      <c r="CF12" s="1017"/>
      <c r="CG12" s="1017"/>
      <c r="CH12" s="1017"/>
      <c r="CI12" s="1017"/>
      <c r="CJ12" s="1017"/>
      <c r="CK12" s="1017"/>
      <c r="CL12" s="1017"/>
      <c r="CM12" s="1017"/>
      <c r="CN12" s="1017"/>
      <c r="CO12" s="1017"/>
      <c r="CP12" s="1017"/>
      <c r="CQ12" s="1017"/>
      <c r="CR12" s="1017"/>
      <c r="CS12" s="1017"/>
      <c r="CT12" s="1017"/>
      <c r="CU12" s="1017"/>
      <c r="CV12" s="1017"/>
      <c r="CW12" s="1017"/>
      <c r="CX12" s="1017"/>
      <c r="CY12" s="1017"/>
      <c r="CZ12" s="1017"/>
      <c r="DA12" s="1017"/>
      <c r="DB12" s="1017"/>
      <c r="DC12" s="1017"/>
      <c r="DD12" s="1017"/>
      <c r="DE12" s="1017"/>
      <c r="DF12" s="1017"/>
      <c r="DG12" s="1017"/>
      <c r="DH12" s="1017"/>
      <c r="DI12" s="1017"/>
      <c r="DJ12" s="1017"/>
      <c r="DK12" s="1017"/>
      <c r="DL12" s="1017"/>
      <c r="DM12" s="1017"/>
      <c r="DN12" s="1017"/>
      <c r="DO12" s="1017"/>
      <c r="DP12" s="1017"/>
      <c r="DQ12" s="1017"/>
      <c r="DR12" s="1017"/>
      <c r="DS12" s="1017"/>
      <c r="DT12" s="1017"/>
      <c r="DU12" s="1017"/>
      <c r="DV12" s="1017"/>
      <c r="DW12" s="1017"/>
      <c r="DX12" s="1017"/>
      <c r="DY12" s="1017"/>
      <c r="DZ12" s="1017"/>
      <c r="EA12" s="1017"/>
      <c r="EB12" s="1017"/>
      <c r="EC12" s="1017"/>
      <c r="ED12" s="1017"/>
      <c r="EE12" s="1017"/>
      <c r="EF12" s="1017"/>
      <c r="EG12" s="1017"/>
      <c r="EH12" s="1017"/>
      <c r="EI12" s="1017"/>
      <c r="EJ12" s="1017"/>
      <c r="EK12" s="1017"/>
      <c r="EL12" s="1017"/>
      <c r="EM12" s="1017"/>
      <c r="EN12" s="1017"/>
      <c r="EO12" s="1017"/>
      <c r="EP12" s="1017"/>
      <c r="EQ12" s="1017"/>
      <c r="ER12" s="1017"/>
      <c r="ES12" s="1017"/>
      <c r="ET12" s="1017"/>
      <c r="EU12" s="1017"/>
      <c r="EV12" s="1017"/>
      <c r="EW12" s="1017"/>
      <c r="EX12" s="1017"/>
      <c r="EY12" s="1017"/>
      <c r="EZ12" s="1017"/>
      <c r="FA12" s="1017"/>
      <c r="FB12" s="1017"/>
      <c r="FC12" s="1017"/>
      <c r="FD12" s="1017"/>
      <c r="FE12" s="1017"/>
      <c r="FF12" s="1017"/>
      <c r="FG12" s="1017"/>
      <c r="FH12" s="1017"/>
      <c r="FI12" s="1017"/>
      <c r="FJ12" s="1017"/>
      <c r="FK12" s="1017"/>
      <c r="FL12" s="1017"/>
      <c r="FM12" s="1017"/>
      <c r="FN12" s="1017"/>
      <c r="FO12" s="1017"/>
      <c r="FP12" s="1017"/>
      <c r="FQ12" s="1017"/>
      <c r="FR12" s="1017"/>
      <c r="FS12" s="1017"/>
      <c r="FT12" s="1017"/>
      <c r="FU12" s="1017"/>
      <c r="FV12" s="1017"/>
      <c r="FW12" s="1017"/>
      <c r="FX12" s="1017"/>
      <c r="FY12" s="1017"/>
      <c r="FZ12" s="1017"/>
      <c r="GA12" s="1017"/>
      <c r="GB12" s="1017"/>
      <c r="GC12" s="1017"/>
      <c r="GD12" s="1017"/>
      <c r="GE12" s="1017"/>
      <c r="GF12" s="1017"/>
      <c r="GG12" s="1017"/>
      <c r="GH12" s="1017"/>
      <c r="GI12" s="1017"/>
      <c r="GJ12" s="1017"/>
      <c r="GK12" s="1017"/>
      <c r="GL12" s="1017"/>
      <c r="GM12" s="1017"/>
      <c r="GN12" s="1017"/>
      <c r="GO12" s="1017"/>
      <c r="GP12" s="1017"/>
      <c r="GQ12" s="1017"/>
      <c r="GR12" s="1017"/>
      <c r="GS12" s="1017"/>
      <c r="GT12" s="1017"/>
      <c r="GU12" s="1017"/>
      <c r="GV12" s="1017"/>
      <c r="GW12" s="1017"/>
      <c r="GX12" s="1017"/>
      <c r="GY12" s="1017"/>
      <c r="GZ12" s="1017"/>
      <c r="HA12" s="1017"/>
      <c r="HB12" s="1017"/>
      <c r="HC12" s="1017"/>
      <c r="HD12" s="1017"/>
      <c r="HE12" s="1017"/>
      <c r="HF12" s="1017"/>
      <c r="HG12" s="1017"/>
      <c r="HH12" s="1017"/>
      <c r="HI12" s="1017"/>
      <c r="HJ12" s="1017"/>
      <c r="HK12" s="1017"/>
      <c r="HL12" s="1017"/>
      <c r="HM12" s="1017"/>
      <c r="HN12" s="1017"/>
      <c r="HO12" s="1017"/>
      <c r="HP12" s="1017"/>
      <c r="HQ12" s="1017"/>
      <c r="HR12" s="1017"/>
      <c r="HS12" s="1017"/>
      <c r="HT12" s="1017"/>
      <c r="HU12" s="1017"/>
      <c r="HV12" s="1017"/>
      <c r="HW12" s="1017"/>
      <c r="HX12" s="1017"/>
      <c r="HY12" s="1017"/>
      <c r="HZ12" s="1017"/>
      <c r="IA12" s="1017"/>
      <c r="IB12" s="1017"/>
      <c r="IC12" s="1017"/>
      <c r="ID12" s="1017"/>
      <c r="IE12" s="1017"/>
    </row>
    <row r="13" spans="1:239" s="17" customFormat="1" ht="21" customHeight="1">
      <c r="A13" s="2096" t="s">
        <v>7</v>
      </c>
      <c r="B13" s="2097"/>
      <c r="C13" s="857">
        <f>C14+C15</f>
        <v>3370173.8692541397</v>
      </c>
      <c r="D13" s="857">
        <f>D14+D15</f>
        <v>2752053.64</v>
      </c>
      <c r="E13" s="857">
        <f>IF(C13="",IF(D13="","",C13-D13),C13-D13)</f>
        <v>618120.2292541396</v>
      </c>
      <c r="F13" s="2107"/>
      <c r="G13" s="2108"/>
      <c r="H13" s="857">
        <f>H14+H15</f>
        <v>6365135.850753447</v>
      </c>
      <c r="I13" s="857">
        <f>I14+I15</f>
        <v>3127372.9290985297</v>
      </c>
      <c r="J13" s="857">
        <f>IF(H13="",IF(I13="","",H13-I13),H13-I13)</f>
        <v>3237762.9216549173</v>
      </c>
      <c r="K13" s="1021"/>
      <c r="L13" s="1028"/>
      <c r="M13" s="1017"/>
      <c r="N13" s="2096" t="s">
        <v>7</v>
      </c>
      <c r="O13" s="2097"/>
      <c r="P13" s="857">
        <f>P14+P15</f>
        <v>3370173.8692541397</v>
      </c>
      <c r="Q13" s="857">
        <f>Q14+Q15</f>
        <v>2752053.64</v>
      </c>
      <c r="R13" s="857">
        <f>IF(P13="",IF(Q13="","",P13-Q13),P13-Q13)</f>
        <v>618120.2292541396</v>
      </c>
      <c r="S13" s="2107"/>
      <c r="T13" s="2108"/>
      <c r="U13" s="857">
        <f>U14+U15</f>
        <v>6365135.850753447</v>
      </c>
      <c r="V13" s="857">
        <f>V14+V15</f>
        <v>3127372.9290985297</v>
      </c>
      <c r="W13" s="857">
        <f>IF(U13="",IF(V13="","",U13-V13),U13-V13)</f>
        <v>3237762.9216549173</v>
      </c>
      <c r="X13" s="1086"/>
      <c r="Y13" s="1017"/>
      <c r="Z13" s="1017"/>
      <c r="AA13" s="1017"/>
      <c r="AB13" s="1017"/>
      <c r="AC13" s="1017"/>
      <c r="AD13" s="1017"/>
      <c r="AE13" s="1017"/>
      <c r="AF13" s="1017"/>
      <c r="AG13" s="1017"/>
      <c r="AH13" s="1017"/>
      <c r="AI13" s="1017"/>
      <c r="AJ13" s="1017"/>
      <c r="AK13" s="1017"/>
      <c r="AL13" s="1017"/>
      <c r="AM13" s="1017"/>
      <c r="AN13" s="1017"/>
      <c r="AO13" s="1017"/>
      <c r="AP13" s="1017"/>
      <c r="AQ13" s="1017"/>
      <c r="AR13" s="1017"/>
      <c r="AS13" s="1017"/>
      <c r="AT13" s="1017"/>
      <c r="AU13" s="1017"/>
      <c r="AV13" s="1017"/>
      <c r="AW13" s="1017"/>
      <c r="AX13" s="1017"/>
      <c r="AY13" s="1017"/>
      <c r="AZ13" s="1017"/>
      <c r="BA13" s="1017"/>
      <c r="BB13" s="1017"/>
      <c r="BC13" s="1017"/>
      <c r="BD13" s="1017"/>
      <c r="BE13" s="1017"/>
      <c r="BF13" s="1017"/>
      <c r="BG13" s="1017"/>
      <c r="BH13" s="1017"/>
      <c r="BI13" s="1017"/>
      <c r="BJ13" s="1017"/>
      <c r="BK13" s="1017"/>
      <c r="BL13" s="1017"/>
      <c r="BM13" s="1017"/>
      <c r="BN13" s="1017"/>
      <c r="BO13" s="1017"/>
      <c r="BP13" s="1017"/>
      <c r="BQ13" s="1017"/>
      <c r="BR13" s="1017"/>
      <c r="BS13" s="1017"/>
      <c r="BT13" s="1017"/>
      <c r="BU13" s="1017"/>
      <c r="BV13" s="1017"/>
      <c r="BW13" s="1017"/>
      <c r="BX13" s="1017"/>
      <c r="BY13" s="1017"/>
      <c r="BZ13" s="1017"/>
      <c r="CA13" s="1017"/>
      <c r="CB13" s="1017"/>
      <c r="CC13" s="1017"/>
      <c r="CD13" s="1017"/>
      <c r="CE13" s="1017"/>
      <c r="CF13" s="1017"/>
      <c r="CG13" s="1017"/>
      <c r="CH13" s="1017"/>
      <c r="CI13" s="1017"/>
      <c r="CJ13" s="1017"/>
      <c r="CK13" s="1017"/>
      <c r="CL13" s="1017"/>
      <c r="CM13" s="1017"/>
      <c r="CN13" s="1017"/>
      <c r="CO13" s="1017"/>
      <c r="CP13" s="1017"/>
      <c r="CQ13" s="1017"/>
      <c r="CR13" s="1017"/>
      <c r="CS13" s="1017"/>
      <c r="CT13" s="1017"/>
      <c r="CU13" s="1017"/>
      <c r="CV13" s="1017"/>
      <c r="CW13" s="1017"/>
      <c r="CX13" s="1017"/>
      <c r="CY13" s="1017"/>
      <c r="CZ13" s="1017"/>
      <c r="DA13" s="1017"/>
      <c r="DB13" s="1017"/>
      <c r="DC13" s="1017"/>
      <c r="DD13" s="1017"/>
      <c r="DE13" s="1017"/>
      <c r="DF13" s="1017"/>
      <c r="DG13" s="1017"/>
      <c r="DH13" s="1017"/>
      <c r="DI13" s="1017"/>
      <c r="DJ13" s="1017"/>
      <c r="DK13" s="1017"/>
      <c r="DL13" s="1017"/>
      <c r="DM13" s="1017"/>
      <c r="DN13" s="1017"/>
      <c r="DO13" s="1017"/>
      <c r="DP13" s="1017"/>
      <c r="DQ13" s="1017"/>
      <c r="DR13" s="1017"/>
      <c r="DS13" s="1017"/>
      <c r="DT13" s="1017"/>
      <c r="DU13" s="1017"/>
      <c r="DV13" s="1017"/>
      <c r="DW13" s="1017"/>
      <c r="DX13" s="1017"/>
      <c r="DY13" s="1017"/>
      <c r="DZ13" s="1017"/>
      <c r="EA13" s="1017"/>
      <c r="EB13" s="1017"/>
      <c r="EC13" s="1017"/>
      <c r="ED13" s="1017"/>
      <c r="EE13" s="1017"/>
      <c r="EF13" s="1017"/>
      <c r="EG13" s="1017"/>
      <c r="EH13" s="1017"/>
      <c r="EI13" s="1017"/>
      <c r="EJ13" s="1017"/>
      <c r="EK13" s="1017"/>
      <c r="EL13" s="1017"/>
      <c r="EM13" s="1017"/>
      <c r="EN13" s="1017"/>
      <c r="EO13" s="1017"/>
      <c r="EP13" s="1017"/>
      <c r="EQ13" s="1017"/>
      <c r="ER13" s="1017"/>
      <c r="ES13" s="1017"/>
      <c r="ET13" s="1017"/>
      <c r="EU13" s="1017"/>
      <c r="EV13" s="1017"/>
      <c r="EW13" s="1017"/>
      <c r="EX13" s="1017"/>
      <c r="EY13" s="1017"/>
      <c r="EZ13" s="1017"/>
      <c r="FA13" s="1017"/>
      <c r="FB13" s="1017"/>
      <c r="FC13" s="1017"/>
      <c r="FD13" s="1017"/>
      <c r="FE13" s="1017"/>
      <c r="FF13" s="1017"/>
      <c r="FG13" s="1017"/>
      <c r="FH13" s="1017"/>
      <c r="FI13" s="1017"/>
      <c r="FJ13" s="1017"/>
      <c r="FK13" s="1017"/>
      <c r="FL13" s="1017"/>
      <c r="FM13" s="1017"/>
      <c r="FN13" s="1017"/>
      <c r="FO13" s="1017"/>
      <c r="FP13" s="1017"/>
      <c r="FQ13" s="1017"/>
      <c r="FR13" s="1017"/>
      <c r="FS13" s="1017"/>
      <c r="FT13" s="1017"/>
      <c r="FU13" s="1017"/>
      <c r="FV13" s="1017"/>
      <c r="FW13" s="1017"/>
      <c r="FX13" s="1017"/>
      <c r="FY13" s="1017"/>
      <c r="FZ13" s="1017"/>
      <c r="GA13" s="1017"/>
      <c r="GB13" s="1017"/>
      <c r="GC13" s="1017"/>
      <c r="GD13" s="1017"/>
      <c r="GE13" s="1017"/>
      <c r="GF13" s="1017"/>
      <c r="GG13" s="1017"/>
      <c r="GH13" s="1017"/>
      <c r="GI13" s="1017"/>
      <c r="GJ13" s="1017"/>
      <c r="GK13" s="1017"/>
      <c r="GL13" s="1017"/>
      <c r="GM13" s="1017"/>
      <c r="GN13" s="1017"/>
      <c r="GO13" s="1017"/>
      <c r="GP13" s="1017"/>
      <c r="GQ13" s="1017"/>
      <c r="GR13" s="1017"/>
      <c r="GS13" s="1017"/>
      <c r="GT13" s="1017"/>
      <c r="GU13" s="1017"/>
      <c r="GV13" s="1017"/>
      <c r="GW13" s="1017"/>
      <c r="GX13" s="1017"/>
      <c r="GY13" s="1017"/>
      <c r="GZ13" s="1017"/>
      <c r="HA13" s="1017"/>
      <c r="HB13" s="1017"/>
      <c r="HC13" s="1017"/>
      <c r="HD13" s="1017"/>
      <c r="HE13" s="1017"/>
      <c r="HF13" s="1017"/>
      <c r="HG13" s="1017"/>
      <c r="HH13" s="1017"/>
      <c r="HI13" s="1017"/>
      <c r="HJ13" s="1017"/>
      <c r="HK13" s="1017"/>
      <c r="HL13" s="1017"/>
      <c r="HM13" s="1017"/>
      <c r="HN13" s="1017"/>
      <c r="HO13" s="1017"/>
      <c r="HP13" s="1017"/>
      <c r="HQ13" s="1017"/>
      <c r="HR13" s="1017"/>
      <c r="HS13" s="1017"/>
      <c r="HT13" s="1017"/>
      <c r="HU13" s="1017"/>
      <c r="HV13" s="1017"/>
      <c r="HW13" s="1017"/>
      <c r="HX13" s="1017"/>
      <c r="HY13" s="1017"/>
      <c r="HZ13" s="1017"/>
      <c r="IA13" s="1017"/>
      <c r="IB13" s="1017"/>
      <c r="IC13" s="1017"/>
      <c r="ID13" s="1017"/>
      <c r="IE13" s="1017"/>
    </row>
    <row r="14" spans="1:239" s="17" customFormat="1" ht="107.25" customHeight="1">
      <c r="A14" s="2098" t="s">
        <v>248</v>
      </c>
      <c r="B14" s="2099"/>
      <c r="C14" s="872">
        <f>P14</f>
        <v>1512380.6545735667</v>
      </c>
      <c r="D14" s="872">
        <f>Q14</f>
        <v>990032.05</v>
      </c>
      <c r="E14" s="747">
        <f>IF(C14="",IF(D14="",0,C14-D14),C14-D14)</f>
        <v>522348.6045735667</v>
      </c>
      <c r="F14" s="2090"/>
      <c r="G14" s="2091"/>
      <c r="H14" s="872">
        <f>U14</f>
        <v>3553454.3748653275</v>
      </c>
      <c r="I14" s="872">
        <f>V14</f>
        <v>1006122.68509535</v>
      </c>
      <c r="J14" s="747">
        <f>IF(H14="",IF(I14="",0,H14-I14),H14-I14)</f>
        <v>2547331.6897699777</v>
      </c>
      <c r="K14" s="1022"/>
      <c r="L14" s="1028"/>
      <c r="M14" s="1017"/>
      <c r="N14" s="2098" t="s">
        <v>248</v>
      </c>
      <c r="O14" s="2099"/>
      <c r="P14" s="872">
        <f>'PR_Total PR Cash Outflow_3A'!C13</f>
        <v>1512380.6545735667</v>
      </c>
      <c r="Q14" s="872">
        <f>'PR_Total PR Cash Outflow_3A'!D13</f>
        <v>990032.05</v>
      </c>
      <c r="R14" s="747">
        <f>IF(P14="",IF(Q14="",0,P14-Q14),P14-Q14)</f>
        <v>522348.6045735667</v>
      </c>
      <c r="S14" s="2090"/>
      <c r="T14" s="2091"/>
      <c r="U14" s="746">
        <f>'PR_Total PR Cash Outflow_3A'!H13</f>
        <v>3553454.3748653275</v>
      </c>
      <c r="V14" s="746">
        <f>'PR_Total PR Cash Outflow_3A'!I13</f>
        <v>1006122.68509535</v>
      </c>
      <c r="W14" s="747">
        <f>IF(U14="",IF(V14="",0,U14-V14),U14-V14)</f>
        <v>2547331.6897699777</v>
      </c>
      <c r="X14" s="1087"/>
      <c r="Y14" s="1017"/>
      <c r="Z14" s="1017"/>
      <c r="AA14" s="1017"/>
      <c r="AB14" s="1017"/>
      <c r="AC14" s="1017"/>
      <c r="AD14" s="1017"/>
      <c r="AE14" s="1017"/>
      <c r="AF14" s="1017"/>
      <c r="AG14" s="1017"/>
      <c r="AH14" s="1017"/>
      <c r="AI14" s="1017"/>
      <c r="AJ14" s="1017"/>
      <c r="AK14" s="1017"/>
      <c r="AL14" s="1017"/>
      <c r="AM14" s="1017"/>
      <c r="AN14" s="1017"/>
      <c r="AO14" s="1017"/>
      <c r="AP14" s="1017"/>
      <c r="AQ14" s="1017"/>
      <c r="AR14" s="1017"/>
      <c r="AS14" s="1017"/>
      <c r="AT14" s="1017"/>
      <c r="AU14" s="1017"/>
      <c r="AV14" s="1017"/>
      <c r="AW14" s="1017"/>
      <c r="AX14" s="1017"/>
      <c r="AY14" s="1017"/>
      <c r="AZ14" s="1017"/>
      <c r="BA14" s="1017"/>
      <c r="BB14" s="1017"/>
      <c r="BC14" s="1017"/>
      <c r="BD14" s="1017"/>
      <c r="BE14" s="1017"/>
      <c r="BF14" s="1017"/>
      <c r="BG14" s="1017"/>
      <c r="BH14" s="1017"/>
      <c r="BI14" s="1017"/>
      <c r="BJ14" s="1017"/>
      <c r="BK14" s="1017"/>
      <c r="BL14" s="1017"/>
      <c r="BM14" s="1017"/>
      <c r="BN14" s="1017"/>
      <c r="BO14" s="1017"/>
      <c r="BP14" s="1017"/>
      <c r="BQ14" s="1017"/>
      <c r="BR14" s="1017"/>
      <c r="BS14" s="1017"/>
      <c r="BT14" s="1017"/>
      <c r="BU14" s="1017"/>
      <c r="BV14" s="1017"/>
      <c r="BW14" s="1017"/>
      <c r="BX14" s="1017"/>
      <c r="BY14" s="1017"/>
      <c r="BZ14" s="1017"/>
      <c r="CA14" s="1017"/>
      <c r="CB14" s="1017"/>
      <c r="CC14" s="1017"/>
      <c r="CD14" s="1017"/>
      <c r="CE14" s="1017"/>
      <c r="CF14" s="1017"/>
      <c r="CG14" s="1017"/>
      <c r="CH14" s="1017"/>
      <c r="CI14" s="1017"/>
      <c r="CJ14" s="1017"/>
      <c r="CK14" s="1017"/>
      <c r="CL14" s="1017"/>
      <c r="CM14" s="1017"/>
      <c r="CN14" s="1017"/>
      <c r="CO14" s="1017"/>
      <c r="CP14" s="1017"/>
      <c r="CQ14" s="1017"/>
      <c r="CR14" s="1017"/>
      <c r="CS14" s="1017"/>
      <c r="CT14" s="1017"/>
      <c r="CU14" s="1017"/>
      <c r="CV14" s="1017"/>
      <c r="CW14" s="1017"/>
      <c r="CX14" s="1017"/>
      <c r="CY14" s="1017"/>
      <c r="CZ14" s="1017"/>
      <c r="DA14" s="1017"/>
      <c r="DB14" s="1017"/>
      <c r="DC14" s="1017"/>
      <c r="DD14" s="1017"/>
      <c r="DE14" s="1017"/>
      <c r="DF14" s="1017"/>
      <c r="DG14" s="1017"/>
      <c r="DH14" s="1017"/>
      <c r="DI14" s="1017"/>
      <c r="DJ14" s="1017"/>
      <c r="DK14" s="1017"/>
      <c r="DL14" s="1017"/>
      <c r="DM14" s="1017"/>
      <c r="DN14" s="1017"/>
      <c r="DO14" s="1017"/>
      <c r="DP14" s="1017"/>
      <c r="DQ14" s="1017"/>
      <c r="DR14" s="1017"/>
      <c r="DS14" s="1017"/>
      <c r="DT14" s="1017"/>
      <c r="DU14" s="1017"/>
      <c r="DV14" s="1017"/>
      <c r="DW14" s="1017"/>
      <c r="DX14" s="1017"/>
      <c r="DY14" s="1017"/>
      <c r="DZ14" s="1017"/>
      <c r="EA14" s="1017"/>
      <c r="EB14" s="1017"/>
      <c r="EC14" s="1017"/>
      <c r="ED14" s="1017"/>
      <c r="EE14" s="1017"/>
      <c r="EF14" s="1017"/>
      <c r="EG14" s="1017"/>
      <c r="EH14" s="1017"/>
      <c r="EI14" s="1017"/>
      <c r="EJ14" s="1017"/>
      <c r="EK14" s="1017"/>
      <c r="EL14" s="1017"/>
      <c r="EM14" s="1017"/>
      <c r="EN14" s="1017"/>
      <c r="EO14" s="1017"/>
      <c r="EP14" s="1017"/>
      <c r="EQ14" s="1017"/>
      <c r="ER14" s="1017"/>
      <c r="ES14" s="1017"/>
      <c r="ET14" s="1017"/>
      <c r="EU14" s="1017"/>
      <c r="EV14" s="1017"/>
      <c r="EW14" s="1017"/>
      <c r="EX14" s="1017"/>
      <c r="EY14" s="1017"/>
      <c r="EZ14" s="1017"/>
      <c r="FA14" s="1017"/>
      <c r="FB14" s="1017"/>
      <c r="FC14" s="1017"/>
      <c r="FD14" s="1017"/>
      <c r="FE14" s="1017"/>
      <c r="FF14" s="1017"/>
      <c r="FG14" s="1017"/>
      <c r="FH14" s="1017"/>
      <c r="FI14" s="1017"/>
      <c r="FJ14" s="1017"/>
      <c r="FK14" s="1017"/>
      <c r="FL14" s="1017"/>
      <c r="FM14" s="1017"/>
      <c r="FN14" s="1017"/>
      <c r="FO14" s="1017"/>
      <c r="FP14" s="1017"/>
      <c r="FQ14" s="1017"/>
      <c r="FR14" s="1017"/>
      <c r="FS14" s="1017"/>
      <c r="FT14" s="1017"/>
      <c r="FU14" s="1017"/>
      <c r="FV14" s="1017"/>
      <c r="FW14" s="1017"/>
      <c r="FX14" s="1017"/>
      <c r="FY14" s="1017"/>
      <c r="FZ14" s="1017"/>
      <c r="GA14" s="1017"/>
      <c r="GB14" s="1017"/>
      <c r="GC14" s="1017"/>
      <c r="GD14" s="1017"/>
      <c r="GE14" s="1017"/>
      <c r="GF14" s="1017"/>
      <c r="GG14" s="1017"/>
      <c r="GH14" s="1017"/>
      <c r="GI14" s="1017"/>
      <c r="GJ14" s="1017"/>
      <c r="GK14" s="1017"/>
      <c r="GL14" s="1017"/>
      <c r="GM14" s="1017"/>
      <c r="GN14" s="1017"/>
      <c r="GO14" s="1017"/>
      <c r="GP14" s="1017"/>
      <c r="GQ14" s="1017"/>
      <c r="GR14" s="1017"/>
      <c r="GS14" s="1017"/>
      <c r="GT14" s="1017"/>
      <c r="GU14" s="1017"/>
      <c r="GV14" s="1017"/>
      <c r="GW14" s="1017"/>
      <c r="GX14" s="1017"/>
      <c r="GY14" s="1017"/>
      <c r="GZ14" s="1017"/>
      <c r="HA14" s="1017"/>
      <c r="HB14" s="1017"/>
      <c r="HC14" s="1017"/>
      <c r="HD14" s="1017"/>
      <c r="HE14" s="1017"/>
      <c r="HF14" s="1017"/>
      <c r="HG14" s="1017"/>
      <c r="HH14" s="1017"/>
      <c r="HI14" s="1017"/>
      <c r="HJ14" s="1017"/>
      <c r="HK14" s="1017"/>
      <c r="HL14" s="1017"/>
      <c r="HM14" s="1017"/>
      <c r="HN14" s="1017"/>
      <c r="HO14" s="1017"/>
      <c r="HP14" s="1017"/>
      <c r="HQ14" s="1017"/>
      <c r="HR14" s="1017"/>
      <c r="HS14" s="1017"/>
      <c r="HT14" s="1017"/>
      <c r="HU14" s="1017"/>
      <c r="HV14" s="1017"/>
      <c r="HW14" s="1017"/>
      <c r="HX14" s="1017"/>
      <c r="HY14" s="1017"/>
      <c r="HZ14" s="1017"/>
      <c r="IA14" s="1017"/>
      <c r="IB14" s="1017"/>
      <c r="IC14" s="1017"/>
      <c r="ID14" s="1017"/>
      <c r="IE14" s="1017"/>
    </row>
    <row r="15" spans="1:239" s="17" customFormat="1" ht="167.25" customHeight="1" thickBot="1">
      <c r="A15" s="2100" t="s">
        <v>249</v>
      </c>
      <c r="B15" s="2101"/>
      <c r="C15" s="748">
        <f>P15</f>
        <v>1857793.214680573</v>
      </c>
      <c r="D15" s="748">
        <f>Q15</f>
        <v>1762021.59</v>
      </c>
      <c r="E15" s="749">
        <f>IF(C15="",IF(D15="",0,C15-D15),C15-D15)</f>
        <v>95771.62468057289</v>
      </c>
      <c r="F15" s="2092"/>
      <c r="G15" s="2093"/>
      <c r="H15" s="748">
        <f>U15</f>
        <v>2811681.4758881195</v>
      </c>
      <c r="I15" s="748">
        <f>V15</f>
        <v>2121250.24400318</v>
      </c>
      <c r="J15" s="749">
        <f>IF(H15="",IF(I15="",0,H15-I15),H15-I15)</f>
        <v>690431.2318849396</v>
      </c>
      <c r="K15" s="1005"/>
      <c r="L15" s="1028"/>
      <c r="M15" s="1017"/>
      <c r="N15" s="2100" t="s">
        <v>249</v>
      </c>
      <c r="O15" s="2101"/>
      <c r="P15" s="748">
        <f>'PR_Total PR Cash Outflow_3A'!C14</f>
        <v>1857793.214680573</v>
      </c>
      <c r="Q15" s="748">
        <f>'PR_Total PR Cash Outflow_3A'!D14</f>
        <v>1762021.59</v>
      </c>
      <c r="R15" s="749">
        <f>IF(P15="",IF(Q15="",0,P15-Q15),P15-Q15)</f>
        <v>95771.62468057289</v>
      </c>
      <c r="S15" s="2092"/>
      <c r="T15" s="2093"/>
      <c r="U15" s="748">
        <f>'PR_Total PR Cash Outflow_3A'!H14</f>
        <v>2811681.4758881195</v>
      </c>
      <c r="V15" s="748">
        <f>'PR_Total PR Cash Outflow_3A'!I14</f>
        <v>2121250.24400318</v>
      </c>
      <c r="W15" s="749">
        <f>IF(U15="",IF(V15="",0,U15-V15),U15-V15)</f>
        <v>690431.2318849396</v>
      </c>
      <c r="X15" s="1088"/>
      <c r="Y15" s="1017"/>
      <c r="Z15" s="1017"/>
      <c r="AA15" s="1017"/>
      <c r="AB15" s="1017"/>
      <c r="AC15" s="1017"/>
      <c r="AD15" s="1017"/>
      <c r="AE15" s="1017"/>
      <c r="AF15" s="1017"/>
      <c r="AG15" s="1017"/>
      <c r="AH15" s="1017"/>
      <c r="AI15" s="1017"/>
      <c r="AJ15" s="1017"/>
      <c r="AK15" s="1017"/>
      <c r="AL15" s="1017"/>
      <c r="AM15" s="1017"/>
      <c r="AN15" s="1017"/>
      <c r="AO15" s="1017"/>
      <c r="AP15" s="1017"/>
      <c r="AQ15" s="1017"/>
      <c r="AR15" s="1017"/>
      <c r="AS15" s="1017"/>
      <c r="AT15" s="1017"/>
      <c r="AU15" s="1017"/>
      <c r="AV15" s="1017"/>
      <c r="AW15" s="1017"/>
      <c r="AX15" s="1017"/>
      <c r="AY15" s="1017"/>
      <c r="AZ15" s="1017"/>
      <c r="BA15" s="1017"/>
      <c r="BB15" s="1017"/>
      <c r="BC15" s="1017"/>
      <c r="BD15" s="1017"/>
      <c r="BE15" s="1017"/>
      <c r="BF15" s="1017"/>
      <c r="BG15" s="1017"/>
      <c r="BH15" s="1017"/>
      <c r="BI15" s="1017"/>
      <c r="BJ15" s="1017"/>
      <c r="BK15" s="1017"/>
      <c r="BL15" s="1017"/>
      <c r="BM15" s="1017"/>
      <c r="BN15" s="1017"/>
      <c r="BO15" s="1017"/>
      <c r="BP15" s="1017"/>
      <c r="BQ15" s="1017"/>
      <c r="BR15" s="1017"/>
      <c r="BS15" s="1017"/>
      <c r="BT15" s="1017"/>
      <c r="BU15" s="1017"/>
      <c r="BV15" s="1017"/>
      <c r="BW15" s="1017"/>
      <c r="BX15" s="1017"/>
      <c r="BY15" s="1017"/>
      <c r="BZ15" s="1017"/>
      <c r="CA15" s="1017"/>
      <c r="CB15" s="1017"/>
      <c r="CC15" s="1017"/>
      <c r="CD15" s="1017"/>
      <c r="CE15" s="1017"/>
      <c r="CF15" s="1017"/>
      <c r="CG15" s="1017"/>
      <c r="CH15" s="1017"/>
      <c r="CI15" s="1017"/>
      <c r="CJ15" s="1017"/>
      <c r="CK15" s="1017"/>
      <c r="CL15" s="1017"/>
      <c r="CM15" s="1017"/>
      <c r="CN15" s="1017"/>
      <c r="CO15" s="1017"/>
      <c r="CP15" s="1017"/>
      <c r="CQ15" s="1017"/>
      <c r="CR15" s="1017"/>
      <c r="CS15" s="1017"/>
      <c r="CT15" s="1017"/>
      <c r="CU15" s="1017"/>
      <c r="CV15" s="1017"/>
      <c r="CW15" s="1017"/>
      <c r="CX15" s="1017"/>
      <c r="CY15" s="1017"/>
      <c r="CZ15" s="1017"/>
      <c r="DA15" s="1017"/>
      <c r="DB15" s="1017"/>
      <c r="DC15" s="1017"/>
      <c r="DD15" s="1017"/>
      <c r="DE15" s="1017"/>
      <c r="DF15" s="1017"/>
      <c r="DG15" s="1017"/>
      <c r="DH15" s="1017"/>
      <c r="DI15" s="1017"/>
      <c r="DJ15" s="1017"/>
      <c r="DK15" s="1017"/>
      <c r="DL15" s="1017"/>
      <c r="DM15" s="1017"/>
      <c r="DN15" s="1017"/>
      <c r="DO15" s="1017"/>
      <c r="DP15" s="1017"/>
      <c r="DQ15" s="1017"/>
      <c r="DR15" s="1017"/>
      <c r="DS15" s="1017"/>
      <c r="DT15" s="1017"/>
      <c r="DU15" s="1017"/>
      <c r="DV15" s="1017"/>
      <c r="DW15" s="1017"/>
      <c r="DX15" s="1017"/>
      <c r="DY15" s="1017"/>
      <c r="DZ15" s="1017"/>
      <c r="EA15" s="1017"/>
      <c r="EB15" s="1017"/>
      <c r="EC15" s="1017"/>
      <c r="ED15" s="1017"/>
      <c r="EE15" s="1017"/>
      <c r="EF15" s="1017"/>
      <c r="EG15" s="1017"/>
      <c r="EH15" s="1017"/>
      <c r="EI15" s="1017"/>
      <c r="EJ15" s="1017"/>
      <c r="EK15" s="1017"/>
      <c r="EL15" s="1017"/>
      <c r="EM15" s="1017"/>
      <c r="EN15" s="1017"/>
      <c r="EO15" s="1017"/>
      <c r="EP15" s="1017"/>
      <c r="EQ15" s="1017"/>
      <c r="ER15" s="1017"/>
      <c r="ES15" s="1017"/>
      <c r="ET15" s="1017"/>
      <c r="EU15" s="1017"/>
      <c r="EV15" s="1017"/>
      <c r="EW15" s="1017"/>
      <c r="EX15" s="1017"/>
      <c r="EY15" s="1017"/>
      <c r="EZ15" s="1017"/>
      <c r="FA15" s="1017"/>
      <c r="FB15" s="1017"/>
      <c r="FC15" s="1017"/>
      <c r="FD15" s="1017"/>
      <c r="FE15" s="1017"/>
      <c r="FF15" s="1017"/>
      <c r="FG15" s="1017"/>
      <c r="FH15" s="1017"/>
      <c r="FI15" s="1017"/>
      <c r="FJ15" s="1017"/>
      <c r="FK15" s="1017"/>
      <c r="FL15" s="1017"/>
      <c r="FM15" s="1017"/>
      <c r="FN15" s="1017"/>
      <c r="FO15" s="1017"/>
      <c r="FP15" s="1017"/>
      <c r="FQ15" s="1017"/>
      <c r="FR15" s="1017"/>
      <c r="FS15" s="1017"/>
      <c r="FT15" s="1017"/>
      <c r="FU15" s="1017"/>
      <c r="FV15" s="1017"/>
      <c r="FW15" s="1017"/>
      <c r="FX15" s="1017"/>
      <c r="FY15" s="1017"/>
      <c r="FZ15" s="1017"/>
      <c r="GA15" s="1017"/>
      <c r="GB15" s="1017"/>
      <c r="GC15" s="1017"/>
      <c r="GD15" s="1017"/>
      <c r="GE15" s="1017"/>
      <c r="GF15" s="1017"/>
      <c r="GG15" s="1017"/>
      <c r="GH15" s="1017"/>
      <c r="GI15" s="1017"/>
      <c r="GJ15" s="1017"/>
      <c r="GK15" s="1017"/>
      <c r="GL15" s="1017"/>
      <c r="GM15" s="1017"/>
      <c r="GN15" s="1017"/>
      <c r="GO15" s="1017"/>
      <c r="GP15" s="1017"/>
      <c r="GQ15" s="1017"/>
      <c r="GR15" s="1017"/>
      <c r="GS15" s="1017"/>
      <c r="GT15" s="1017"/>
      <c r="GU15" s="1017"/>
      <c r="GV15" s="1017"/>
      <c r="GW15" s="1017"/>
      <c r="GX15" s="1017"/>
      <c r="GY15" s="1017"/>
      <c r="GZ15" s="1017"/>
      <c r="HA15" s="1017"/>
      <c r="HB15" s="1017"/>
      <c r="HC15" s="1017"/>
      <c r="HD15" s="1017"/>
      <c r="HE15" s="1017"/>
      <c r="HF15" s="1017"/>
      <c r="HG15" s="1017"/>
      <c r="HH15" s="1017"/>
      <c r="HI15" s="1017"/>
      <c r="HJ15" s="1017"/>
      <c r="HK15" s="1017"/>
      <c r="HL15" s="1017"/>
      <c r="HM15" s="1017"/>
      <c r="HN15" s="1017"/>
      <c r="HO15" s="1017"/>
      <c r="HP15" s="1017"/>
      <c r="HQ15" s="1017"/>
      <c r="HR15" s="1017"/>
      <c r="HS15" s="1017"/>
      <c r="HT15" s="1017"/>
      <c r="HU15" s="1017"/>
      <c r="HV15" s="1017"/>
      <c r="HW15" s="1017"/>
      <c r="HX15" s="1017"/>
      <c r="HY15" s="1017"/>
      <c r="HZ15" s="1017"/>
      <c r="IA15" s="1017"/>
      <c r="IB15" s="1017"/>
      <c r="IC15" s="1017"/>
      <c r="ID15" s="1017"/>
      <c r="IE15" s="1017"/>
    </row>
    <row r="16" spans="1:239" s="17" customFormat="1" ht="22.5" customHeight="1" thickBot="1">
      <c r="A16" s="475"/>
      <c r="B16" s="476"/>
      <c r="C16" s="361"/>
      <c r="D16" s="361"/>
      <c r="E16" s="361"/>
      <c r="F16" s="82"/>
      <c r="G16" s="82"/>
      <c r="H16" s="361"/>
      <c r="I16" s="361"/>
      <c r="J16" s="361"/>
      <c r="K16" s="82"/>
      <c r="L16" s="361"/>
      <c r="M16" s="1017"/>
      <c r="N16" s="1089"/>
      <c r="O16" s="476"/>
      <c r="P16" s="361"/>
      <c r="Q16" s="361"/>
      <c r="R16" s="361"/>
      <c r="S16" s="82"/>
      <c r="T16" s="82"/>
      <c r="U16" s="361"/>
      <c r="V16" s="361"/>
      <c r="W16" s="361"/>
      <c r="X16" s="1090"/>
      <c r="Y16" s="1017"/>
      <c r="Z16" s="1017"/>
      <c r="AA16" s="1017"/>
      <c r="AB16" s="1017"/>
      <c r="AC16" s="1017"/>
      <c r="AD16" s="1017"/>
      <c r="AE16" s="1017"/>
      <c r="AF16" s="1017"/>
      <c r="AG16" s="1017"/>
      <c r="AH16" s="1017"/>
      <c r="AI16" s="1017"/>
      <c r="AJ16" s="1017"/>
      <c r="AK16" s="1017"/>
      <c r="AL16" s="1017"/>
      <c r="AM16" s="1017"/>
      <c r="AN16" s="1017"/>
      <c r="AO16" s="1017"/>
      <c r="AP16" s="1017"/>
      <c r="AQ16" s="1017"/>
      <c r="AR16" s="1017"/>
      <c r="AS16" s="1017"/>
      <c r="AT16" s="1017"/>
      <c r="AU16" s="1017"/>
      <c r="AV16" s="1017"/>
      <c r="AW16" s="1017"/>
      <c r="AX16" s="1017"/>
      <c r="AY16" s="1017"/>
      <c r="AZ16" s="1017"/>
      <c r="BA16" s="1017"/>
      <c r="BB16" s="1017"/>
      <c r="BC16" s="1017"/>
      <c r="BD16" s="1017"/>
      <c r="BE16" s="1017"/>
      <c r="BF16" s="1017"/>
      <c r="BG16" s="1017"/>
      <c r="BH16" s="1017"/>
      <c r="BI16" s="1017"/>
      <c r="BJ16" s="1017"/>
      <c r="BK16" s="1017"/>
      <c r="BL16" s="1017"/>
      <c r="BM16" s="1017"/>
      <c r="BN16" s="1017"/>
      <c r="BO16" s="1017"/>
      <c r="BP16" s="1017"/>
      <c r="BQ16" s="1017"/>
      <c r="BR16" s="1017"/>
      <c r="BS16" s="1017"/>
      <c r="BT16" s="1017"/>
      <c r="BU16" s="1017"/>
      <c r="BV16" s="1017"/>
      <c r="BW16" s="1017"/>
      <c r="BX16" s="1017"/>
      <c r="BY16" s="1017"/>
      <c r="BZ16" s="1017"/>
      <c r="CA16" s="1017"/>
      <c r="CB16" s="1017"/>
      <c r="CC16" s="1017"/>
      <c r="CD16" s="1017"/>
      <c r="CE16" s="1017"/>
      <c r="CF16" s="1017"/>
      <c r="CG16" s="1017"/>
      <c r="CH16" s="1017"/>
      <c r="CI16" s="1017"/>
      <c r="CJ16" s="1017"/>
      <c r="CK16" s="1017"/>
      <c r="CL16" s="1017"/>
      <c r="CM16" s="1017"/>
      <c r="CN16" s="1017"/>
      <c r="CO16" s="1017"/>
      <c r="CP16" s="1017"/>
      <c r="CQ16" s="1017"/>
      <c r="CR16" s="1017"/>
      <c r="CS16" s="1017"/>
      <c r="CT16" s="1017"/>
      <c r="CU16" s="1017"/>
      <c r="CV16" s="1017"/>
      <c r="CW16" s="1017"/>
      <c r="CX16" s="1017"/>
      <c r="CY16" s="1017"/>
      <c r="CZ16" s="1017"/>
      <c r="DA16" s="1017"/>
      <c r="DB16" s="1017"/>
      <c r="DC16" s="1017"/>
      <c r="DD16" s="1017"/>
      <c r="DE16" s="1017"/>
      <c r="DF16" s="1017"/>
      <c r="DG16" s="1017"/>
      <c r="DH16" s="1017"/>
      <c r="DI16" s="1017"/>
      <c r="DJ16" s="1017"/>
      <c r="DK16" s="1017"/>
      <c r="DL16" s="1017"/>
      <c r="DM16" s="1017"/>
      <c r="DN16" s="1017"/>
      <c r="DO16" s="1017"/>
      <c r="DP16" s="1017"/>
      <c r="DQ16" s="1017"/>
      <c r="DR16" s="1017"/>
      <c r="DS16" s="1017"/>
      <c r="DT16" s="1017"/>
      <c r="DU16" s="1017"/>
      <c r="DV16" s="1017"/>
      <c r="DW16" s="1017"/>
      <c r="DX16" s="1017"/>
      <c r="DY16" s="1017"/>
      <c r="DZ16" s="1017"/>
      <c r="EA16" s="1017"/>
      <c r="EB16" s="1017"/>
      <c r="EC16" s="1017"/>
      <c r="ED16" s="1017"/>
      <c r="EE16" s="1017"/>
      <c r="EF16" s="1017"/>
      <c r="EG16" s="1017"/>
      <c r="EH16" s="1017"/>
      <c r="EI16" s="1017"/>
      <c r="EJ16" s="1017"/>
      <c r="EK16" s="1017"/>
      <c r="EL16" s="1017"/>
      <c r="EM16" s="1017"/>
      <c r="EN16" s="1017"/>
      <c r="EO16" s="1017"/>
      <c r="EP16" s="1017"/>
      <c r="EQ16" s="1017"/>
      <c r="ER16" s="1017"/>
      <c r="ES16" s="1017"/>
      <c r="ET16" s="1017"/>
      <c r="EU16" s="1017"/>
      <c r="EV16" s="1017"/>
      <c r="EW16" s="1017"/>
      <c r="EX16" s="1017"/>
      <c r="EY16" s="1017"/>
      <c r="EZ16" s="1017"/>
      <c r="FA16" s="1017"/>
      <c r="FB16" s="1017"/>
      <c r="FC16" s="1017"/>
      <c r="FD16" s="1017"/>
      <c r="FE16" s="1017"/>
      <c r="FF16" s="1017"/>
      <c r="FG16" s="1017"/>
      <c r="FH16" s="1017"/>
      <c r="FI16" s="1017"/>
      <c r="FJ16" s="1017"/>
      <c r="FK16" s="1017"/>
      <c r="FL16" s="1017"/>
      <c r="FM16" s="1017"/>
      <c r="FN16" s="1017"/>
      <c r="FO16" s="1017"/>
      <c r="FP16" s="1017"/>
      <c r="FQ16" s="1017"/>
      <c r="FR16" s="1017"/>
      <c r="FS16" s="1017"/>
      <c r="FT16" s="1017"/>
      <c r="FU16" s="1017"/>
      <c r="FV16" s="1017"/>
      <c r="FW16" s="1017"/>
      <c r="FX16" s="1017"/>
      <c r="FY16" s="1017"/>
      <c r="FZ16" s="1017"/>
      <c r="GA16" s="1017"/>
      <c r="GB16" s="1017"/>
      <c r="GC16" s="1017"/>
      <c r="GD16" s="1017"/>
      <c r="GE16" s="1017"/>
      <c r="GF16" s="1017"/>
      <c r="GG16" s="1017"/>
      <c r="GH16" s="1017"/>
      <c r="GI16" s="1017"/>
      <c r="GJ16" s="1017"/>
      <c r="GK16" s="1017"/>
      <c r="GL16" s="1017"/>
      <c r="GM16" s="1017"/>
      <c r="GN16" s="1017"/>
      <c r="GO16" s="1017"/>
      <c r="GP16" s="1017"/>
      <c r="GQ16" s="1017"/>
      <c r="GR16" s="1017"/>
      <c r="GS16" s="1017"/>
      <c r="GT16" s="1017"/>
      <c r="GU16" s="1017"/>
      <c r="GV16" s="1017"/>
      <c r="GW16" s="1017"/>
      <c r="GX16" s="1017"/>
      <c r="GY16" s="1017"/>
      <c r="GZ16" s="1017"/>
      <c r="HA16" s="1017"/>
      <c r="HB16" s="1017"/>
      <c r="HC16" s="1017"/>
      <c r="HD16" s="1017"/>
      <c r="HE16" s="1017"/>
      <c r="HF16" s="1017"/>
      <c r="HG16" s="1017"/>
      <c r="HH16" s="1017"/>
      <c r="HI16" s="1017"/>
      <c r="HJ16" s="1017"/>
      <c r="HK16" s="1017"/>
      <c r="HL16" s="1017"/>
      <c r="HM16" s="1017"/>
      <c r="HN16" s="1017"/>
      <c r="HO16" s="1017"/>
      <c r="HP16" s="1017"/>
      <c r="HQ16" s="1017"/>
      <c r="HR16" s="1017"/>
      <c r="HS16" s="1017"/>
      <c r="HT16" s="1017"/>
      <c r="HU16" s="1017"/>
      <c r="HV16" s="1017"/>
      <c r="HW16" s="1017"/>
      <c r="HX16" s="1017"/>
      <c r="HY16" s="1017"/>
      <c r="HZ16" s="1017"/>
      <c r="IA16" s="1017"/>
      <c r="IB16" s="1017"/>
      <c r="IC16" s="1017"/>
      <c r="ID16" s="1017"/>
      <c r="IE16" s="1017"/>
    </row>
    <row r="17" spans="1:239" s="17" customFormat="1" ht="100.5" customHeight="1" thickBot="1">
      <c r="A17" s="2109"/>
      <c r="B17" s="2110"/>
      <c r="C17" s="856" t="s">
        <v>405</v>
      </c>
      <c r="D17" s="856" t="s">
        <v>406</v>
      </c>
      <c r="E17" s="858" t="s">
        <v>246</v>
      </c>
      <c r="F17" s="2094" t="s">
        <v>224</v>
      </c>
      <c r="G17" s="2095"/>
      <c r="H17" s="856" t="s">
        <v>413</v>
      </c>
      <c r="I17" s="856" t="s">
        <v>407</v>
      </c>
      <c r="J17" s="856" t="s">
        <v>246</v>
      </c>
      <c r="K17" s="1004" t="s">
        <v>224</v>
      </c>
      <c r="L17" s="1028"/>
      <c r="M17" s="1017"/>
      <c r="N17" s="2109"/>
      <c r="O17" s="2110"/>
      <c r="P17" s="856" t="s">
        <v>405</v>
      </c>
      <c r="Q17" s="856" t="s">
        <v>406</v>
      </c>
      <c r="R17" s="858" t="s">
        <v>246</v>
      </c>
      <c r="S17" s="2094" t="s">
        <v>224</v>
      </c>
      <c r="T17" s="2095"/>
      <c r="U17" s="856" t="s">
        <v>413</v>
      </c>
      <c r="V17" s="856" t="s">
        <v>407</v>
      </c>
      <c r="W17" s="856" t="s">
        <v>246</v>
      </c>
      <c r="X17" s="1082" t="s">
        <v>224</v>
      </c>
      <c r="Y17" s="1017"/>
      <c r="Z17" s="1017"/>
      <c r="AA17" s="1017"/>
      <c r="AB17" s="1017"/>
      <c r="AC17" s="1017"/>
      <c r="AD17" s="1017"/>
      <c r="AE17" s="1017"/>
      <c r="AF17" s="1017"/>
      <c r="AG17" s="1017"/>
      <c r="AH17" s="1017"/>
      <c r="AI17" s="1017"/>
      <c r="AJ17" s="1017"/>
      <c r="AK17" s="1017"/>
      <c r="AL17" s="1017"/>
      <c r="AM17" s="1017"/>
      <c r="AN17" s="1017"/>
      <c r="AO17" s="1017"/>
      <c r="AP17" s="1017"/>
      <c r="AQ17" s="1017"/>
      <c r="AR17" s="1017"/>
      <c r="AS17" s="1017"/>
      <c r="AT17" s="1017"/>
      <c r="AU17" s="1017"/>
      <c r="AV17" s="1017"/>
      <c r="AW17" s="1017"/>
      <c r="AX17" s="1017"/>
      <c r="AY17" s="1017"/>
      <c r="AZ17" s="1017"/>
      <c r="BA17" s="1017"/>
      <c r="BB17" s="1017"/>
      <c r="BC17" s="1017"/>
      <c r="BD17" s="1017"/>
      <c r="BE17" s="1017"/>
      <c r="BF17" s="1017"/>
      <c r="BG17" s="1017"/>
      <c r="BH17" s="1017"/>
      <c r="BI17" s="1017"/>
      <c r="BJ17" s="1017"/>
      <c r="BK17" s="1017"/>
      <c r="BL17" s="1017"/>
      <c r="BM17" s="1017"/>
      <c r="BN17" s="1017"/>
      <c r="BO17" s="1017"/>
      <c r="BP17" s="1017"/>
      <c r="BQ17" s="1017"/>
      <c r="BR17" s="1017"/>
      <c r="BS17" s="1017"/>
      <c r="BT17" s="1017"/>
      <c r="BU17" s="1017"/>
      <c r="BV17" s="1017"/>
      <c r="BW17" s="1017"/>
      <c r="BX17" s="1017"/>
      <c r="BY17" s="1017"/>
      <c r="BZ17" s="1017"/>
      <c r="CA17" s="1017"/>
      <c r="CB17" s="1017"/>
      <c r="CC17" s="1017"/>
      <c r="CD17" s="1017"/>
      <c r="CE17" s="1017"/>
      <c r="CF17" s="1017"/>
      <c r="CG17" s="1017"/>
      <c r="CH17" s="1017"/>
      <c r="CI17" s="1017"/>
      <c r="CJ17" s="1017"/>
      <c r="CK17" s="1017"/>
      <c r="CL17" s="1017"/>
      <c r="CM17" s="1017"/>
      <c r="CN17" s="1017"/>
      <c r="CO17" s="1017"/>
      <c r="CP17" s="1017"/>
      <c r="CQ17" s="1017"/>
      <c r="CR17" s="1017"/>
      <c r="CS17" s="1017"/>
      <c r="CT17" s="1017"/>
      <c r="CU17" s="1017"/>
      <c r="CV17" s="1017"/>
      <c r="CW17" s="1017"/>
      <c r="CX17" s="1017"/>
      <c r="CY17" s="1017"/>
      <c r="CZ17" s="1017"/>
      <c r="DA17" s="1017"/>
      <c r="DB17" s="1017"/>
      <c r="DC17" s="1017"/>
      <c r="DD17" s="1017"/>
      <c r="DE17" s="1017"/>
      <c r="DF17" s="1017"/>
      <c r="DG17" s="1017"/>
      <c r="DH17" s="1017"/>
      <c r="DI17" s="1017"/>
      <c r="DJ17" s="1017"/>
      <c r="DK17" s="1017"/>
      <c r="DL17" s="1017"/>
      <c r="DM17" s="1017"/>
      <c r="DN17" s="1017"/>
      <c r="DO17" s="1017"/>
      <c r="DP17" s="1017"/>
      <c r="DQ17" s="1017"/>
      <c r="DR17" s="1017"/>
      <c r="DS17" s="1017"/>
      <c r="DT17" s="1017"/>
      <c r="DU17" s="1017"/>
      <c r="DV17" s="1017"/>
      <c r="DW17" s="1017"/>
      <c r="DX17" s="1017"/>
      <c r="DY17" s="1017"/>
      <c r="DZ17" s="1017"/>
      <c r="EA17" s="1017"/>
      <c r="EB17" s="1017"/>
      <c r="EC17" s="1017"/>
      <c r="ED17" s="1017"/>
      <c r="EE17" s="1017"/>
      <c r="EF17" s="1017"/>
      <c r="EG17" s="1017"/>
      <c r="EH17" s="1017"/>
      <c r="EI17" s="1017"/>
      <c r="EJ17" s="1017"/>
      <c r="EK17" s="1017"/>
      <c r="EL17" s="1017"/>
      <c r="EM17" s="1017"/>
      <c r="EN17" s="1017"/>
      <c r="EO17" s="1017"/>
      <c r="EP17" s="1017"/>
      <c r="EQ17" s="1017"/>
      <c r="ER17" s="1017"/>
      <c r="ES17" s="1017"/>
      <c r="ET17" s="1017"/>
      <c r="EU17" s="1017"/>
      <c r="EV17" s="1017"/>
      <c r="EW17" s="1017"/>
      <c r="EX17" s="1017"/>
      <c r="EY17" s="1017"/>
      <c r="EZ17" s="1017"/>
      <c r="FA17" s="1017"/>
      <c r="FB17" s="1017"/>
      <c r="FC17" s="1017"/>
      <c r="FD17" s="1017"/>
      <c r="FE17" s="1017"/>
      <c r="FF17" s="1017"/>
      <c r="FG17" s="1017"/>
      <c r="FH17" s="1017"/>
      <c r="FI17" s="1017"/>
      <c r="FJ17" s="1017"/>
      <c r="FK17" s="1017"/>
      <c r="FL17" s="1017"/>
      <c r="FM17" s="1017"/>
      <c r="FN17" s="1017"/>
      <c r="FO17" s="1017"/>
      <c r="FP17" s="1017"/>
      <c r="FQ17" s="1017"/>
      <c r="FR17" s="1017"/>
      <c r="FS17" s="1017"/>
      <c r="FT17" s="1017"/>
      <c r="FU17" s="1017"/>
      <c r="FV17" s="1017"/>
      <c r="FW17" s="1017"/>
      <c r="FX17" s="1017"/>
      <c r="FY17" s="1017"/>
      <c r="FZ17" s="1017"/>
      <c r="GA17" s="1017"/>
      <c r="GB17" s="1017"/>
      <c r="GC17" s="1017"/>
      <c r="GD17" s="1017"/>
      <c r="GE17" s="1017"/>
      <c r="GF17" s="1017"/>
      <c r="GG17" s="1017"/>
      <c r="GH17" s="1017"/>
      <c r="GI17" s="1017"/>
      <c r="GJ17" s="1017"/>
      <c r="GK17" s="1017"/>
      <c r="GL17" s="1017"/>
      <c r="GM17" s="1017"/>
      <c r="GN17" s="1017"/>
      <c r="GO17" s="1017"/>
      <c r="GP17" s="1017"/>
      <c r="GQ17" s="1017"/>
      <c r="GR17" s="1017"/>
      <c r="GS17" s="1017"/>
      <c r="GT17" s="1017"/>
      <c r="GU17" s="1017"/>
      <c r="GV17" s="1017"/>
      <c r="GW17" s="1017"/>
      <c r="GX17" s="1017"/>
      <c r="GY17" s="1017"/>
      <c r="GZ17" s="1017"/>
      <c r="HA17" s="1017"/>
      <c r="HB17" s="1017"/>
      <c r="HC17" s="1017"/>
      <c r="HD17" s="1017"/>
      <c r="HE17" s="1017"/>
      <c r="HF17" s="1017"/>
      <c r="HG17" s="1017"/>
      <c r="HH17" s="1017"/>
      <c r="HI17" s="1017"/>
      <c r="HJ17" s="1017"/>
      <c r="HK17" s="1017"/>
      <c r="HL17" s="1017"/>
      <c r="HM17" s="1017"/>
      <c r="HN17" s="1017"/>
      <c r="HO17" s="1017"/>
      <c r="HP17" s="1017"/>
      <c r="HQ17" s="1017"/>
      <c r="HR17" s="1017"/>
      <c r="HS17" s="1017"/>
      <c r="HT17" s="1017"/>
      <c r="HU17" s="1017"/>
      <c r="HV17" s="1017"/>
      <c r="HW17" s="1017"/>
      <c r="HX17" s="1017"/>
      <c r="HY17" s="1017"/>
      <c r="HZ17" s="1017"/>
      <c r="IA17" s="1017"/>
      <c r="IB17" s="1017"/>
      <c r="IC17" s="1017"/>
      <c r="ID17" s="1017"/>
      <c r="IE17" s="1017"/>
    </row>
    <row r="18" spans="1:239" s="17" customFormat="1" ht="37.5" customHeight="1">
      <c r="A18" s="2117" t="s">
        <v>411</v>
      </c>
      <c r="B18" s="2118"/>
      <c r="C18" s="857">
        <f>C19+C20</f>
        <v>1051878.3796824003</v>
      </c>
      <c r="D18" s="857">
        <f>D19+D20</f>
        <v>842595.3533920429</v>
      </c>
      <c r="E18" s="857">
        <f>IF(C18="",IF(D18="","",C18-D18),C18-D18)</f>
        <v>209283.02629035735</v>
      </c>
      <c r="F18" s="2123"/>
      <c r="G18" s="2123"/>
      <c r="H18" s="857">
        <f>H19+H20</f>
        <v>2883695.74331195</v>
      </c>
      <c r="I18" s="857">
        <f>I19+I20</f>
        <v>842595.3533920429</v>
      </c>
      <c r="J18" s="857">
        <f>IF(H18="",IF(I18="","",H18-I18),H18-I18)</f>
        <v>2041100.389919907</v>
      </c>
      <c r="K18" s="1091"/>
      <c r="L18" s="1028"/>
      <c r="M18" s="1017"/>
      <c r="N18" s="2117" t="s">
        <v>411</v>
      </c>
      <c r="O18" s="2129"/>
      <c r="P18" s="1094">
        <f>P19+P20</f>
        <v>1051878.3796824003</v>
      </c>
      <c r="Q18" s="857">
        <f>Q19+Q20</f>
        <v>842595.3533920429</v>
      </c>
      <c r="R18" s="857">
        <f>IF(P18="",IF(Q18="","",P18-Q18),P18-Q18)</f>
        <v>209283.02629035735</v>
      </c>
      <c r="S18" s="2123"/>
      <c r="T18" s="2123"/>
      <c r="U18" s="857">
        <f>U19+U20</f>
        <v>2883695.74331195</v>
      </c>
      <c r="V18" s="857">
        <f>V19+V20</f>
        <v>842595.3533920429</v>
      </c>
      <c r="W18" s="857">
        <f>IF(U18="",IF(V18="","",U18-V18),U18-V18)</f>
        <v>2041100.389919907</v>
      </c>
      <c r="X18" s="1091"/>
      <c r="Y18" s="1017"/>
      <c r="Z18" s="1017"/>
      <c r="AA18" s="1017"/>
      <c r="AB18" s="1017"/>
      <c r="AC18" s="1017"/>
      <c r="AD18" s="1017"/>
      <c r="AE18" s="1017"/>
      <c r="AF18" s="1017"/>
      <c r="AG18" s="1017"/>
      <c r="AH18" s="1017"/>
      <c r="AI18" s="1017"/>
      <c r="AJ18" s="1017"/>
      <c r="AK18" s="1017"/>
      <c r="AL18" s="1017"/>
      <c r="AM18" s="1017"/>
      <c r="AN18" s="1017"/>
      <c r="AO18" s="1017"/>
      <c r="AP18" s="1017"/>
      <c r="AQ18" s="1017"/>
      <c r="AR18" s="1017"/>
      <c r="AS18" s="1017"/>
      <c r="AT18" s="1017"/>
      <c r="AU18" s="1017"/>
      <c r="AV18" s="1017"/>
      <c r="AW18" s="1017"/>
      <c r="AX18" s="1017"/>
      <c r="AY18" s="1017"/>
      <c r="AZ18" s="1017"/>
      <c r="BA18" s="1017"/>
      <c r="BB18" s="1017"/>
      <c r="BC18" s="1017"/>
      <c r="BD18" s="1017"/>
      <c r="BE18" s="1017"/>
      <c r="BF18" s="1017"/>
      <c r="BG18" s="1017"/>
      <c r="BH18" s="1017"/>
      <c r="BI18" s="1017"/>
      <c r="BJ18" s="1017"/>
      <c r="BK18" s="1017"/>
      <c r="BL18" s="1017"/>
      <c r="BM18" s="1017"/>
      <c r="BN18" s="1017"/>
      <c r="BO18" s="1017"/>
      <c r="BP18" s="1017"/>
      <c r="BQ18" s="1017"/>
      <c r="BR18" s="1017"/>
      <c r="BS18" s="1017"/>
      <c r="BT18" s="1017"/>
      <c r="BU18" s="1017"/>
      <c r="BV18" s="1017"/>
      <c r="BW18" s="1017"/>
      <c r="BX18" s="1017"/>
      <c r="BY18" s="1017"/>
      <c r="BZ18" s="1017"/>
      <c r="CA18" s="1017"/>
      <c r="CB18" s="1017"/>
      <c r="CC18" s="1017"/>
      <c r="CD18" s="1017"/>
      <c r="CE18" s="1017"/>
      <c r="CF18" s="1017"/>
      <c r="CG18" s="1017"/>
      <c r="CH18" s="1017"/>
      <c r="CI18" s="1017"/>
      <c r="CJ18" s="1017"/>
      <c r="CK18" s="1017"/>
      <c r="CL18" s="1017"/>
      <c r="CM18" s="1017"/>
      <c r="CN18" s="1017"/>
      <c r="CO18" s="1017"/>
      <c r="CP18" s="1017"/>
      <c r="CQ18" s="1017"/>
      <c r="CR18" s="1017"/>
      <c r="CS18" s="1017"/>
      <c r="CT18" s="1017"/>
      <c r="CU18" s="1017"/>
      <c r="CV18" s="1017"/>
      <c r="CW18" s="1017"/>
      <c r="CX18" s="1017"/>
      <c r="CY18" s="1017"/>
      <c r="CZ18" s="1017"/>
      <c r="DA18" s="1017"/>
      <c r="DB18" s="1017"/>
      <c r="DC18" s="1017"/>
      <c r="DD18" s="1017"/>
      <c r="DE18" s="1017"/>
      <c r="DF18" s="1017"/>
      <c r="DG18" s="1017"/>
      <c r="DH18" s="1017"/>
      <c r="DI18" s="1017"/>
      <c r="DJ18" s="1017"/>
      <c r="DK18" s="1017"/>
      <c r="DL18" s="1017"/>
      <c r="DM18" s="1017"/>
      <c r="DN18" s="1017"/>
      <c r="DO18" s="1017"/>
      <c r="DP18" s="1017"/>
      <c r="DQ18" s="1017"/>
      <c r="DR18" s="1017"/>
      <c r="DS18" s="1017"/>
      <c r="DT18" s="1017"/>
      <c r="DU18" s="1017"/>
      <c r="DV18" s="1017"/>
      <c r="DW18" s="1017"/>
      <c r="DX18" s="1017"/>
      <c r="DY18" s="1017"/>
      <c r="DZ18" s="1017"/>
      <c r="EA18" s="1017"/>
      <c r="EB18" s="1017"/>
      <c r="EC18" s="1017"/>
      <c r="ED18" s="1017"/>
      <c r="EE18" s="1017"/>
      <c r="EF18" s="1017"/>
      <c r="EG18" s="1017"/>
      <c r="EH18" s="1017"/>
      <c r="EI18" s="1017"/>
      <c r="EJ18" s="1017"/>
      <c r="EK18" s="1017"/>
      <c r="EL18" s="1017"/>
      <c r="EM18" s="1017"/>
      <c r="EN18" s="1017"/>
      <c r="EO18" s="1017"/>
      <c r="EP18" s="1017"/>
      <c r="EQ18" s="1017"/>
      <c r="ER18" s="1017"/>
      <c r="ES18" s="1017"/>
      <c r="ET18" s="1017"/>
      <c r="EU18" s="1017"/>
      <c r="EV18" s="1017"/>
      <c r="EW18" s="1017"/>
      <c r="EX18" s="1017"/>
      <c r="EY18" s="1017"/>
      <c r="EZ18" s="1017"/>
      <c r="FA18" s="1017"/>
      <c r="FB18" s="1017"/>
      <c r="FC18" s="1017"/>
      <c r="FD18" s="1017"/>
      <c r="FE18" s="1017"/>
      <c r="FF18" s="1017"/>
      <c r="FG18" s="1017"/>
      <c r="FH18" s="1017"/>
      <c r="FI18" s="1017"/>
      <c r="FJ18" s="1017"/>
      <c r="FK18" s="1017"/>
      <c r="FL18" s="1017"/>
      <c r="FM18" s="1017"/>
      <c r="FN18" s="1017"/>
      <c r="FO18" s="1017"/>
      <c r="FP18" s="1017"/>
      <c r="FQ18" s="1017"/>
      <c r="FR18" s="1017"/>
      <c r="FS18" s="1017"/>
      <c r="FT18" s="1017"/>
      <c r="FU18" s="1017"/>
      <c r="FV18" s="1017"/>
      <c r="FW18" s="1017"/>
      <c r="FX18" s="1017"/>
      <c r="FY18" s="1017"/>
      <c r="FZ18" s="1017"/>
      <c r="GA18" s="1017"/>
      <c r="GB18" s="1017"/>
      <c r="GC18" s="1017"/>
      <c r="GD18" s="1017"/>
      <c r="GE18" s="1017"/>
      <c r="GF18" s="1017"/>
      <c r="GG18" s="1017"/>
      <c r="GH18" s="1017"/>
      <c r="GI18" s="1017"/>
      <c r="GJ18" s="1017"/>
      <c r="GK18" s="1017"/>
      <c r="GL18" s="1017"/>
      <c r="GM18" s="1017"/>
      <c r="GN18" s="1017"/>
      <c r="GO18" s="1017"/>
      <c r="GP18" s="1017"/>
      <c r="GQ18" s="1017"/>
      <c r="GR18" s="1017"/>
      <c r="GS18" s="1017"/>
      <c r="GT18" s="1017"/>
      <c r="GU18" s="1017"/>
      <c r="GV18" s="1017"/>
      <c r="GW18" s="1017"/>
      <c r="GX18" s="1017"/>
      <c r="GY18" s="1017"/>
      <c r="GZ18" s="1017"/>
      <c r="HA18" s="1017"/>
      <c r="HB18" s="1017"/>
      <c r="HC18" s="1017"/>
      <c r="HD18" s="1017"/>
      <c r="HE18" s="1017"/>
      <c r="HF18" s="1017"/>
      <c r="HG18" s="1017"/>
      <c r="HH18" s="1017"/>
      <c r="HI18" s="1017"/>
      <c r="HJ18" s="1017"/>
      <c r="HK18" s="1017"/>
      <c r="HL18" s="1017"/>
      <c r="HM18" s="1017"/>
      <c r="HN18" s="1017"/>
      <c r="HO18" s="1017"/>
      <c r="HP18" s="1017"/>
      <c r="HQ18" s="1017"/>
      <c r="HR18" s="1017"/>
      <c r="HS18" s="1017"/>
      <c r="HT18" s="1017"/>
      <c r="HU18" s="1017"/>
      <c r="HV18" s="1017"/>
      <c r="HW18" s="1017"/>
      <c r="HX18" s="1017"/>
      <c r="HY18" s="1017"/>
      <c r="HZ18" s="1017"/>
      <c r="IA18" s="1017"/>
      <c r="IB18" s="1017"/>
      <c r="IC18" s="1017"/>
      <c r="ID18" s="1017"/>
      <c r="IE18" s="1017"/>
    </row>
    <row r="19" spans="1:239" s="17" customFormat="1" ht="42" customHeight="1">
      <c r="A19" s="2121" t="s">
        <v>40</v>
      </c>
      <c r="B19" s="2122"/>
      <c r="C19" s="872">
        <f>P19</f>
        <v>1040162.3649820021</v>
      </c>
      <c r="D19" s="872">
        <f>Q19</f>
        <v>169300.042407782</v>
      </c>
      <c r="E19" s="479">
        <f>IF(C19="",IF(D19="",0,C19-D19),C19-D19)</f>
        <v>870862.3225742201</v>
      </c>
      <c r="F19" s="1964"/>
      <c r="G19" s="2124"/>
      <c r="H19" s="872">
        <f>U19</f>
        <v>1150424.2440857147</v>
      </c>
      <c r="I19" s="872">
        <f>V19</f>
        <v>169300.042407782</v>
      </c>
      <c r="J19" s="479">
        <f>IF(H19="",IF(I19="",0,H19-I19),H19-I19)</f>
        <v>981124.2016779326</v>
      </c>
      <c r="K19" s="1092"/>
      <c r="L19" s="1028"/>
      <c r="M19" s="1017"/>
      <c r="N19" s="1646" t="s">
        <v>40</v>
      </c>
      <c r="O19" s="2127"/>
      <c r="P19" s="1095">
        <f>'PR_Total PR Cash Outflow_3A'!C18</f>
        <v>1040162.3649820021</v>
      </c>
      <c r="Q19" s="1093">
        <f>'PR_Total PR Cash Outflow_3A'!D18</f>
        <v>169300.042407782</v>
      </c>
      <c r="R19" s="479">
        <f>IF(P19="",IF(Q19="",0,P19-Q19),P19-Q19)</f>
        <v>870862.3225742201</v>
      </c>
      <c r="S19" s="1964"/>
      <c r="T19" s="2124"/>
      <c r="U19" s="1093">
        <f>'PR_Total PR Cash Outflow_3A'!H18</f>
        <v>1150424.2440857147</v>
      </c>
      <c r="V19" s="1093">
        <f>'PR_Total PR Cash Outflow_3A'!I18</f>
        <v>169300.042407782</v>
      </c>
      <c r="W19" s="479">
        <f>IF(U19="",IF(V19="",0,U19-V19),U19-V19)</f>
        <v>981124.2016779326</v>
      </c>
      <c r="X19" s="1092"/>
      <c r="Y19" s="1017"/>
      <c r="Z19" s="1017"/>
      <c r="AA19" s="1017"/>
      <c r="AB19" s="1017"/>
      <c r="AC19" s="1017"/>
      <c r="AD19" s="1017"/>
      <c r="AE19" s="1017"/>
      <c r="AF19" s="1017"/>
      <c r="AG19" s="1017"/>
      <c r="AH19" s="1017"/>
      <c r="AI19" s="1017"/>
      <c r="AJ19" s="1017"/>
      <c r="AK19" s="1017"/>
      <c r="AL19" s="1017"/>
      <c r="AM19" s="1017"/>
      <c r="AN19" s="1017"/>
      <c r="AO19" s="1017"/>
      <c r="AP19" s="1017"/>
      <c r="AQ19" s="1017"/>
      <c r="AR19" s="1017"/>
      <c r="AS19" s="1017"/>
      <c r="AT19" s="1017"/>
      <c r="AU19" s="1017"/>
      <c r="AV19" s="1017"/>
      <c r="AW19" s="1017"/>
      <c r="AX19" s="1017"/>
      <c r="AY19" s="1017"/>
      <c r="AZ19" s="1017"/>
      <c r="BA19" s="1017"/>
      <c r="BB19" s="1017"/>
      <c r="BC19" s="1017"/>
      <c r="BD19" s="1017"/>
      <c r="BE19" s="1017"/>
      <c r="BF19" s="1017"/>
      <c r="BG19" s="1017"/>
      <c r="BH19" s="1017"/>
      <c r="BI19" s="1017"/>
      <c r="BJ19" s="1017"/>
      <c r="BK19" s="1017"/>
      <c r="BL19" s="1017"/>
      <c r="BM19" s="1017"/>
      <c r="BN19" s="1017"/>
      <c r="BO19" s="1017"/>
      <c r="BP19" s="1017"/>
      <c r="BQ19" s="1017"/>
      <c r="BR19" s="1017"/>
      <c r="BS19" s="1017"/>
      <c r="BT19" s="1017"/>
      <c r="BU19" s="1017"/>
      <c r="BV19" s="1017"/>
      <c r="BW19" s="1017"/>
      <c r="BX19" s="1017"/>
      <c r="BY19" s="1017"/>
      <c r="BZ19" s="1017"/>
      <c r="CA19" s="1017"/>
      <c r="CB19" s="1017"/>
      <c r="CC19" s="1017"/>
      <c r="CD19" s="1017"/>
      <c r="CE19" s="1017"/>
      <c r="CF19" s="1017"/>
      <c r="CG19" s="1017"/>
      <c r="CH19" s="1017"/>
      <c r="CI19" s="1017"/>
      <c r="CJ19" s="1017"/>
      <c r="CK19" s="1017"/>
      <c r="CL19" s="1017"/>
      <c r="CM19" s="1017"/>
      <c r="CN19" s="1017"/>
      <c r="CO19" s="1017"/>
      <c r="CP19" s="1017"/>
      <c r="CQ19" s="1017"/>
      <c r="CR19" s="1017"/>
      <c r="CS19" s="1017"/>
      <c r="CT19" s="1017"/>
      <c r="CU19" s="1017"/>
      <c r="CV19" s="1017"/>
      <c r="CW19" s="1017"/>
      <c r="CX19" s="1017"/>
      <c r="CY19" s="1017"/>
      <c r="CZ19" s="1017"/>
      <c r="DA19" s="1017"/>
      <c r="DB19" s="1017"/>
      <c r="DC19" s="1017"/>
      <c r="DD19" s="1017"/>
      <c r="DE19" s="1017"/>
      <c r="DF19" s="1017"/>
      <c r="DG19" s="1017"/>
      <c r="DH19" s="1017"/>
      <c r="DI19" s="1017"/>
      <c r="DJ19" s="1017"/>
      <c r="DK19" s="1017"/>
      <c r="DL19" s="1017"/>
      <c r="DM19" s="1017"/>
      <c r="DN19" s="1017"/>
      <c r="DO19" s="1017"/>
      <c r="DP19" s="1017"/>
      <c r="DQ19" s="1017"/>
      <c r="DR19" s="1017"/>
      <c r="DS19" s="1017"/>
      <c r="DT19" s="1017"/>
      <c r="DU19" s="1017"/>
      <c r="DV19" s="1017"/>
      <c r="DW19" s="1017"/>
      <c r="DX19" s="1017"/>
      <c r="DY19" s="1017"/>
      <c r="DZ19" s="1017"/>
      <c r="EA19" s="1017"/>
      <c r="EB19" s="1017"/>
      <c r="EC19" s="1017"/>
      <c r="ED19" s="1017"/>
      <c r="EE19" s="1017"/>
      <c r="EF19" s="1017"/>
      <c r="EG19" s="1017"/>
      <c r="EH19" s="1017"/>
      <c r="EI19" s="1017"/>
      <c r="EJ19" s="1017"/>
      <c r="EK19" s="1017"/>
      <c r="EL19" s="1017"/>
      <c r="EM19" s="1017"/>
      <c r="EN19" s="1017"/>
      <c r="EO19" s="1017"/>
      <c r="EP19" s="1017"/>
      <c r="EQ19" s="1017"/>
      <c r="ER19" s="1017"/>
      <c r="ES19" s="1017"/>
      <c r="ET19" s="1017"/>
      <c r="EU19" s="1017"/>
      <c r="EV19" s="1017"/>
      <c r="EW19" s="1017"/>
      <c r="EX19" s="1017"/>
      <c r="EY19" s="1017"/>
      <c r="EZ19" s="1017"/>
      <c r="FA19" s="1017"/>
      <c r="FB19" s="1017"/>
      <c r="FC19" s="1017"/>
      <c r="FD19" s="1017"/>
      <c r="FE19" s="1017"/>
      <c r="FF19" s="1017"/>
      <c r="FG19" s="1017"/>
      <c r="FH19" s="1017"/>
      <c r="FI19" s="1017"/>
      <c r="FJ19" s="1017"/>
      <c r="FK19" s="1017"/>
      <c r="FL19" s="1017"/>
      <c r="FM19" s="1017"/>
      <c r="FN19" s="1017"/>
      <c r="FO19" s="1017"/>
      <c r="FP19" s="1017"/>
      <c r="FQ19" s="1017"/>
      <c r="FR19" s="1017"/>
      <c r="FS19" s="1017"/>
      <c r="FT19" s="1017"/>
      <c r="FU19" s="1017"/>
      <c r="FV19" s="1017"/>
      <c r="FW19" s="1017"/>
      <c r="FX19" s="1017"/>
      <c r="FY19" s="1017"/>
      <c r="FZ19" s="1017"/>
      <c r="GA19" s="1017"/>
      <c r="GB19" s="1017"/>
      <c r="GC19" s="1017"/>
      <c r="GD19" s="1017"/>
      <c r="GE19" s="1017"/>
      <c r="GF19" s="1017"/>
      <c r="GG19" s="1017"/>
      <c r="GH19" s="1017"/>
      <c r="GI19" s="1017"/>
      <c r="GJ19" s="1017"/>
      <c r="GK19" s="1017"/>
      <c r="GL19" s="1017"/>
      <c r="GM19" s="1017"/>
      <c r="GN19" s="1017"/>
      <c r="GO19" s="1017"/>
      <c r="GP19" s="1017"/>
      <c r="GQ19" s="1017"/>
      <c r="GR19" s="1017"/>
      <c r="GS19" s="1017"/>
      <c r="GT19" s="1017"/>
      <c r="GU19" s="1017"/>
      <c r="GV19" s="1017"/>
      <c r="GW19" s="1017"/>
      <c r="GX19" s="1017"/>
      <c r="GY19" s="1017"/>
      <c r="GZ19" s="1017"/>
      <c r="HA19" s="1017"/>
      <c r="HB19" s="1017"/>
      <c r="HC19" s="1017"/>
      <c r="HD19" s="1017"/>
      <c r="HE19" s="1017"/>
      <c r="HF19" s="1017"/>
      <c r="HG19" s="1017"/>
      <c r="HH19" s="1017"/>
      <c r="HI19" s="1017"/>
      <c r="HJ19" s="1017"/>
      <c r="HK19" s="1017"/>
      <c r="HL19" s="1017"/>
      <c r="HM19" s="1017"/>
      <c r="HN19" s="1017"/>
      <c r="HO19" s="1017"/>
      <c r="HP19" s="1017"/>
      <c r="HQ19" s="1017"/>
      <c r="HR19" s="1017"/>
      <c r="HS19" s="1017"/>
      <c r="HT19" s="1017"/>
      <c r="HU19" s="1017"/>
      <c r="HV19" s="1017"/>
      <c r="HW19" s="1017"/>
      <c r="HX19" s="1017"/>
      <c r="HY19" s="1017"/>
      <c r="HZ19" s="1017"/>
      <c r="IA19" s="1017"/>
      <c r="IB19" s="1017"/>
      <c r="IC19" s="1017"/>
      <c r="ID19" s="1017"/>
      <c r="IE19" s="1017"/>
    </row>
    <row r="20" spans="1:239" s="17" customFormat="1" ht="57.75" customHeight="1" thickBot="1">
      <c r="A20" s="2119" t="s">
        <v>41</v>
      </c>
      <c r="B20" s="2120"/>
      <c r="C20" s="748">
        <f>P20</f>
        <v>11716.01470039818</v>
      </c>
      <c r="D20" s="748">
        <f>Q20</f>
        <v>673295.310984261</v>
      </c>
      <c r="E20" s="749">
        <f>IF(C20="",IF(D20="",0,C20-D20),C20-D20)</f>
        <v>-661579.2962838628</v>
      </c>
      <c r="F20" s="2125"/>
      <c r="G20" s="2126"/>
      <c r="H20" s="748">
        <f>U20</f>
        <v>1733271.4992262356</v>
      </c>
      <c r="I20" s="748">
        <f>V20</f>
        <v>673295.310984261</v>
      </c>
      <c r="J20" s="749">
        <f>IF(H20="",IF(I20="",0,H20-I20),H20-I20)</f>
        <v>1059976.1882419745</v>
      </c>
      <c r="K20" s="1088"/>
      <c r="L20" s="1028"/>
      <c r="M20" s="1017"/>
      <c r="N20" s="2119" t="s">
        <v>41</v>
      </c>
      <c r="O20" s="2128"/>
      <c r="P20" s="1096">
        <f>'PR_Total PR Cash Outflow_3A'!C19</f>
        <v>11716.01470039818</v>
      </c>
      <c r="Q20" s="748">
        <f>'PR_Total PR Cash Outflow_3A'!D19</f>
        <v>673295.310984261</v>
      </c>
      <c r="R20" s="749">
        <f>IF(P20="",IF(Q20="",0,P20-Q20),P20-Q20)</f>
        <v>-661579.2962838628</v>
      </c>
      <c r="S20" s="2125"/>
      <c r="T20" s="2126"/>
      <c r="U20" s="748">
        <f>'PR_Total PR Cash Outflow_3A'!H19</f>
        <v>1733271.4992262356</v>
      </c>
      <c r="V20" s="748">
        <f>'PR_Total PR Cash Outflow_3A'!I19</f>
        <v>673295.310984261</v>
      </c>
      <c r="W20" s="749">
        <f>IF(U20="",IF(V20="",0,U20-V20),U20-V20)</f>
        <v>1059976.1882419745</v>
      </c>
      <c r="X20" s="1088"/>
      <c r="Y20" s="1017"/>
      <c r="Z20" s="1017"/>
      <c r="AA20" s="1017"/>
      <c r="AB20" s="1017"/>
      <c r="AC20" s="1017"/>
      <c r="AD20" s="1017"/>
      <c r="AE20" s="1017"/>
      <c r="AF20" s="1017"/>
      <c r="AG20" s="1017"/>
      <c r="AH20" s="1017"/>
      <c r="AI20" s="1017"/>
      <c r="AJ20" s="1017"/>
      <c r="AK20" s="1017"/>
      <c r="AL20" s="1017"/>
      <c r="AM20" s="1017"/>
      <c r="AN20" s="1017"/>
      <c r="AO20" s="1017"/>
      <c r="AP20" s="1017"/>
      <c r="AQ20" s="1017"/>
      <c r="AR20" s="1017"/>
      <c r="AS20" s="1017"/>
      <c r="AT20" s="1017"/>
      <c r="AU20" s="1017"/>
      <c r="AV20" s="1017"/>
      <c r="AW20" s="1017"/>
      <c r="AX20" s="1017"/>
      <c r="AY20" s="1017"/>
      <c r="AZ20" s="1017"/>
      <c r="BA20" s="1017"/>
      <c r="BB20" s="1017"/>
      <c r="BC20" s="1017"/>
      <c r="BD20" s="1017"/>
      <c r="BE20" s="1017"/>
      <c r="BF20" s="1017"/>
      <c r="BG20" s="1017"/>
      <c r="BH20" s="1017"/>
      <c r="BI20" s="1017"/>
      <c r="BJ20" s="1017"/>
      <c r="BK20" s="1017"/>
      <c r="BL20" s="1017"/>
      <c r="BM20" s="1017"/>
      <c r="BN20" s="1017"/>
      <c r="BO20" s="1017"/>
      <c r="BP20" s="1017"/>
      <c r="BQ20" s="1017"/>
      <c r="BR20" s="1017"/>
      <c r="BS20" s="1017"/>
      <c r="BT20" s="1017"/>
      <c r="BU20" s="1017"/>
      <c r="BV20" s="1017"/>
      <c r="BW20" s="1017"/>
      <c r="BX20" s="1017"/>
      <c r="BY20" s="1017"/>
      <c r="BZ20" s="1017"/>
      <c r="CA20" s="1017"/>
      <c r="CB20" s="1017"/>
      <c r="CC20" s="1017"/>
      <c r="CD20" s="1017"/>
      <c r="CE20" s="1017"/>
      <c r="CF20" s="1017"/>
      <c r="CG20" s="1017"/>
      <c r="CH20" s="1017"/>
      <c r="CI20" s="1017"/>
      <c r="CJ20" s="1017"/>
      <c r="CK20" s="1017"/>
      <c r="CL20" s="1017"/>
      <c r="CM20" s="1017"/>
      <c r="CN20" s="1017"/>
      <c r="CO20" s="1017"/>
      <c r="CP20" s="1017"/>
      <c r="CQ20" s="1017"/>
      <c r="CR20" s="1017"/>
      <c r="CS20" s="1017"/>
      <c r="CT20" s="1017"/>
      <c r="CU20" s="1017"/>
      <c r="CV20" s="1017"/>
      <c r="CW20" s="1017"/>
      <c r="CX20" s="1017"/>
      <c r="CY20" s="1017"/>
      <c r="CZ20" s="1017"/>
      <c r="DA20" s="1017"/>
      <c r="DB20" s="1017"/>
      <c r="DC20" s="1017"/>
      <c r="DD20" s="1017"/>
      <c r="DE20" s="1017"/>
      <c r="DF20" s="1017"/>
      <c r="DG20" s="1017"/>
      <c r="DH20" s="1017"/>
      <c r="DI20" s="1017"/>
      <c r="DJ20" s="1017"/>
      <c r="DK20" s="1017"/>
      <c r="DL20" s="1017"/>
      <c r="DM20" s="1017"/>
      <c r="DN20" s="1017"/>
      <c r="DO20" s="1017"/>
      <c r="DP20" s="1017"/>
      <c r="DQ20" s="1017"/>
      <c r="DR20" s="1017"/>
      <c r="DS20" s="1017"/>
      <c r="DT20" s="1017"/>
      <c r="DU20" s="1017"/>
      <c r="DV20" s="1017"/>
      <c r="DW20" s="1017"/>
      <c r="DX20" s="1017"/>
      <c r="DY20" s="1017"/>
      <c r="DZ20" s="1017"/>
      <c r="EA20" s="1017"/>
      <c r="EB20" s="1017"/>
      <c r="EC20" s="1017"/>
      <c r="ED20" s="1017"/>
      <c r="EE20" s="1017"/>
      <c r="EF20" s="1017"/>
      <c r="EG20" s="1017"/>
      <c r="EH20" s="1017"/>
      <c r="EI20" s="1017"/>
      <c r="EJ20" s="1017"/>
      <c r="EK20" s="1017"/>
      <c r="EL20" s="1017"/>
      <c r="EM20" s="1017"/>
      <c r="EN20" s="1017"/>
      <c r="EO20" s="1017"/>
      <c r="EP20" s="1017"/>
      <c r="EQ20" s="1017"/>
      <c r="ER20" s="1017"/>
      <c r="ES20" s="1017"/>
      <c r="ET20" s="1017"/>
      <c r="EU20" s="1017"/>
      <c r="EV20" s="1017"/>
      <c r="EW20" s="1017"/>
      <c r="EX20" s="1017"/>
      <c r="EY20" s="1017"/>
      <c r="EZ20" s="1017"/>
      <c r="FA20" s="1017"/>
      <c r="FB20" s="1017"/>
      <c r="FC20" s="1017"/>
      <c r="FD20" s="1017"/>
      <c r="FE20" s="1017"/>
      <c r="FF20" s="1017"/>
      <c r="FG20" s="1017"/>
      <c r="FH20" s="1017"/>
      <c r="FI20" s="1017"/>
      <c r="FJ20" s="1017"/>
      <c r="FK20" s="1017"/>
      <c r="FL20" s="1017"/>
      <c r="FM20" s="1017"/>
      <c r="FN20" s="1017"/>
      <c r="FO20" s="1017"/>
      <c r="FP20" s="1017"/>
      <c r="FQ20" s="1017"/>
      <c r="FR20" s="1017"/>
      <c r="FS20" s="1017"/>
      <c r="FT20" s="1017"/>
      <c r="FU20" s="1017"/>
      <c r="FV20" s="1017"/>
      <c r="FW20" s="1017"/>
      <c r="FX20" s="1017"/>
      <c r="FY20" s="1017"/>
      <c r="FZ20" s="1017"/>
      <c r="GA20" s="1017"/>
      <c r="GB20" s="1017"/>
      <c r="GC20" s="1017"/>
      <c r="GD20" s="1017"/>
      <c r="GE20" s="1017"/>
      <c r="GF20" s="1017"/>
      <c r="GG20" s="1017"/>
      <c r="GH20" s="1017"/>
      <c r="GI20" s="1017"/>
      <c r="GJ20" s="1017"/>
      <c r="GK20" s="1017"/>
      <c r="GL20" s="1017"/>
      <c r="GM20" s="1017"/>
      <c r="GN20" s="1017"/>
      <c r="GO20" s="1017"/>
      <c r="GP20" s="1017"/>
      <c r="GQ20" s="1017"/>
      <c r="GR20" s="1017"/>
      <c r="GS20" s="1017"/>
      <c r="GT20" s="1017"/>
      <c r="GU20" s="1017"/>
      <c r="GV20" s="1017"/>
      <c r="GW20" s="1017"/>
      <c r="GX20" s="1017"/>
      <c r="GY20" s="1017"/>
      <c r="GZ20" s="1017"/>
      <c r="HA20" s="1017"/>
      <c r="HB20" s="1017"/>
      <c r="HC20" s="1017"/>
      <c r="HD20" s="1017"/>
      <c r="HE20" s="1017"/>
      <c r="HF20" s="1017"/>
      <c r="HG20" s="1017"/>
      <c r="HH20" s="1017"/>
      <c r="HI20" s="1017"/>
      <c r="HJ20" s="1017"/>
      <c r="HK20" s="1017"/>
      <c r="HL20" s="1017"/>
      <c r="HM20" s="1017"/>
      <c r="HN20" s="1017"/>
      <c r="HO20" s="1017"/>
      <c r="HP20" s="1017"/>
      <c r="HQ20" s="1017"/>
      <c r="HR20" s="1017"/>
      <c r="HS20" s="1017"/>
      <c r="HT20" s="1017"/>
      <c r="HU20" s="1017"/>
      <c r="HV20" s="1017"/>
      <c r="HW20" s="1017"/>
      <c r="HX20" s="1017"/>
      <c r="HY20" s="1017"/>
      <c r="HZ20" s="1017"/>
      <c r="IA20" s="1017"/>
      <c r="IB20" s="1017"/>
      <c r="IC20" s="1017"/>
      <c r="ID20" s="1017"/>
      <c r="IE20" s="1017"/>
    </row>
    <row r="21" spans="1:239" s="17" customFormat="1" ht="9.75" customHeight="1">
      <c r="A21" s="224"/>
      <c r="B21" s="225"/>
      <c r="C21" s="223"/>
      <c r="D21" s="222"/>
      <c r="E21" s="222"/>
      <c r="F21" s="222"/>
      <c r="G21" s="222"/>
      <c r="H21" s="222"/>
      <c r="I21" s="222"/>
      <c r="J21" s="222"/>
      <c r="K21" s="1023"/>
      <c r="L21" s="1028"/>
      <c r="M21" s="1032"/>
      <c r="N21" s="1032"/>
      <c r="O21" s="1032"/>
      <c r="P21" s="1032"/>
      <c r="Q21" s="1032"/>
      <c r="R21" s="1032"/>
      <c r="S21" s="1032"/>
      <c r="T21" s="1032"/>
      <c r="U21" s="1032"/>
      <c r="V21" s="1032"/>
      <c r="W21" s="1032"/>
      <c r="X21" s="1032"/>
      <c r="Y21" s="1032"/>
      <c r="Z21" s="1032"/>
      <c r="AA21" s="1032"/>
      <c r="AB21" s="1032"/>
      <c r="AC21" s="1032"/>
      <c r="AD21" s="1017"/>
      <c r="AE21" s="1017"/>
      <c r="AF21" s="1017"/>
      <c r="AG21" s="1017"/>
      <c r="AH21" s="1017"/>
      <c r="AI21" s="1017"/>
      <c r="AJ21" s="1017"/>
      <c r="AK21" s="1017"/>
      <c r="AL21" s="1017"/>
      <c r="AM21" s="1017"/>
      <c r="AN21" s="1017"/>
      <c r="AO21" s="1017"/>
      <c r="AP21" s="1017"/>
      <c r="AQ21" s="1017"/>
      <c r="AR21" s="1017"/>
      <c r="AS21" s="1017"/>
      <c r="AT21" s="1017"/>
      <c r="AU21" s="1017"/>
      <c r="AV21" s="1017"/>
      <c r="AW21" s="1017"/>
      <c r="AX21" s="1017"/>
      <c r="AY21" s="1017"/>
      <c r="AZ21" s="1017"/>
      <c r="BA21" s="1017"/>
      <c r="BB21" s="1017"/>
      <c r="BC21" s="1017"/>
      <c r="BD21" s="1017"/>
      <c r="BE21" s="1017"/>
      <c r="BF21" s="1017"/>
      <c r="BG21" s="1017"/>
      <c r="BH21" s="1017"/>
      <c r="BI21" s="1017"/>
      <c r="BJ21" s="1017"/>
      <c r="BK21" s="1017"/>
      <c r="BL21" s="1017"/>
      <c r="BM21" s="1017"/>
      <c r="BN21" s="1017"/>
      <c r="BO21" s="1017"/>
      <c r="BP21" s="1017"/>
      <c r="BQ21" s="1017"/>
      <c r="BR21" s="1017"/>
      <c r="BS21" s="1017"/>
      <c r="BT21" s="1017"/>
      <c r="BU21" s="1017"/>
      <c r="BV21" s="1017"/>
      <c r="BW21" s="1017"/>
      <c r="BX21" s="1017"/>
      <c r="BY21" s="1017"/>
      <c r="BZ21" s="1017"/>
      <c r="CA21" s="1017"/>
      <c r="CB21" s="1017"/>
      <c r="CC21" s="1017"/>
      <c r="CD21" s="1017"/>
      <c r="CE21" s="1017"/>
      <c r="CF21" s="1017"/>
      <c r="CG21" s="1017"/>
      <c r="CH21" s="1017"/>
      <c r="CI21" s="1017"/>
      <c r="CJ21" s="1017"/>
      <c r="CK21" s="1017"/>
      <c r="CL21" s="1017"/>
      <c r="CM21" s="1017"/>
      <c r="CN21" s="1017"/>
      <c r="CO21" s="1017"/>
      <c r="CP21" s="1017"/>
      <c r="CQ21" s="1017"/>
      <c r="CR21" s="1017"/>
      <c r="CS21" s="1017"/>
      <c r="CT21" s="1017"/>
      <c r="CU21" s="1017"/>
      <c r="CV21" s="1017"/>
      <c r="CW21" s="1017"/>
      <c r="CX21" s="1017"/>
      <c r="CY21" s="1017"/>
      <c r="CZ21" s="1017"/>
      <c r="DA21" s="1017"/>
      <c r="DB21" s="1017"/>
      <c r="DC21" s="1017"/>
      <c r="DD21" s="1017"/>
      <c r="DE21" s="1017"/>
      <c r="DF21" s="1017"/>
      <c r="DG21" s="1017"/>
      <c r="DH21" s="1017"/>
      <c r="DI21" s="1017"/>
      <c r="DJ21" s="1017"/>
      <c r="DK21" s="1017"/>
      <c r="DL21" s="1017"/>
      <c r="DM21" s="1017"/>
      <c r="DN21" s="1017"/>
      <c r="DO21" s="1017"/>
      <c r="DP21" s="1017"/>
      <c r="DQ21" s="1017"/>
      <c r="DR21" s="1017"/>
      <c r="DS21" s="1017"/>
      <c r="DT21" s="1017"/>
      <c r="DU21" s="1017"/>
      <c r="DV21" s="1017"/>
      <c r="DW21" s="1017"/>
      <c r="DX21" s="1017"/>
      <c r="DY21" s="1017"/>
      <c r="DZ21" s="1017"/>
      <c r="EA21" s="1017"/>
      <c r="EB21" s="1017"/>
      <c r="EC21" s="1017"/>
      <c r="ED21" s="1017"/>
      <c r="EE21" s="1017"/>
      <c r="EF21" s="1017"/>
      <c r="EG21" s="1017"/>
      <c r="EH21" s="1017"/>
      <c r="EI21" s="1017"/>
      <c r="EJ21" s="1017"/>
      <c r="EK21" s="1017"/>
      <c r="EL21" s="1017"/>
      <c r="EM21" s="1017"/>
      <c r="EN21" s="1017"/>
      <c r="EO21" s="1017"/>
      <c r="EP21" s="1017"/>
      <c r="EQ21" s="1017"/>
      <c r="ER21" s="1017"/>
      <c r="ES21" s="1017"/>
      <c r="ET21" s="1017"/>
      <c r="EU21" s="1017"/>
      <c r="EV21" s="1017"/>
      <c r="EW21" s="1017"/>
      <c r="EX21" s="1017"/>
      <c r="EY21" s="1017"/>
      <c r="EZ21" s="1017"/>
      <c r="FA21" s="1017"/>
      <c r="FB21" s="1017"/>
      <c r="FC21" s="1017"/>
      <c r="FD21" s="1017"/>
      <c r="FE21" s="1017"/>
      <c r="FF21" s="1017"/>
      <c r="FG21" s="1017"/>
      <c r="FH21" s="1017"/>
      <c r="FI21" s="1017"/>
      <c r="FJ21" s="1017"/>
      <c r="FK21" s="1017"/>
      <c r="FL21" s="1017"/>
      <c r="FM21" s="1017"/>
      <c r="FN21" s="1017"/>
      <c r="FO21" s="1017"/>
      <c r="FP21" s="1017"/>
      <c r="FQ21" s="1017"/>
      <c r="FR21" s="1017"/>
      <c r="FS21" s="1017"/>
      <c r="FT21" s="1017"/>
      <c r="FU21" s="1017"/>
      <c r="FV21" s="1017"/>
      <c r="FW21" s="1017"/>
      <c r="FX21" s="1017"/>
      <c r="FY21" s="1017"/>
      <c r="FZ21" s="1017"/>
      <c r="GA21" s="1017"/>
      <c r="GB21" s="1017"/>
      <c r="GC21" s="1017"/>
      <c r="GD21" s="1017"/>
      <c r="GE21" s="1017"/>
      <c r="GF21" s="1017"/>
      <c r="GG21" s="1017"/>
      <c r="GH21" s="1017"/>
      <c r="GI21" s="1017"/>
      <c r="GJ21" s="1017"/>
      <c r="GK21" s="1017"/>
      <c r="GL21" s="1017"/>
      <c r="GM21" s="1017"/>
      <c r="GN21" s="1017"/>
      <c r="GO21" s="1017"/>
      <c r="GP21" s="1017"/>
      <c r="GQ21" s="1017"/>
      <c r="GR21" s="1017"/>
      <c r="GS21" s="1017"/>
      <c r="GT21" s="1017"/>
      <c r="GU21" s="1017"/>
      <c r="GV21" s="1017"/>
      <c r="GW21" s="1017"/>
      <c r="GX21" s="1017"/>
      <c r="GY21" s="1017"/>
      <c r="GZ21" s="1017"/>
      <c r="HA21" s="1017"/>
      <c r="HB21" s="1017"/>
      <c r="HC21" s="1017"/>
      <c r="HD21" s="1017"/>
      <c r="HE21" s="1017"/>
      <c r="HF21" s="1017"/>
      <c r="HG21" s="1017"/>
      <c r="HH21" s="1017"/>
      <c r="HI21" s="1017"/>
      <c r="HJ21" s="1017"/>
      <c r="HK21" s="1017"/>
      <c r="HL21" s="1017"/>
      <c r="HM21" s="1017"/>
      <c r="HN21" s="1017"/>
      <c r="HO21" s="1017"/>
      <c r="HP21" s="1017"/>
      <c r="HQ21" s="1017"/>
      <c r="HR21" s="1017"/>
      <c r="HS21" s="1017"/>
      <c r="HT21" s="1017"/>
      <c r="HU21" s="1017"/>
      <c r="HV21" s="1017"/>
      <c r="HW21" s="1017"/>
      <c r="HX21" s="1017"/>
      <c r="HY21" s="1017"/>
      <c r="HZ21" s="1017"/>
      <c r="IA21" s="1017"/>
      <c r="IB21" s="1017"/>
      <c r="IC21" s="1017"/>
      <c r="ID21" s="1017"/>
      <c r="IE21" s="1017"/>
    </row>
    <row r="22" spans="1:239" s="74" customFormat="1" ht="20.25" customHeight="1">
      <c r="A22" s="339" t="s">
        <v>60</v>
      </c>
      <c r="B22" s="477"/>
      <c r="C22" s="477"/>
      <c r="D22" s="478"/>
      <c r="E22" s="363"/>
      <c r="F22" s="363"/>
      <c r="G22" s="363"/>
      <c r="H22" s="363"/>
      <c r="I22" s="363"/>
      <c r="J22" s="363"/>
      <c r="K22" s="1024"/>
      <c r="L22" s="361"/>
      <c r="M22" s="1034"/>
      <c r="N22" s="1034"/>
      <c r="O22" s="1034"/>
      <c r="P22" s="1034"/>
      <c r="Q22" s="1034"/>
      <c r="R22" s="1034"/>
      <c r="S22" s="1034"/>
      <c r="T22" s="1034"/>
      <c r="U22" s="1034"/>
      <c r="V22" s="1034"/>
      <c r="W22" s="1034"/>
      <c r="X22" s="1034"/>
      <c r="Y22" s="1034"/>
      <c r="Z22" s="1034"/>
      <c r="AA22" s="1034"/>
      <c r="AB22" s="1034"/>
      <c r="AC22" s="1034"/>
      <c r="AD22" s="1017"/>
      <c r="AE22" s="1017"/>
      <c r="AF22" s="1017"/>
      <c r="AG22" s="1017"/>
      <c r="AH22" s="1017"/>
      <c r="AI22" s="1017"/>
      <c r="AJ22" s="1017"/>
      <c r="AK22" s="1017"/>
      <c r="AL22" s="1017"/>
      <c r="AM22" s="1017"/>
      <c r="AN22" s="1017"/>
      <c r="AO22" s="1017"/>
      <c r="AP22" s="1017"/>
      <c r="AQ22" s="1017"/>
      <c r="AR22" s="1017"/>
      <c r="AS22" s="1017"/>
      <c r="AT22" s="1017"/>
      <c r="AU22" s="1017"/>
      <c r="AV22" s="1017"/>
      <c r="AW22" s="1017"/>
      <c r="AX22" s="1017"/>
      <c r="AY22" s="1017"/>
      <c r="AZ22" s="1017"/>
      <c r="BA22" s="1017"/>
      <c r="BB22" s="1017"/>
      <c r="BC22" s="1017"/>
      <c r="BD22" s="1017"/>
      <c r="BE22" s="1017"/>
      <c r="BF22" s="1017"/>
      <c r="BG22" s="1017"/>
      <c r="BH22" s="1017"/>
      <c r="BI22" s="1017"/>
      <c r="BJ22" s="1017"/>
      <c r="BK22" s="1017"/>
      <c r="BL22" s="1017"/>
      <c r="BM22" s="1017"/>
      <c r="BN22" s="1017"/>
      <c r="BO22" s="1017"/>
      <c r="BP22" s="1017"/>
      <c r="BQ22" s="1017"/>
      <c r="BR22" s="1017"/>
      <c r="BS22" s="1017"/>
      <c r="BT22" s="1017"/>
      <c r="BU22" s="1017"/>
      <c r="BV22" s="1017"/>
      <c r="BW22" s="1017"/>
      <c r="BX22" s="1017"/>
      <c r="BY22" s="1017"/>
      <c r="BZ22" s="1017"/>
      <c r="CA22" s="1017"/>
      <c r="CB22" s="1017"/>
      <c r="CC22" s="1017"/>
      <c r="CD22" s="1017"/>
      <c r="CE22" s="1017"/>
      <c r="CF22" s="1017"/>
      <c r="CG22" s="1017"/>
      <c r="CH22" s="1017"/>
      <c r="CI22" s="1017"/>
      <c r="CJ22" s="1017"/>
      <c r="CK22" s="1017"/>
      <c r="CL22" s="1017"/>
      <c r="CM22" s="1017"/>
      <c r="CN22" s="1017"/>
      <c r="CO22" s="1017"/>
      <c r="CP22" s="1017"/>
      <c r="CQ22" s="1017"/>
      <c r="CR22" s="1017"/>
      <c r="CS22" s="1017"/>
      <c r="CT22" s="1017"/>
      <c r="CU22" s="1017"/>
      <c r="CV22" s="1017"/>
      <c r="CW22" s="1017"/>
      <c r="CX22" s="1017"/>
      <c r="CY22" s="1017"/>
      <c r="CZ22" s="1017"/>
      <c r="DA22" s="1017"/>
      <c r="DB22" s="1017"/>
      <c r="DC22" s="1017"/>
      <c r="DD22" s="1017"/>
      <c r="DE22" s="1017"/>
      <c r="DF22" s="1017"/>
      <c r="DG22" s="1017"/>
      <c r="DH22" s="1017"/>
      <c r="DI22" s="1017"/>
      <c r="DJ22" s="1017"/>
      <c r="DK22" s="1017"/>
      <c r="DL22" s="1017"/>
      <c r="DM22" s="1017"/>
      <c r="DN22" s="1017"/>
      <c r="DO22" s="1017"/>
      <c r="DP22" s="1017"/>
      <c r="DQ22" s="1017"/>
      <c r="DR22" s="1017"/>
      <c r="DS22" s="1017"/>
      <c r="DT22" s="1017"/>
      <c r="DU22" s="1017"/>
      <c r="DV22" s="1017"/>
      <c r="DW22" s="1017"/>
      <c r="DX22" s="1017"/>
      <c r="DY22" s="1017"/>
      <c r="DZ22" s="1017"/>
      <c r="EA22" s="1017"/>
      <c r="EB22" s="1017"/>
      <c r="EC22" s="1017"/>
      <c r="ED22" s="1017"/>
      <c r="EE22" s="1017"/>
      <c r="EF22" s="1017"/>
      <c r="EG22" s="1017"/>
      <c r="EH22" s="1017"/>
      <c r="EI22" s="1017"/>
      <c r="EJ22" s="1017"/>
      <c r="EK22" s="1017"/>
      <c r="EL22" s="1017"/>
      <c r="EM22" s="1017"/>
      <c r="EN22" s="1017"/>
      <c r="EO22" s="1017"/>
      <c r="EP22" s="1017"/>
      <c r="EQ22" s="1017"/>
      <c r="ER22" s="1017"/>
      <c r="ES22" s="1017"/>
      <c r="ET22" s="1017"/>
      <c r="EU22" s="1017"/>
      <c r="EV22" s="1017"/>
      <c r="EW22" s="1017"/>
      <c r="EX22" s="1017"/>
      <c r="EY22" s="1017"/>
      <c r="EZ22" s="1017"/>
      <c r="FA22" s="1017"/>
      <c r="FB22" s="1017"/>
      <c r="FC22" s="1017"/>
      <c r="FD22" s="1017"/>
      <c r="FE22" s="1017"/>
      <c r="FF22" s="1017"/>
      <c r="FG22" s="1017"/>
      <c r="FH22" s="1017"/>
      <c r="FI22" s="1017"/>
      <c r="FJ22" s="1017"/>
      <c r="FK22" s="1017"/>
      <c r="FL22" s="1017"/>
      <c r="FM22" s="1017"/>
      <c r="FN22" s="1017"/>
      <c r="FO22" s="1017"/>
      <c r="FP22" s="1017"/>
      <c r="FQ22" s="1017"/>
      <c r="FR22" s="1017"/>
      <c r="FS22" s="1017"/>
      <c r="FT22" s="1017"/>
      <c r="FU22" s="1017"/>
      <c r="FV22" s="1017"/>
      <c r="FW22" s="1017"/>
      <c r="FX22" s="1017"/>
      <c r="FY22" s="1017"/>
      <c r="FZ22" s="1017"/>
      <c r="GA22" s="1017"/>
      <c r="GB22" s="1017"/>
      <c r="GC22" s="1017"/>
      <c r="GD22" s="1017"/>
      <c r="GE22" s="1017"/>
      <c r="GF22" s="1017"/>
      <c r="GG22" s="1017"/>
      <c r="GH22" s="1017"/>
      <c r="GI22" s="1017"/>
      <c r="GJ22" s="1017"/>
      <c r="GK22" s="1017"/>
      <c r="GL22" s="1017"/>
      <c r="GM22" s="1017"/>
      <c r="GN22" s="1017"/>
      <c r="GO22" s="1017"/>
      <c r="GP22" s="1017"/>
      <c r="GQ22" s="1017"/>
      <c r="GR22" s="1017"/>
      <c r="GS22" s="1017"/>
      <c r="GT22" s="1017"/>
      <c r="GU22" s="1017"/>
      <c r="GV22" s="1017"/>
      <c r="GW22" s="1017"/>
      <c r="GX22" s="1017"/>
      <c r="GY22" s="1017"/>
      <c r="GZ22" s="1017"/>
      <c r="HA22" s="1017"/>
      <c r="HB22" s="1017"/>
      <c r="HC22" s="1017"/>
      <c r="HD22" s="1017"/>
      <c r="HE22" s="1017"/>
      <c r="HF22" s="1017"/>
      <c r="HG22" s="1017"/>
      <c r="HH22" s="1017"/>
      <c r="HI22" s="1017"/>
      <c r="HJ22" s="1017"/>
      <c r="HK22" s="1017"/>
      <c r="HL22" s="1017"/>
      <c r="HM22" s="1017"/>
      <c r="HN22" s="1017"/>
      <c r="HO22" s="1017"/>
      <c r="HP22" s="1017"/>
      <c r="HQ22" s="1017"/>
      <c r="HR22" s="1017"/>
      <c r="HS22" s="1017"/>
      <c r="HT22" s="1017"/>
      <c r="HU22" s="1017"/>
      <c r="HV22" s="1017"/>
      <c r="HW22" s="1017"/>
      <c r="HX22" s="1017"/>
      <c r="HY22" s="1017"/>
      <c r="HZ22" s="1017"/>
      <c r="IA22" s="1017"/>
      <c r="IB22" s="1017"/>
      <c r="IC22" s="1017"/>
      <c r="ID22" s="1017"/>
      <c r="IE22" s="1017"/>
    </row>
    <row r="23" spans="1:239" s="74" customFormat="1" ht="20.25" customHeight="1" thickBot="1">
      <c r="A23" s="359"/>
      <c r="B23" s="360"/>
      <c r="C23" s="361"/>
      <c r="D23" s="362"/>
      <c r="E23" s="363"/>
      <c r="F23" s="363"/>
      <c r="G23" s="363"/>
      <c r="H23" s="363"/>
      <c r="I23" s="363"/>
      <c r="J23" s="363"/>
      <c r="K23" s="1025"/>
      <c r="L23" s="361"/>
      <c r="M23" s="1034"/>
      <c r="N23" s="1034"/>
      <c r="O23" s="1034"/>
      <c r="P23" s="1034"/>
      <c r="Q23" s="1034"/>
      <c r="R23" s="1034"/>
      <c r="S23" s="1034"/>
      <c r="T23" s="1034"/>
      <c r="U23" s="1034"/>
      <c r="V23" s="1034"/>
      <c r="W23" s="1034"/>
      <c r="X23" s="1034"/>
      <c r="Y23" s="1034"/>
      <c r="Z23" s="1034"/>
      <c r="AA23" s="1034"/>
      <c r="AB23" s="1034"/>
      <c r="AC23" s="1034"/>
      <c r="AD23" s="1017"/>
      <c r="AE23" s="1017"/>
      <c r="AF23" s="1017"/>
      <c r="AG23" s="1017"/>
      <c r="AH23" s="1017"/>
      <c r="AI23" s="1017"/>
      <c r="AJ23" s="1017"/>
      <c r="AK23" s="1017"/>
      <c r="AL23" s="1017"/>
      <c r="AM23" s="1017"/>
      <c r="AN23" s="1017"/>
      <c r="AO23" s="1017"/>
      <c r="AP23" s="1017"/>
      <c r="AQ23" s="1017"/>
      <c r="AR23" s="1017"/>
      <c r="AS23" s="1017"/>
      <c r="AT23" s="1017"/>
      <c r="AU23" s="1017"/>
      <c r="AV23" s="1017"/>
      <c r="AW23" s="1017"/>
      <c r="AX23" s="1017"/>
      <c r="AY23" s="1017"/>
      <c r="AZ23" s="1017"/>
      <c r="BA23" s="1017"/>
      <c r="BB23" s="1017"/>
      <c r="BC23" s="1017"/>
      <c r="BD23" s="1017"/>
      <c r="BE23" s="1017"/>
      <c r="BF23" s="1017"/>
      <c r="BG23" s="1017"/>
      <c r="BH23" s="1017"/>
      <c r="BI23" s="1017"/>
      <c r="BJ23" s="1017"/>
      <c r="BK23" s="1017"/>
      <c r="BL23" s="1017"/>
      <c r="BM23" s="1017"/>
      <c r="BN23" s="1017"/>
      <c r="BO23" s="1017"/>
      <c r="BP23" s="1017"/>
      <c r="BQ23" s="1017"/>
      <c r="BR23" s="1017"/>
      <c r="BS23" s="1017"/>
      <c r="BT23" s="1017"/>
      <c r="BU23" s="1017"/>
      <c r="BV23" s="1017"/>
      <c r="BW23" s="1017"/>
      <c r="BX23" s="1017"/>
      <c r="BY23" s="1017"/>
      <c r="BZ23" s="1017"/>
      <c r="CA23" s="1017"/>
      <c r="CB23" s="1017"/>
      <c r="CC23" s="1017"/>
      <c r="CD23" s="1017"/>
      <c r="CE23" s="1017"/>
      <c r="CF23" s="1017"/>
      <c r="CG23" s="1017"/>
      <c r="CH23" s="1017"/>
      <c r="CI23" s="1017"/>
      <c r="CJ23" s="1017"/>
      <c r="CK23" s="1017"/>
      <c r="CL23" s="1017"/>
      <c r="CM23" s="1017"/>
      <c r="CN23" s="1017"/>
      <c r="CO23" s="1017"/>
      <c r="CP23" s="1017"/>
      <c r="CQ23" s="1017"/>
      <c r="CR23" s="1017"/>
      <c r="CS23" s="1017"/>
      <c r="CT23" s="1017"/>
      <c r="CU23" s="1017"/>
      <c r="CV23" s="1017"/>
      <c r="CW23" s="1017"/>
      <c r="CX23" s="1017"/>
      <c r="CY23" s="1017"/>
      <c r="CZ23" s="1017"/>
      <c r="DA23" s="1017"/>
      <c r="DB23" s="1017"/>
      <c r="DC23" s="1017"/>
      <c r="DD23" s="1017"/>
      <c r="DE23" s="1017"/>
      <c r="DF23" s="1017"/>
      <c r="DG23" s="1017"/>
      <c r="DH23" s="1017"/>
      <c r="DI23" s="1017"/>
      <c r="DJ23" s="1017"/>
      <c r="DK23" s="1017"/>
      <c r="DL23" s="1017"/>
      <c r="DM23" s="1017"/>
      <c r="DN23" s="1017"/>
      <c r="DO23" s="1017"/>
      <c r="DP23" s="1017"/>
      <c r="DQ23" s="1017"/>
      <c r="DR23" s="1017"/>
      <c r="DS23" s="1017"/>
      <c r="DT23" s="1017"/>
      <c r="DU23" s="1017"/>
      <c r="DV23" s="1017"/>
      <c r="DW23" s="1017"/>
      <c r="DX23" s="1017"/>
      <c r="DY23" s="1017"/>
      <c r="DZ23" s="1017"/>
      <c r="EA23" s="1017"/>
      <c r="EB23" s="1017"/>
      <c r="EC23" s="1017"/>
      <c r="ED23" s="1017"/>
      <c r="EE23" s="1017"/>
      <c r="EF23" s="1017"/>
      <c r="EG23" s="1017"/>
      <c r="EH23" s="1017"/>
      <c r="EI23" s="1017"/>
      <c r="EJ23" s="1017"/>
      <c r="EK23" s="1017"/>
      <c r="EL23" s="1017"/>
      <c r="EM23" s="1017"/>
      <c r="EN23" s="1017"/>
      <c r="EO23" s="1017"/>
      <c r="EP23" s="1017"/>
      <c r="EQ23" s="1017"/>
      <c r="ER23" s="1017"/>
      <c r="ES23" s="1017"/>
      <c r="ET23" s="1017"/>
      <c r="EU23" s="1017"/>
      <c r="EV23" s="1017"/>
      <c r="EW23" s="1017"/>
      <c r="EX23" s="1017"/>
      <c r="EY23" s="1017"/>
      <c r="EZ23" s="1017"/>
      <c r="FA23" s="1017"/>
      <c r="FB23" s="1017"/>
      <c r="FC23" s="1017"/>
      <c r="FD23" s="1017"/>
      <c r="FE23" s="1017"/>
      <c r="FF23" s="1017"/>
      <c r="FG23" s="1017"/>
      <c r="FH23" s="1017"/>
      <c r="FI23" s="1017"/>
      <c r="FJ23" s="1017"/>
      <c r="FK23" s="1017"/>
      <c r="FL23" s="1017"/>
      <c r="FM23" s="1017"/>
      <c r="FN23" s="1017"/>
      <c r="FO23" s="1017"/>
      <c r="FP23" s="1017"/>
      <c r="FQ23" s="1017"/>
      <c r="FR23" s="1017"/>
      <c r="FS23" s="1017"/>
      <c r="FT23" s="1017"/>
      <c r="FU23" s="1017"/>
      <c r="FV23" s="1017"/>
      <c r="FW23" s="1017"/>
      <c r="FX23" s="1017"/>
      <c r="FY23" s="1017"/>
      <c r="FZ23" s="1017"/>
      <c r="GA23" s="1017"/>
      <c r="GB23" s="1017"/>
      <c r="GC23" s="1017"/>
      <c r="GD23" s="1017"/>
      <c r="GE23" s="1017"/>
      <c r="GF23" s="1017"/>
      <c r="GG23" s="1017"/>
      <c r="GH23" s="1017"/>
      <c r="GI23" s="1017"/>
      <c r="GJ23" s="1017"/>
      <c r="GK23" s="1017"/>
      <c r="GL23" s="1017"/>
      <c r="GM23" s="1017"/>
      <c r="GN23" s="1017"/>
      <c r="GO23" s="1017"/>
      <c r="GP23" s="1017"/>
      <c r="GQ23" s="1017"/>
      <c r="GR23" s="1017"/>
      <c r="GS23" s="1017"/>
      <c r="GT23" s="1017"/>
      <c r="GU23" s="1017"/>
      <c r="GV23" s="1017"/>
      <c r="GW23" s="1017"/>
      <c r="GX23" s="1017"/>
      <c r="GY23" s="1017"/>
      <c r="GZ23" s="1017"/>
      <c r="HA23" s="1017"/>
      <c r="HB23" s="1017"/>
      <c r="HC23" s="1017"/>
      <c r="HD23" s="1017"/>
      <c r="HE23" s="1017"/>
      <c r="HF23" s="1017"/>
      <c r="HG23" s="1017"/>
      <c r="HH23" s="1017"/>
      <c r="HI23" s="1017"/>
      <c r="HJ23" s="1017"/>
      <c r="HK23" s="1017"/>
      <c r="HL23" s="1017"/>
      <c r="HM23" s="1017"/>
      <c r="HN23" s="1017"/>
      <c r="HO23" s="1017"/>
      <c r="HP23" s="1017"/>
      <c r="HQ23" s="1017"/>
      <c r="HR23" s="1017"/>
      <c r="HS23" s="1017"/>
      <c r="HT23" s="1017"/>
      <c r="HU23" s="1017"/>
      <c r="HV23" s="1017"/>
      <c r="HW23" s="1017"/>
      <c r="HX23" s="1017"/>
      <c r="HY23" s="1017"/>
      <c r="HZ23" s="1017"/>
      <c r="IA23" s="1017"/>
      <c r="IB23" s="1017"/>
      <c r="IC23" s="1017"/>
      <c r="ID23" s="1017"/>
      <c r="IE23" s="1017"/>
    </row>
    <row r="24" spans="1:239" s="3" customFormat="1" ht="24.75" customHeight="1" thickBot="1">
      <c r="A24" s="2114" t="s">
        <v>115</v>
      </c>
      <c r="B24" s="2115"/>
      <c r="C24" s="2115"/>
      <c r="D24" s="2115"/>
      <c r="E24" s="2115"/>
      <c r="F24" s="2115"/>
      <c r="G24" s="2115"/>
      <c r="H24" s="2115"/>
      <c r="I24" s="2115"/>
      <c r="J24" s="2115"/>
      <c r="K24" s="2116"/>
      <c r="L24" s="1029"/>
      <c r="M24" s="1034"/>
      <c r="N24" s="1034"/>
      <c r="O24" s="1034"/>
      <c r="P24" s="1034"/>
      <c r="Q24" s="1034"/>
      <c r="R24" s="1034"/>
      <c r="S24" s="1034"/>
      <c r="T24" s="1034"/>
      <c r="U24" s="1034"/>
      <c r="V24" s="1034"/>
      <c r="W24" s="1034"/>
      <c r="X24" s="1034"/>
      <c r="Y24" s="1034"/>
      <c r="Z24" s="1034"/>
      <c r="AA24" s="1034"/>
      <c r="AB24" s="1034"/>
      <c r="AC24" s="1034"/>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row>
    <row r="25" spans="1:239" s="3" customFormat="1" ht="53.25" customHeight="1" thickBot="1">
      <c r="A25" s="2111"/>
      <c r="B25" s="2112"/>
      <c r="C25" s="2112"/>
      <c r="D25" s="2112"/>
      <c r="E25" s="2112"/>
      <c r="F25" s="2112"/>
      <c r="G25" s="2112"/>
      <c r="H25" s="2112"/>
      <c r="I25" s="2112"/>
      <c r="J25" s="2112"/>
      <c r="K25" s="2113"/>
      <c r="L25" s="1029"/>
      <c r="M25" s="1034"/>
      <c r="N25" s="1034"/>
      <c r="O25" s="1034"/>
      <c r="P25" s="1034"/>
      <c r="Q25" s="1034"/>
      <c r="R25" s="1034"/>
      <c r="S25" s="1034"/>
      <c r="T25" s="1034"/>
      <c r="U25" s="1034"/>
      <c r="V25" s="1034"/>
      <c r="W25" s="1034"/>
      <c r="X25" s="1034"/>
      <c r="Y25" s="1034"/>
      <c r="Z25" s="1034"/>
      <c r="AA25" s="1034"/>
      <c r="AB25" s="1034"/>
      <c r="AC25" s="1034"/>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row>
    <row r="26" spans="1:29" s="1032" customFormat="1" ht="13.5" customHeight="1">
      <c r="A26" s="1037"/>
      <c r="B26" s="1038"/>
      <c r="C26" s="1031"/>
      <c r="D26" s="1031"/>
      <c r="E26" s="1031"/>
      <c r="F26" s="1031"/>
      <c r="G26" s="1031"/>
      <c r="H26" s="1031"/>
      <c r="I26" s="1031"/>
      <c r="J26" s="1031"/>
      <c r="K26" s="1031"/>
      <c r="L26" s="1031"/>
      <c r="M26" s="1034"/>
      <c r="N26" s="1034"/>
      <c r="O26" s="1034"/>
      <c r="P26" s="1034"/>
      <c r="Q26" s="1034"/>
      <c r="R26" s="1034"/>
      <c r="S26" s="1034"/>
      <c r="T26" s="1034"/>
      <c r="U26" s="1034"/>
      <c r="V26" s="1034"/>
      <c r="W26" s="1034"/>
      <c r="X26" s="1034"/>
      <c r="Y26" s="1034"/>
      <c r="Z26" s="1034"/>
      <c r="AA26" s="1034"/>
      <c r="AB26" s="1034"/>
      <c r="AC26" s="1034"/>
    </row>
    <row r="27" s="1034" customFormat="1" ht="14.25">
      <c r="L27" s="1033"/>
    </row>
    <row r="28" s="1034" customFormat="1" ht="14.25">
      <c r="L28" s="1033"/>
    </row>
    <row r="29" s="1034" customFormat="1" ht="14.25">
      <c r="L29" s="1033"/>
    </row>
    <row r="30" s="1034" customFormat="1" ht="14.25">
      <c r="L30" s="1033"/>
    </row>
    <row r="31" s="1034" customFormat="1" ht="14.25">
      <c r="L31" s="1033"/>
    </row>
    <row r="32" s="1034" customFormat="1" ht="14.25">
      <c r="L32" s="1033"/>
    </row>
    <row r="33" s="1034" customFormat="1" ht="14.25">
      <c r="L33" s="1033"/>
    </row>
    <row r="34" s="1034" customFormat="1" ht="14.25">
      <c r="L34" s="1033"/>
    </row>
    <row r="35" s="1034" customFormat="1" ht="14.25">
      <c r="L35" s="1033"/>
    </row>
    <row r="36" s="1034" customFormat="1" ht="14.25">
      <c r="L36" s="1033"/>
    </row>
    <row r="37" s="1034" customFormat="1" ht="14.25">
      <c r="L37" s="1033"/>
    </row>
    <row r="38" s="1034" customFormat="1" ht="14.25">
      <c r="L38" s="1033"/>
    </row>
    <row r="39" s="1034" customFormat="1" ht="14.25">
      <c r="L39" s="1033"/>
    </row>
    <row r="40" s="1034" customFormat="1" ht="14.25">
      <c r="L40" s="1033"/>
    </row>
    <row r="41" s="1034" customFormat="1" ht="14.25">
      <c r="L41" s="1033"/>
    </row>
    <row r="42" s="1034" customFormat="1" ht="14.25">
      <c r="L42" s="1033"/>
    </row>
    <row r="43" s="1034" customFormat="1" ht="14.25">
      <c r="L43" s="1033"/>
    </row>
    <row r="44" s="1034" customFormat="1" ht="14.25">
      <c r="L44" s="1033"/>
    </row>
    <row r="45" s="1034" customFormat="1" ht="14.25">
      <c r="L45" s="1033"/>
    </row>
    <row r="46" s="1034" customFormat="1" ht="14.25">
      <c r="L46" s="1033"/>
    </row>
    <row r="47" s="1034" customFormat="1" ht="14.25">
      <c r="L47" s="1033"/>
    </row>
    <row r="48" s="1034" customFormat="1" ht="14.25">
      <c r="L48" s="1033"/>
    </row>
    <row r="49" s="1034" customFormat="1" ht="14.25">
      <c r="L49" s="1033"/>
    </row>
    <row r="50" s="1034" customFormat="1" ht="14.25">
      <c r="L50" s="1033"/>
    </row>
    <row r="51" s="1034" customFormat="1" ht="14.25">
      <c r="L51" s="1033"/>
    </row>
    <row r="52" s="1034" customFormat="1" ht="14.25">
      <c r="L52" s="1033"/>
    </row>
    <row r="53" s="1034" customFormat="1" ht="14.25">
      <c r="L53" s="1033"/>
    </row>
    <row r="54" s="1034" customFormat="1" ht="14.25">
      <c r="L54" s="1033"/>
    </row>
    <row r="55" s="1034" customFormat="1" ht="14.25">
      <c r="L55" s="1033"/>
    </row>
    <row r="56" s="1034" customFormat="1" ht="14.25">
      <c r="L56" s="1033"/>
    </row>
    <row r="57" s="1034" customFormat="1" ht="14.25">
      <c r="L57" s="1033"/>
    </row>
    <row r="58" s="1034" customFormat="1" ht="14.25">
      <c r="L58" s="1033"/>
    </row>
    <row r="59" s="1034" customFormat="1" ht="14.25">
      <c r="L59" s="1033"/>
    </row>
    <row r="60" s="1034" customFormat="1" ht="14.25">
      <c r="L60" s="1033"/>
    </row>
    <row r="61" s="1034" customFormat="1" ht="14.25">
      <c r="L61" s="1033"/>
    </row>
    <row r="62" s="1034" customFormat="1" ht="14.25">
      <c r="L62" s="1033"/>
    </row>
    <row r="63" s="1034" customFormat="1" ht="14.25">
      <c r="L63" s="1033"/>
    </row>
    <row r="64" s="1034" customFormat="1" ht="14.25">
      <c r="L64" s="1033"/>
    </row>
    <row r="65" s="1034" customFormat="1" ht="14.25">
      <c r="L65" s="1033"/>
    </row>
    <row r="66" s="1034" customFormat="1" ht="14.25">
      <c r="L66" s="1033"/>
    </row>
    <row r="67" s="1034" customFormat="1" ht="14.25">
      <c r="L67" s="1033"/>
    </row>
    <row r="68" s="1034" customFormat="1" ht="14.25">
      <c r="L68" s="1033"/>
    </row>
    <row r="69" s="1034" customFormat="1" ht="14.25">
      <c r="L69" s="1033"/>
    </row>
    <row r="70" s="1034" customFormat="1" ht="14.25">
      <c r="L70" s="1033"/>
    </row>
    <row r="71" s="1034" customFormat="1" ht="14.25">
      <c r="L71" s="1033"/>
    </row>
    <row r="72" spans="12:29" s="1034" customFormat="1" ht="14.25">
      <c r="L72" s="1033"/>
      <c r="M72" s="1036"/>
      <c r="N72" s="1036"/>
      <c r="O72" s="1036"/>
      <c r="P72" s="1036"/>
      <c r="Q72" s="1036"/>
      <c r="R72" s="1036"/>
      <c r="S72" s="1036"/>
      <c r="T72" s="1036"/>
      <c r="U72" s="1036"/>
      <c r="V72" s="1036"/>
      <c r="W72" s="1036"/>
      <c r="X72" s="1036"/>
      <c r="Y72" s="1036"/>
      <c r="Z72" s="1036"/>
      <c r="AA72" s="1036"/>
      <c r="AB72" s="1036"/>
      <c r="AC72" s="1036"/>
    </row>
    <row r="73" spans="12:29" s="1034" customFormat="1" ht="14.25">
      <c r="L73" s="1033"/>
      <c r="M73" s="1036"/>
      <c r="N73" s="1036"/>
      <c r="O73" s="1036"/>
      <c r="P73" s="1036"/>
      <c r="Q73" s="1036"/>
      <c r="R73" s="1036"/>
      <c r="S73" s="1036"/>
      <c r="T73" s="1036"/>
      <c r="U73" s="1036"/>
      <c r="V73" s="1036"/>
      <c r="W73" s="1036"/>
      <c r="X73" s="1036"/>
      <c r="Y73" s="1036"/>
      <c r="Z73" s="1036"/>
      <c r="AA73" s="1036"/>
      <c r="AB73" s="1036"/>
      <c r="AC73" s="1036"/>
    </row>
    <row r="74" spans="12:29" s="1034" customFormat="1" ht="14.25">
      <c r="L74" s="1033"/>
      <c r="M74" s="1036"/>
      <c r="N74" s="1036"/>
      <c r="O74" s="1036"/>
      <c r="P74" s="1036"/>
      <c r="Q74" s="1036"/>
      <c r="R74" s="1036"/>
      <c r="S74" s="1036"/>
      <c r="T74" s="1036"/>
      <c r="U74" s="1036"/>
      <c r="V74" s="1036"/>
      <c r="W74" s="1036"/>
      <c r="X74" s="1036"/>
      <c r="Y74" s="1036"/>
      <c r="Z74" s="1036"/>
      <c r="AA74" s="1036"/>
      <c r="AB74" s="1036"/>
      <c r="AC74" s="1036"/>
    </row>
    <row r="75" spans="12:29" s="1034" customFormat="1" ht="14.25">
      <c r="L75" s="1033"/>
      <c r="M75" s="1036"/>
      <c r="N75" s="1036"/>
      <c r="O75" s="1036"/>
      <c r="P75" s="1036"/>
      <c r="Q75" s="1036"/>
      <c r="R75" s="1036"/>
      <c r="S75" s="1036"/>
      <c r="T75" s="1036"/>
      <c r="U75" s="1036"/>
      <c r="V75" s="1036"/>
      <c r="W75" s="1036"/>
      <c r="X75" s="1036"/>
      <c r="Y75" s="1036"/>
      <c r="Z75" s="1036"/>
      <c r="AA75" s="1036"/>
      <c r="AB75" s="1036"/>
      <c r="AC75" s="1036"/>
    </row>
    <row r="76" spans="12:29" s="1034" customFormat="1" ht="14.25">
      <c r="L76" s="1033"/>
      <c r="M76" s="1036"/>
      <c r="N76" s="1036"/>
      <c r="O76" s="1036"/>
      <c r="P76" s="1036"/>
      <c r="Q76" s="1036"/>
      <c r="R76" s="1036"/>
      <c r="S76" s="1036"/>
      <c r="T76" s="1036"/>
      <c r="U76" s="1036"/>
      <c r="V76" s="1036"/>
      <c r="W76" s="1036"/>
      <c r="X76" s="1036"/>
      <c r="Y76" s="1036"/>
      <c r="Z76" s="1036"/>
      <c r="AA76" s="1036"/>
      <c r="AB76" s="1036"/>
      <c r="AC76" s="1036"/>
    </row>
  </sheetData>
  <sheetProtection password="92D1" sheet="1" formatCells="0" formatColumns="0" formatRows="0"/>
  <mergeCells count="42">
    <mergeCell ref="N19:O19"/>
    <mergeCell ref="S19:T19"/>
    <mergeCell ref="N20:O20"/>
    <mergeCell ref="S20:T20"/>
    <mergeCell ref="N15:O15"/>
    <mergeCell ref="S15:T15"/>
    <mergeCell ref="N17:O17"/>
    <mergeCell ref="S17:T17"/>
    <mergeCell ref="N18:O18"/>
    <mergeCell ref="S18:T18"/>
    <mergeCell ref="N12:O12"/>
    <mergeCell ref="S12:T12"/>
    <mergeCell ref="N13:O13"/>
    <mergeCell ref="S13:T13"/>
    <mergeCell ref="N14:O14"/>
    <mergeCell ref="S14:T14"/>
    <mergeCell ref="F17:G17"/>
    <mergeCell ref="A17:B17"/>
    <mergeCell ref="A25:K25"/>
    <mergeCell ref="A24:K24"/>
    <mergeCell ref="A18:B18"/>
    <mergeCell ref="A20:B20"/>
    <mergeCell ref="A19:B19"/>
    <mergeCell ref="F18:G18"/>
    <mergeCell ref="F19:G19"/>
    <mergeCell ref="F20:G20"/>
    <mergeCell ref="A1:K1"/>
    <mergeCell ref="A3:B3"/>
    <mergeCell ref="D4:E4"/>
    <mergeCell ref="D5:E5"/>
    <mergeCell ref="C3:G3"/>
    <mergeCell ref="F13:G13"/>
    <mergeCell ref="C7:G7"/>
    <mergeCell ref="F14:G14"/>
    <mergeCell ref="C6:G6"/>
    <mergeCell ref="F15:G15"/>
    <mergeCell ref="F12:G12"/>
    <mergeCell ref="A10:K10"/>
    <mergeCell ref="A12:B12"/>
    <mergeCell ref="A13:B13"/>
    <mergeCell ref="A14:B14"/>
    <mergeCell ref="A15:B15"/>
  </mergeCells>
  <conditionalFormatting sqref="C26:L26 C23:D23 E21:E23 E12 L12:L23 G19:G23 H12 C21:D21 F12:G15 F16:F23 C16:E17 K17:K23 G16:J17 H21:J23">
    <cfRule type="cellIs" priority="42" dxfId="13" operator="lessThan" stopIfTrue="1">
      <formula>0</formula>
    </cfRule>
  </conditionalFormatting>
  <conditionalFormatting sqref="H26:L26 C26:E26 C23:D23 H12 E21:E23 F13:G17 C21:D21 E12 L12:L23 C16:E17 K17:K23 H16:J17 H21:J23">
    <cfRule type="cellIs" priority="43" dxfId="12" operator="lessThan" stopIfTrue="1">
      <formula>0</formula>
    </cfRule>
  </conditionalFormatting>
  <conditionalFormatting sqref="R12 T19:T20 U12 S12:T15 S16:S20 P16:R17 X17:X20 T16:W17">
    <cfRule type="cellIs" priority="3" dxfId="13" operator="lessThan" stopIfTrue="1">
      <formula>0</formula>
    </cfRule>
  </conditionalFormatting>
  <conditionalFormatting sqref="U12 S13:T17 R12 P16:R17 X17:X20 U16:W17">
    <cfRule type="cellIs" priority="4" dxfId="12" operator="lessThan" stopIfTrue="1">
      <formula>0</formula>
    </cfRule>
  </conditionalFormatting>
  <conditionalFormatting sqref="C13:E15 H13:J15 C18:E20 H18:J20">
    <cfRule type="cellIs" priority="1" dxfId="0" operator="notEqual">
      <formula>P13</formula>
    </cfRule>
  </conditionalFormatting>
  <printOptions horizontalCentered="1"/>
  <pageMargins left="0.7480314960629921" right="0.7480314960629921" top="0.3937007874015748"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worksheet>
</file>

<file path=xl/worksheets/sheet18.xml><?xml version="1.0" encoding="utf-8"?>
<worksheet xmlns="http://schemas.openxmlformats.org/spreadsheetml/2006/main" xmlns:r="http://schemas.openxmlformats.org/officeDocument/2006/relationships">
  <sheetPr>
    <tabColor indexed="40"/>
    <pageSetUpPr fitToPage="1"/>
  </sheetPr>
  <dimension ref="A1:IT64"/>
  <sheetViews>
    <sheetView showGridLines="0" view="pageBreakPreview" zoomScale="70" zoomScaleNormal="75" zoomScaleSheetLayoutView="70" zoomScalePageLayoutView="0" workbookViewId="0" topLeftCell="A19">
      <selection activeCell="A37" sqref="A37:J40"/>
    </sheetView>
  </sheetViews>
  <sheetFormatPr defaultColWidth="0" defaultRowHeight="12.75"/>
  <cols>
    <col min="1" max="1" width="3.8515625" style="691" customWidth="1"/>
    <col min="2" max="2" width="14.7109375" style="691" customWidth="1"/>
    <col min="3" max="3" width="33.140625" style="691" customWidth="1"/>
    <col min="4" max="4" width="27.57421875" style="691" customWidth="1"/>
    <col min="5" max="5" width="20.8515625" style="691" customWidth="1"/>
    <col min="6" max="6" width="18.57421875" style="691" customWidth="1"/>
    <col min="7" max="7" width="30.140625" style="832" customWidth="1"/>
    <col min="8" max="8" width="19.140625" style="722" customWidth="1"/>
    <col min="9" max="9" width="7.00390625" style="722" customWidth="1"/>
    <col min="10" max="10" width="86.57421875" style="722" customWidth="1"/>
    <col min="11" max="11" width="6.57421875" style="722" customWidth="1"/>
    <col min="12" max="22" width="9.140625" style="722" customWidth="1"/>
    <col min="23" max="255" width="9.140625" style="691" customWidth="1"/>
    <col min="256" max="16384" width="0" style="691" hidden="1" customWidth="1"/>
  </cols>
  <sheetData>
    <row r="1" spans="1:254" s="722" customFormat="1" ht="25.5" customHeight="1">
      <c r="A1" s="2157" t="s">
        <v>463</v>
      </c>
      <c r="B1" s="2157"/>
      <c r="C1" s="2157"/>
      <c r="D1" s="2157"/>
      <c r="E1" s="2157"/>
      <c r="F1" s="2157"/>
      <c r="G1" s="2157"/>
      <c r="H1" s="2157"/>
      <c r="I1" s="2157"/>
      <c r="J1" s="2157"/>
      <c r="K1" s="1311"/>
      <c r="L1" s="854"/>
      <c r="M1" s="854"/>
      <c r="R1" s="838"/>
      <c r="S1" s="838"/>
      <c r="T1" s="838"/>
      <c r="U1" s="838"/>
      <c r="V1" s="838"/>
      <c r="W1" s="838"/>
      <c r="X1" s="838"/>
      <c r="Y1" s="838"/>
      <c r="Z1" s="838"/>
      <c r="AA1" s="838"/>
      <c r="AB1" s="838"/>
      <c r="AC1" s="838"/>
      <c r="AD1" s="838"/>
      <c r="AE1" s="838"/>
      <c r="AF1" s="838"/>
      <c r="AG1" s="838"/>
      <c r="AH1" s="838"/>
      <c r="AI1" s="838"/>
      <c r="AJ1" s="838"/>
      <c r="AK1" s="838"/>
      <c r="AL1" s="838"/>
      <c r="AM1" s="838"/>
      <c r="AN1" s="838"/>
      <c r="AO1" s="838"/>
      <c r="AP1" s="838"/>
      <c r="AQ1" s="838"/>
      <c r="AR1" s="838"/>
      <c r="AS1" s="838"/>
      <c r="AT1" s="838"/>
      <c r="AU1" s="838"/>
      <c r="AV1" s="838"/>
      <c r="AW1" s="838"/>
      <c r="AX1" s="838"/>
      <c r="AY1" s="838"/>
      <c r="AZ1" s="838"/>
      <c r="BA1" s="838"/>
      <c r="BB1" s="838"/>
      <c r="BC1" s="838"/>
      <c r="BD1" s="838"/>
      <c r="BE1" s="838"/>
      <c r="BF1" s="838"/>
      <c r="BG1" s="838"/>
      <c r="BH1" s="838"/>
      <c r="BI1" s="838"/>
      <c r="BJ1" s="838"/>
      <c r="BK1" s="838"/>
      <c r="BL1" s="838"/>
      <c r="BM1" s="838"/>
      <c r="BN1" s="838"/>
      <c r="BO1" s="838"/>
      <c r="BP1" s="838"/>
      <c r="BQ1" s="838"/>
      <c r="BR1" s="838"/>
      <c r="BS1" s="838"/>
      <c r="BT1" s="838"/>
      <c r="BU1" s="838"/>
      <c r="BV1" s="838"/>
      <c r="BW1" s="838"/>
      <c r="BX1" s="838"/>
      <c r="BY1" s="838"/>
      <c r="BZ1" s="838"/>
      <c r="CA1" s="838"/>
      <c r="CB1" s="838"/>
      <c r="CC1" s="838"/>
      <c r="CD1" s="838"/>
      <c r="CE1" s="838"/>
      <c r="CF1" s="838"/>
      <c r="CG1" s="838"/>
      <c r="CH1" s="838"/>
      <c r="CI1" s="838"/>
      <c r="CJ1" s="838"/>
      <c r="CK1" s="838"/>
      <c r="CL1" s="838"/>
      <c r="CM1" s="838"/>
      <c r="CN1" s="838"/>
      <c r="CO1" s="838"/>
      <c r="CP1" s="838"/>
      <c r="CQ1" s="838"/>
      <c r="CR1" s="838"/>
      <c r="CS1" s="838"/>
      <c r="CT1" s="838"/>
      <c r="CU1" s="838"/>
      <c r="CV1" s="838"/>
      <c r="CW1" s="838"/>
      <c r="CX1" s="838"/>
      <c r="CY1" s="838"/>
      <c r="CZ1" s="838"/>
      <c r="DA1" s="838"/>
      <c r="DB1" s="838"/>
      <c r="DC1" s="838"/>
      <c r="DD1" s="838"/>
      <c r="DE1" s="838"/>
      <c r="DF1" s="838"/>
      <c r="DG1" s="838"/>
      <c r="DH1" s="838"/>
      <c r="DI1" s="838"/>
      <c r="DJ1" s="838"/>
      <c r="DK1" s="838"/>
      <c r="DL1" s="838"/>
      <c r="DM1" s="838"/>
      <c r="DN1" s="838"/>
      <c r="DO1" s="838"/>
      <c r="DP1" s="838"/>
      <c r="DQ1" s="838"/>
      <c r="DR1" s="838"/>
      <c r="DS1" s="838"/>
      <c r="DT1" s="838"/>
      <c r="DU1" s="838"/>
      <c r="DV1" s="838"/>
      <c r="DW1" s="838"/>
      <c r="DX1" s="838"/>
      <c r="DY1" s="838"/>
      <c r="DZ1" s="838"/>
      <c r="EA1" s="838"/>
      <c r="EB1" s="838"/>
      <c r="EC1" s="838"/>
      <c r="ED1" s="838"/>
      <c r="EE1" s="838"/>
      <c r="EF1" s="838"/>
      <c r="EG1" s="838"/>
      <c r="EH1" s="838"/>
      <c r="EI1" s="838"/>
      <c r="EJ1" s="838"/>
      <c r="EK1" s="838"/>
      <c r="EL1" s="838"/>
      <c r="EM1" s="838"/>
      <c r="EN1" s="838"/>
      <c r="EO1" s="838"/>
      <c r="EP1" s="838"/>
      <c r="EQ1" s="838"/>
      <c r="ER1" s="838"/>
      <c r="ES1" s="838"/>
      <c r="ET1" s="838"/>
      <c r="EU1" s="838"/>
      <c r="EV1" s="838"/>
      <c r="EW1" s="838"/>
      <c r="EX1" s="838"/>
      <c r="EY1" s="838"/>
      <c r="EZ1" s="838"/>
      <c r="FA1" s="838"/>
      <c r="FB1" s="838"/>
      <c r="FC1" s="838"/>
      <c r="FD1" s="838"/>
      <c r="FE1" s="838"/>
      <c r="FF1" s="838"/>
      <c r="FG1" s="838"/>
      <c r="FH1" s="838"/>
      <c r="FI1" s="838"/>
      <c r="FJ1" s="838"/>
      <c r="FK1" s="838"/>
      <c r="FL1" s="838"/>
      <c r="FM1" s="838"/>
      <c r="FN1" s="838"/>
      <c r="FO1" s="838"/>
      <c r="FP1" s="838"/>
      <c r="FQ1" s="838"/>
      <c r="FR1" s="838"/>
      <c r="FS1" s="838"/>
      <c r="FT1" s="838"/>
      <c r="FU1" s="838"/>
      <c r="FV1" s="838"/>
      <c r="FW1" s="838"/>
      <c r="FX1" s="838"/>
      <c r="FY1" s="838"/>
      <c r="FZ1" s="838"/>
      <c r="GA1" s="838"/>
      <c r="GB1" s="838"/>
      <c r="GC1" s="838"/>
      <c r="GD1" s="838"/>
      <c r="GE1" s="838"/>
      <c r="GF1" s="838"/>
      <c r="GG1" s="838"/>
      <c r="GH1" s="838"/>
      <c r="GI1" s="838"/>
      <c r="GJ1" s="838"/>
      <c r="GK1" s="838"/>
      <c r="GL1" s="838"/>
      <c r="GM1" s="838"/>
      <c r="GN1" s="838"/>
      <c r="GO1" s="838"/>
      <c r="GP1" s="838"/>
      <c r="GQ1" s="838"/>
      <c r="GR1" s="838"/>
      <c r="GS1" s="838"/>
      <c r="GT1" s="838"/>
      <c r="GU1" s="838"/>
      <c r="GV1" s="838"/>
      <c r="GW1" s="838"/>
      <c r="GX1" s="838"/>
      <c r="GY1" s="838"/>
      <c r="GZ1" s="838"/>
      <c r="HA1" s="838"/>
      <c r="HB1" s="838"/>
      <c r="HC1" s="838"/>
      <c r="HD1" s="838"/>
      <c r="HE1" s="838"/>
      <c r="HF1" s="838"/>
      <c r="HG1" s="838"/>
      <c r="HH1" s="838"/>
      <c r="HI1" s="838"/>
      <c r="HJ1" s="838"/>
      <c r="HK1" s="838"/>
      <c r="HL1" s="838"/>
      <c r="HM1" s="838"/>
      <c r="HN1" s="838"/>
      <c r="HO1" s="838"/>
      <c r="HP1" s="838"/>
      <c r="HQ1" s="838"/>
      <c r="HR1" s="838"/>
      <c r="HS1" s="838"/>
      <c r="HT1" s="838"/>
      <c r="HU1" s="838"/>
      <c r="HV1" s="838"/>
      <c r="HW1" s="838"/>
      <c r="HX1" s="838"/>
      <c r="HY1" s="838"/>
      <c r="HZ1" s="838"/>
      <c r="IA1" s="838"/>
      <c r="IB1" s="838"/>
      <c r="IC1" s="838"/>
      <c r="ID1" s="838"/>
      <c r="IE1" s="838"/>
      <c r="IF1" s="838"/>
      <c r="IG1" s="838"/>
      <c r="IH1" s="838"/>
      <c r="II1" s="838"/>
      <c r="IJ1" s="838"/>
      <c r="IK1" s="838"/>
      <c r="IL1" s="838"/>
      <c r="IM1" s="838"/>
      <c r="IN1" s="838"/>
      <c r="IO1" s="838"/>
      <c r="IP1" s="838"/>
      <c r="IQ1" s="838"/>
      <c r="IR1" s="838"/>
      <c r="IS1" s="838"/>
      <c r="IT1" s="838"/>
    </row>
    <row r="2" spans="1:254" s="722" customFormat="1" ht="14.25" customHeight="1" thickBot="1">
      <c r="A2" s="69"/>
      <c r="B2" s="69"/>
      <c r="C2" s="69"/>
      <c r="D2" s="69"/>
      <c r="E2" s="69"/>
      <c r="F2" s="69"/>
      <c r="G2" s="69"/>
      <c r="H2" s="78"/>
      <c r="I2" s="855"/>
      <c r="J2" s="69"/>
      <c r="K2" s="854"/>
      <c r="L2" s="854"/>
      <c r="M2" s="854"/>
      <c r="R2" s="838"/>
      <c r="S2" s="838"/>
      <c r="T2" s="838"/>
      <c r="U2" s="838"/>
      <c r="V2" s="838"/>
      <c r="W2" s="838"/>
      <c r="X2" s="838"/>
      <c r="Y2" s="838"/>
      <c r="Z2" s="838"/>
      <c r="AA2" s="838"/>
      <c r="AB2" s="838"/>
      <c r="AC2" s="838"/>
      <c r="AD2" s="838"/>
      <c r="AE2" s="838"/>
      <c r="AF2" s="838"/>
      <c r="AG2" s="838"/>
      <c r="AH2" s="838"/>
      <c r="AI2" s="838"/>
      <c r="AJ2" s="838"/>
      <c r="AK2" s="838"/>
      <c r="AL2" s="838"/>
      <c r="AM2" s="838"/>
      <c r="AN2" s="838"/>
      <c r="AO2" s="838"/>
      <c r="AP2" s="838"/>
      <c r="AQ2" s="838"/>
      <c r="AR2" s="838"/>
      <c r="AS2" s="838"/>
      <c r="AT2" s="838"/>
      <c r="AU2" s="838"/>
      <c r="AV2" s="838"/>
      <c r="AW2" s="838"/>
      <c r="AX2" s="838"/>
      <c r="AY2" s="838"/>
      <c r="AZ2" s="838"/>
      <c r="BA2" s="838"/>
      <c r="BB2" s="838"/>
      <c r="BC2" s="838"/>
      <c r="BD2" s="838"/>
      <c r="BE2" s="838"/>
      <c r="BF2" s="838"/>
      <c r="BG2" s="838"/>
      <c r="BH2" s="838"/>
      <c r="BI2" s="838"/>
      <c r="BJ2" s="838"/>
      <c r="BK2" s="838"/>
      <c r="BL2" s="838"/>
      <c r="BM2" s="838"/>
      <c r="BN2" s="838"/>
      <c r="BO2" s="838"/>
      <c r="BP2" s="838"/>
      <c r="BQ2" s="838"/>
      <c r="BR2" s="838"/>
      <c r="BS2" s="838"/>
      <c r="BT2" s="838"/>
      <c r="BU2" s="838"/>
      <c r="BV2" s="838"/>
      <c r="BW2" s="838"/>
      <c r="BX2" s="838"/>
      <c r="BY2" s="838"/>
      <c r="BZ2" s="838"/>
      <c r="CA2" s="838"/>
      <c r="CB2" s="838"/>
      <c r="CC2" s="838"/>
      <c r="CD2" s="838"/>
      <c r="CE2" s="838"/>
      <c r="CF2" s="838"/>
      <c r="CG2" s="838"/>
      <c r="CH2" s="838"/>
      <c r="CI2" s="838"/>
      <c r="CJ2" s="838"/>
      <c r="CK2" s="838"/>
      <c r="CL2" s="838"/>
      <c r="CM2" s="838"/>
      <c r="CN2" s="838"/>
      <c r="CO2" s="838"/>
      <c r="CP2" s="838"/>
      <c r="CQ2" s="838"/>
      <c r="CR2" s="838"/>
      <c r="CS2" s="838"/>
      <c r="CT2" s="838"/>
      <c r="CU2" s="838"/>
      <c r="CV2" s="838"/>
      <c r="CW2" s="838"/>
      <c r="CX2" s="838"/>
      <c r="CY2" s="838"/>
      <c r="CZ2" s="838"/>
      <c r="DA2" s="838"/>
      <c r="DB2" s="838"/>
      <c r="DC2" s="838"/>
      <c r="DD2" s="838"/>
      <c r="DE2" s="838"/>
      <c r="DF2" s="838"/>
      <c r="DG2" s="838"/>
      <c r="DH2" s="838"/>
      <c r="DI2" s="838"/>
      <c r="DJ2" s="838"/>
      <c r="DK2" s="838"/>
      <c r="DL2" s="838"/>
      <c r="DM2" s="838"/>
      <c r="DN2" s="838"/>
      <c r="DO2" s="838"/>
      <c r="DP2" s="838"/>
      <c r="DQ2" s="838"/>
      <c r="DR2" s="838"/>
      <c r="DS2" s="838"/>
      <c r="DT2" s="838"/>
      <c r="DU2" s="838"/>
      <c r="DV2" s="838"/>
      <c r="DW2" s="838"/>
      <c r="DX2" s="838"/>
      <c r="DY2" s="838"/>
      <c r="DZ2" s="838"/>
      <c r="EA2" s="838"/>
      <c r="EB2" s="838"/>
      <c r="EC2" s="838"/>
      <c r="ED2" s="838"/>
      <c r="EE2" s="838"/>
      <c r="EF2" s="838"/>
      <c r="EG2" s="838"/>
      <c r="EH2" s="838"/>
      <c r="EI2" s="838"/>
      <c r="EJ2" s="838"/>
      <c r="EK2" s="838"/>
      <c r="EL2" s="838"/>
      <c r="EM2" s="838"/>
      <c r="EN2" s="838"/>
      <c r="EO2" s="838"/>
      <c r="EP2" s="838"/>
      <c r="EQ2" s="838"/>
      <c r="ER2" s="838"/>
      <c r="ES2" s="838"/>
      <c r="ET2" s="838"/>
      <c r="EU2" s="838"/>
      <c r="EV2" s="838"/>
      <c r="EW2" s="838"/>
      <c r="EX2" s="838"/>
      <c r="EY2" s="838"/>
      <c r="EZ2" s="838"/>
      <c r="FA2" s="838"/>
      <c r="FB2" s="838"/>
      <c r="FC2" s="838"/>
      <c r="FD2" s="838"/>
      <c r="FE2" s="838"/>
      <c r="FF2" s="838"/>
      <c r="FG2" s="838"/>
      <c r="FH2" s="838"/>
      <c r="FI2" s="838"/>
      <c r="FJ2" s="838"/>
      <c r="FK2" s="838"/>
      <c r="FL2" s="838"/>
      <c r="FM2" s="838"/>
      <c r="FN2" s="838"/>
      <c r="FO2" s="838"/>
      <c r="FP2" s="838"/>
      <c r="FQ2" s="838"/>
      <c r="FR2" s="838"/>
      <c r="FS2" s="838"/>
      <c r="FT2" s="838"/>
      <c r="FU2" s="838"/>
      <c r="FV2" s="838"/>
      <c r="FW2" s="838"/>
      <c r="FX2" s="838"/>
      <c r="FY2" s="838"/>
      <c r="FZ2" s="838"/>
      <c r="GA2" s="838"/>
      <c r="GB2" s="838"/>
      <c r="GC2" s="838"/>
      <c r="GD2" s="838"/>
      <c r="GE2" s="838"/>
      <c r="GF2" s="838"/>
      <c r="GG2" s="838"/>
      <c r="GH2" s="838"/>
      <c r="GI2" s="838"/>
      <c r="GJ2" s="838"/>
      <c r="GK2" s="838"/>
      <c r="GL2" s="838"/>
      <c r="GM2" s="838"/>
      <c r="GN2" s="838"/>
      <c r="GO2" s="838"/>
      <c r="GP2" s="838"/>
      <c r="GQ2" s="838"/>
      <c r="GR2" s="838"/>
      <c r="GS2" s="838"/>
      <c r="GT2" s="838"/>
      <c r="GU2" s="838"/>
      <c r="GV2" s="838"/>
      <c r="GW2" s="838"/>
      <c r="GX2" s="838"/>
      <c r="GY2" s="838"/>
      <c r="GZ2" s="838"/>
      <c r="HA2" s="838"/>
      <c r="HB2" s="838"/>
      <c r="HC2" s="838"/>
      <c r="HD2" s="838"/>
      <c r="HE2" s="838"/>
      <c r="HF2" s="838"/>
      <c r="HG2" s="838"/>
      <c r="HH2" s="838"/>
      <c r="HI2" s="838"/>
      <c r="HJ2" s="838"/>
      <c r="HK2" s="838"/>
      <c r="HL2" s="838"/>
      <c r="HM2" s="838"/>
      <c r="HN2" s="838"/>
      <c r="HO2" s="838"/>
      <c r="HP2" s="838"/>
      <c r="HQ2" s="838"/>
      <c r="HR2" s="838"/>
      <c r="HS2" s="838"/>
      <c r="HT2" s="838"/>
      <c r="HU2" s="838"/>
      <c r="HV2" s="838"/>
      <c r="HW2" s="838"/>
      <c r="HX2" s="838"/>
      <c r="HY2" s="838"/>
      <c r="HZ2" s="838"/>
      <c r="IA2" s="838"/>
      <c r="IB2" s="838"/>
      <c r="IC2" s="838"/>
      <c r="ID2" s="838"/>
      <c r="IE2" s="838"/>
      <c r="IF2" s="838"/>
      <c r="IG2" s="838"/>
      <c r="IH2" s="838"/>
      <c r="II2" s="838"/>
      <c r="IJ2" s="838"/>
      <c r="IK2" s="838"/>
      <c r="IL2" s="838"/>
      <c r="IM2" s="838"/>
      <c r="IN2" s="838"/>
      <c r="IO2" s="838"/>
      <c r="IP2" s="838"/>
      <c r="IQ2" s="838"/>
      <c r="IR2" s="838"/>
      <c r="IS2" s="838"/>
      <c r="IT2" s="838"/>
    </row>
    <row r="3" spans="1:254" s="846" customFormat="1" ht="15" customHeight="1" thickBot="1">
      <c r="A3" s="1925" t="s">
        <v>138</v>
      </c>
      <c r="B3" s="2158"/>
      <c r="C3" s="1926"/>
      <c r="D3" s="2159">
        <f>IF('LFA_Programmatic Progress_1A'!C3=0,"",'LFA_Programmatic Progress_1A'!C3)</f>
      </c>
      <c r="E3" s="2160"/>
      <c r="F3" s="2160"/>
      <c r="G3" s="2161"/>
      <c r="H3" s="848"/>
      <c r="I3" s="63"/>
      <c r="J3" s="63"/>
      <c r="K3" s="853"/>
      <c r="L3" s="847"/>
      <c r="M3" s="847"/>
      <c r="N3" s="847"/>
      <c r="O3" s="847"/>
      <c r="P3" s="847"/>
      <c r="Q3" s="847"/>
      <c r="R3" s="838"/>
      <c r="S3" s="838"/>
      <c r="T3" s="838"/>
      <c r="U3" s="838"/>
      <c r="V3" s="838"/>
      <c r="W3" s="838"/>
      <c r="X3" s="838"/>
      <c r="Y3" s="838"/>
      <c r="Z3" s="838"/>
      <c r="AA3" s="838"/>
      <c r="AB3" s="838"/>
      <c r="AC3" s="838"/>
      <c r="AD3" s="838"/>
      <c r="AE3" s="838"/>
      <c r="AF3" s="838"/>
      <c r="AG3" s="838"/>
      <c r="AH3" s="838"/>
      <c r="AI3" s="838"/>
      <c r="AJ3" s="838"/>
      <c r="AK3" s="838"/>
      <c r="AL3" s="838"/>
      <c r="AM3" s="838"/>
      <c r="AN3" s="838"/>
      <c r="AO3" s="838"/>
      <c r="AP3" s="838"/>
      <c r="AQ3" s="838"/>
      <c r="AR3" s="838"/>
      <c r="AS3" s="838"/>
      <c r="AT3" s="838"/>
      <c r="AU3" s="838"/>
      <c r="AV3" s="838"/>
      <c r="AW3" s="838"/>
      <c r="AX3" s="838"/>
      <c r="AY3" s="838"/>
      <c r="AZ3" s="838"/>
      <c r="BA3" s="838"/>
      <c r="BB3" s="838"/>
      <c r="BC3" s="838"/>
      <c r="BD3" s="838"/>
      <c r="BE3" s="838"/>
      <c r="BF3" s="838"/>
      <c r="BG3" s="838"/>
      <c r="BH3" s="838"/>
      <c r="BI3" s="838"/>
      <c r="BJ3" s="838"/>
      <c r="BK3" s="838"/>
      <c r="BL3" s="838"/>
      <c r="BM3" s="838"/>
      <c r="BN3" s="838"/>
      <c r="BO3" s="838"/>
      <c r="BP3" s="838"/>
      <c r="BQ3" s="838"/>
      <c r="BR3" s="838"/>
      <c r="BS3" s="838"/>
      <c r="BT3" s="838"/>
      <c r="BU3" s="838"/>
      <c r="BV3" s="838"/>
      <c r="BW3" s="838"/>
      <c r="BX3" s="838"/>
      <c r="BY3" s="838"/>
      <c r="BZ3" s="838"/>
      <c r="CA3" s="838"/>
      <c r="CB3" s="838"/>
      <c r="CC3" s="838"/>
      <c r="CD3" s="838"/>
      <c r="CE3" s="838"/>
      <c r="CF3" s="838"/>
      <c r="CG3" s="838"/>
      <c r="CH3" s="838"/>
      <c r="CI3" s="838"/>
      <c r="CJ3" s="838"/>
      <c r="CK3" s="838"/>
      <c r="CL3" s="838"/>
      <c r="CM3" s="838"/>
      <c r="CN3" s="838"/>
      <c r="CO3" s="838"/>
      <c r="CP3" s="838"/>
      <c r="CQ3" s="838"/>
      <c r="CR3" s="838"/>
      <c r="CS3" s="838"/>
      <c r="CT3" s="838"/>
      <c r="CU3" s="838"/>
      <c r="CV3" s="838"/>
      <c r="CW3" s="838"/>
      <c r="CX3" s="838"/>
      <c r="CY3" s="838"/>
      <c r="CZ3" s="838"/>
      <c r="DA3" s="838"/>
      <c r="DB3" s="838"/>
      <c r="DC3" s="838"/>
      <c r="DD3" s="838"/>
      <c r="DE3" s="838"/>
      <c r="DF3" s="838"/>
      <c r="DG3" s="838"/>
      <c r="DH3" s="838"/>
      <c r="DI3" s="838"/>
      <c r="DJ3" s="838"/>
      <c r="DK3" s="838"/>
      <c r="DL3" s="838"/>
      <c r="DM3" s="838"/>
      <c r="DN3" s="838"/>
      <c r="DO3" s="838"/>
      <c r="DP3" s="838"/>
      <c r="DQ3" s="838"/>
      <c r="DR3" s="838"/>
      <c r="DS3" s="838"/>
      <c r="DT3" s="838"/>
      <c r="DU3" s="838"/>
      <c r="DV3" s="838"/>
      <c r="DW3" s="838"/>
      <c r="DX3" s="838"/>
      <c r="DY3" s="838"/>
      <c r="DZ3" s="838"/>
      <c r="EA3" s="838"/>
      <c r="EB3" s="838"/>
      <c r="EC3" s="838"/>
      <c r="ED3" s="838"/>
      <c r="EE3" s="838"/>
      <c r="EF3" s="838"/>
      <c r="EG3" s="838"/>
      <c r="EH3" s="838"/>
      <c r="EI3" s="838"/>
      <c r="EJ3" s="838"/>
      <c r="EK3" s="838"/>
      <c r="EL3" s="838"/>
      <c r="EM3" s="838"/>
      <c r="EN3" s="838"/>
      <c r="EO3" s="838"/>
      <c r="EP3" s="838"/>
      <c r="EQ3" s="838"/>
      <c r="ER3" s="838"/>
      <c r="ES3" s="838"/>
      <c r="ET3" s="838"/>
      <c r="EU3" s="838"/>
      <c r="EV3" s="838"/>
      <c r="EW3" s="838"/>
      <c r="EX3" s="838"/>
      <c r="EY3" s="838"/>
      <c r="EZ3" s="838"/>
      <c r="FA3" s="838"/>
      <c r="FB3" s="838"/>
      <c r="FC3" s="838"/>
      <c r="FD3" s="838"/>
      <c r="FE3" s="838"/>
      <c r="FF3" s="838"/>
      <c r="FG3" s="838"/>
      <c r="FH3" s="838"/>
      <c r="FI3" s="838"/>
      <c r="FJ3" s="838"/>
      <c r="FK3" s="838"/>
      <c r="FL3" s="838"/>
      <c r="FM3" s="838"/>
      <c r="FN3" s="838"/>
      <c r="FO3" s="838"/>
      <c r="FP3" s="838"/>
      <c r="FQ3" s="838"/>
      <c r="FR3" s="838"/>
      <c r="FS3" s="838"/>
      <c r="FT3" s="838"/>
      <c r="FU3" s="838"/>
      <c r="FV3" s="838"/>
      <c r="FW3" s="838"/>
      <c r="FX3" s="838"/>
      <c r="FY3" s="838"/>
      <c r="FZ3" s="838"/>
      <c r="GA3" s="838"/>
      <c r="GB3" s="838"/>
      <c r="GC3" s="838"/>
      <c r="GD3" s="838"/>
      <c r="GE3" s="838"/>
      <c r="GF3" s="838"/>
      <c r="GG3" s="838"/>
      <c r="GH3" s="838"/>
      <c r="GI3" s="838"/>
      <c r="GJ3" s="838"/>
      <c r="GK3" s="838"/>
      <c r="GL3" s="838"/>
      <c r="GM3" s="838"/>
      <c r="GN3" s="838"/>
      <c r="GO3" s="838"/>
      <c r="GP3" s="838"/>
      <c r="GQ3" s="838"/>
      <c r="GR3" s="838"/>
      <c r="GS3" s="838"/>
      <c r="GT3" s="838"/>
      <c r="GU3" s="838"/>
      <c r="GV3" s="838"/>
      <c r="GW3" s="838"/>
      <c r="GX3" s="838"/>
      <c r="GY3" s="838"/>
      <c r="GZ3" s="838"/>
      <c r="HA3" s="838"/>
      <c r="HB3" s="838"/>
      <c r="HC3" s="838"/>
      <c r="HD3" s="838"/>
      <c r="HE3" s="838"/>
      <c r="HF3" s="838"/>
      <c r="HG3" s="838"/>
      <c r="HH3" s="838"/>
      <c r="HI3" s="838"/>
      <c r="HJ3" s="838"/>
      <c r="HK3" s="838"/>
      <c r="HL3" s="838"/>
      <c r="HM3" s="838"/>
      <c r="HN3" s="838"/>
      <c r="HO3" s="838"/>
      <c r="HP3" s="838"/>
      <c r="HQ3" s="838"/>
      <c r="HR3" s="838"/>
      <c r="HS3" s="838"/>
      <c r="HT3" s="838"/>
      <c r="HU3" s="838"/>
      <c r="HV3" s="838"/>
      <c r="HW3" s="838"/>
      <c r="HX3" s="838"/>
      <c r="HY3" s="838"/>
      <c r="HZ3" s="838"/>
      <c r="IA3" s="838"/>
      <c r="IB3" s="838"/>
      <c r="IC3" s="838"/>
      <c r="ID3" s="838"/>
      <c r="IE3" s="838"/>
      <c r="IF3" s="838"/>
      <c r="IG3" s="838"/>
      <c r="IH3" s="838"/>
      <c r="II3" s="838"/>
      <c r="IJ3" s="838"/>
      <c r="IK3" s="838"/>
      <c r="IL3" s="838"/>
      <c r="IM3" s="838"/>
      <c r="IN3" s="838"/>
      <c r="IO3" s="838"/>
      <c r="IP3" s="838"/>
      <c r="IQ3" s="838"/>
      <c r="IR3" s="838"/>
      <c r="IS3" s="838"/>
      <c r="IT3" s="838"/>
    </row>
    <row r="4" spans="1:252" s="846" customFormat="1" ht="27.75" customHeight="1" thickBot="1">
      <c r="A4" s="99" t="s">
        <v>153</v>
      </c>
      <c r="B4" s="850"/>
      <c r="C4" s="850"/>
      <c r="D4" s="1007"/>
      <c r="E4" s="1007"/>
      <c r="F4" s="1007"/>
      <c r="G4" s="1007"/>
      <c r="H4" s="850"/>
      <c r="I4" s="850"/>
      <c r="J4" s="850"/>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722"/>
      <c r="BA4" s="722"/>
      <c r="BB4" s="722"/>
      <c r="BC4" s="722"/>
      <c r="BD4" s="722"/>
      <c r="BE4" s="722"/>
      <c r="BF4" s="722"/>
      <c r="BG4" s="722"/>
      <c r="BH4" s="722"/>
      <c r="BI4" s="722"/>
      <c r="BJ4" s="722"/>
      <c r="BK4" s="722"/>
      <c r="BL4" s="722"/>
      <c r="BM4" s="722"/>
      <c r="BN4" s="722"/>
      <c r="BO4" s="722"/>
      <c r="BP4" s="722"/>
      <c r="BQ4" s="722"/>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722"/>
      <c r="EB4" s="722"/>
      <c r="EC4" s="722"/>
      <c r="ED4" s="722"/>
      <c r="EE4" s="722"/>
      <c r="EF4" s="722"/>
      <c r="EG4" s="722"/>
      <c r="EH4" s="722"/>
      <c r="EI4" s="722"/>
      <c r="EJ4" s="722"/>
      <c r="EK4" s="722"/>
      <c r="EL4" s="722"/>
      <c r="EM4" s="722"/>
      <c r="EN4" s="722"/>
      <c r="EO4" s="722"/>
      <c r="EP4" s="722"/>
      <c r="EQ4" s="722"/>
      <c r="ER4" s="722"/>
      <c r="ES4" s="722"/>
      <c r="ET4" s="722"/>
      <c r="EU4" s="722"/>
      <c r="EV4" s="722"/>
      <c r="EW4" s="722"/>
      <c r="EX4" s="722"/>
      <c r="EY4" s="722"/>
      <c r="EZ4" s="722"/>
      <c r="FA4" s="722"/>
      <c r="FB4" s="722"/>
      <c r="FC4" s="722"/>
      <c r="FD4" s="722"/>
      <c r="FE4" s="722"/>
      <c r="FF4" s="722"/>
      <c r="FG4" s="722"/>
      <c r="FH4" s="722"/>
      <c r="FI4" s="722"/>
      <c r="FJ4" s="722"/>
      <c r="FK4" s="722"/>
      <c r="FL4" s="722"/>
      <c r="FM4" s="722"/>
      <c r="FN4" s="722"/>
      <c r="FO4" s="722"/>
      <c r="FP4" s="722"/>
      <c r="FQ4" s="722"/>
      <c r="FR4" s="722"/>
      <c r="FS4" s="722"/>
      <c r="FT4" s="722"/>
      <c r="FU4" s="722"/>
      <c r="FV4" s="722"/>
      <c r="FW4" s="722"/>
      <c r="FX4" s="722"/>
      <c r="FY4" s="722"/>
      <c r="FZ4" s="722"/>
      <c r="GA4" s="722"/>
      <c r="GB4" s="722"/>
      <c r="GC4" s="722"/>
      <c r="GD4" s="722"/>
      <c r="GE4" s="722"/>
      <c r="GF4" s="722"/>
      <c r="GG4" s="722"/>
      <c r="GH4" s="722"/>
      <c r="GI4" s="722"/>
      <c r="GJ4" s="722"/>
      <c r="GK4" s="722"/>
      <c r="GL4" s="722"/>
      <c r="GM4" s="722"/>
      <c r="GN4" s="722"/>
      <c r="GO4" s="722"/>
      <c r="GP4" s="722"/>
      <c r="GQ4" s="722"/>
      <c r="GR4" s="722"/>
      <c r="GS4" s="722"/>
      <c r="GT4" s="722"/>
      <c r="GU4" s="722"/>
      <c r="GV4" s="722"/>
      <c r="GW4" s="722"/>
      <c r="GX4" s="722"/>
      <c r="GY4" s="722"/>
      <c r="GZ4" s="722"/>
      <c r="HA4" s="722"/>
      <c r="HB4" s="722"/>
      <c r="HC4" s="722"/>
      <c r="HD4" s="722"/>
      <c r="HE4" s="722"/>
      <c r="HF4" s="722"/>
      <c r="HG4" s="722"/>
      <c r="HH4" s="722"/>
      <c r="HI4" s="722"/>
      <c r="HJ4" s="722"/>
      <c r="HK4" s="722"/>
      <c r="HL4" s="722"/>
      <c r="HM4" s="722"/>
      <c r="HN4" s="722"/>
      <c r="HO4" s="722"/>
      <c r="HP4" s="722"/>
      <c r="HQ4" s="722"/>
      <c r="HR4" s="722"/>
      <c r="HS4" s="722"/>
      <c r="HT4" s="722"/>
      <c r="HU4" s="722"/>
      <c r="HV4" s="722"/>
      <c r="HW4" s="722"/>
      <c r="HX4" s="722"/>
      <c r="HY4" s="722"/>
      <c r="HZ4" s="722"/>
      <c r="IA4" s="722"/>
      <c r="IB4" s="722"/>
      <c r="IC4" s="722"/>
      <c r="ID4" s="722"/>
      <c r="IE4" s="722"/>
      <c r="IF4" s="722"/>
      <c r="IG4" s="722"/>
      <c r="IH4" s="722"/>
      <c r="II4" s="722"/>
      <c r="IJ4" s="722"/>
      <c r="IK4" s="722"/>
      <c r="IL4" s="722"/>
      <c r="IM4" s="722"/>
      <c r="IN4" s="722"/>
      <c r="IO4" s="722"/>
      <c r="IP4" s="722"/>
      <c r="IQ4" s="722"/>
      <c r="IR4" s="722"/>
    </row>
    <row r="5" spans="1:254" s="846" customFormat="1" ht="15" customHeight="1">
      <c r="A5" s="1471" t="s">
        <v>68</v>
      </c>
      <c r="B5" s="1547"/>
      <c r="C5" s="1472"/>
      <c r="D5" s="2162" t="str">
        <f>IF('PR_Programmatic Progress_1A'!C5="","",'PR_Programmatic Progress_1A'!C5)</f>
        <v>Georgia</v>
      </c>
      <c r="E5" s="2163"/>
      <c r="F5" s="2163"/>
      <c r="G5" s="2164"/>
      <c r="H5" s="848"/>
      <c r="I5" s="63"/>
      <c r="J5" s="63"/>
      <c r="K5" s="853"/>
      <c r="L5" s="847"/>
      <c r="M5" s="847"/>
      <c r="N5" s="847"/>
      <c r="O5" s="847"/>
      <c r="P5" s="847"/>
      <c r="Q5" s="847"/>
      <c r="R5" s="838"/>
      <c r="S5" s="838"/>
      <c r="T5" s="838"/>
      <c r="U5" s="838"/>
      <c r="V5" s="838"/>
      <c r="W5" s="838"/>
      <c r="X5" s="838"/>
      <c r="Y5" s="838"/>
      <c r="Z5" s="838"/>
      <c r="AA5" s="838"/>
      <c r="AB5" s="838"/>
      <c r="AC5" s="838"/>
      <c r="AD5" s="838"/>
      <c r="AE5" s="838"/>
      <c r="AF5" s="838"/>
      <c r="AG5" s="838"/>
      <c r="AH5" s="838"/>
      <c r="AI5" s="838"/>
      <c r="AJ5" s="838"/>
      <c r="AK5" s="838"/>
      <c r="AL5" s="838"/>
      <c r="AM5" s="838"/>
      <c r="AN5" s="838"/>
      <c r="AO5" s="838"/>
      <c r="AP5" s="838"/>
      <c r="AQ5" s="838"/>
      <c r="AR5" s="838"/>
      <c r="AS5" s="838"/>
      <c r="AT5" s="838"/>
      <c r="AU5" s="838"/>
      <c r="AV5" s="838"/>
      <c r="AW5" s="838"/>
      <c r="AX5" s="838"/>
      <c r="AY5" s="838"/>
      <c r="AZ5" s="838"/>
      <c r="BA5" s="838"/>
      <c r="BB5" s="838"/>
      <c r="BC5" s="838"/>
      <c r="BD5" s="838"/>
      <c r="BE5" s="838"/>
      <c r="BF5" s="838"/>
      <c r="BG5" s="838"/>
      <c r="BH5" s="838"/>
      <c r="BI5" s="838"/>
      <c r="BJ5" s="838"/>
      <c r="BK5" s="838"/>
      <c r="BL5" s="838"/>
      <c r="BM5" s="838"/>
      <c r="BN5" s="838"/>
      <c r="BO5" s="838"/>
      <c r="BP5" s="838"/>
      <c r="BQ5" s="838"/>
      <c r="BR5" s="838"/>
      <c r="BS5" s="838"/>
      <c r="BT5" s="838"/>
      <c r="BU5" s="838"/>
      <c r="BV5" s="838"/>
      <c r="BW5" s="838"/>
      <c r="BX5" s="838"/>
      <c r="BY5" s="838"/>
      <c r="BZ5" s="838"/>
      <c r="CA5" s="838"/>
      <c r="CB5" s="838"/>
      <c r="CC5" s="838"/>
      <c r="CD5" s="838"/>
      <c r="CE5" s="838"/>
      <c r="CF5" s="838"/>
      <c r="CG5" s="838"/>
      <c r="CH5" s="838"/>
      <c r="CI5" s="838"/>
      <c r="CJ5" s="838"/>
      <c r="CK5" s="838"/>
      <c r="CL5" s="838"/>
      <c r="CM5" s="838"/>
      <c r="CN5" s="838"/>
      <c r="CO5" s="838"/>
      <c r="CP5" s="838"/>
      <c r="CQ5" s="838"/>
      <c r="CR5" s="838"/>
      <c r="CS5" s="838"/>
      <c r="CT5" s="838"/>
      <c r="CU5" s="838"/>
      <c r="CV5" s="838"/>
      <c r="CW5" s="838"/>
      <c r="CX5" s="838"/>
      <c r="CY5" s="838"/>
      <c r="CZ5" s="838"/>
      <c r="DA5" s="838"/>
      <c r="DB5" s="838"/>
      <c r="DC5" s="838"/>
      <c r="DD5" s="838"/>
      <c r="DE5" s="838"/>
      <c r="DF5" s="838"/>
      <c r="DG5" s="838"/>
      <c r="DH5" s="838"/>
      <c r="DI5" s="838"/>
      <c r="DJ5" s="838"/>
      <c r="DK5" s="838"/>
      <c r="DL5" s="838"/>
      <c r="DM5" s="838"/>
      <c r="DN5" s="838"/>
      <c r="DO5" s="838"/>
      <c r="DP5" s="838"/>
      <c r="DQ5" s="838"/>
      <c r="DR5" s="838"/>
      <c r="DS5" s="838"/>
      <c r="DT5" s="838"/>
      <c r="DU5" s="838"/>
      <c r="DV5" s="838"/>
      <c r="DW5" s="838"/>
      <c r="DX5" s="838"/>
      <c r="DY5" s="838"/>
      <c r="DZ5" s="838"/>
      <c r="EA5" s="838"/>
      <c r="EB5" s="838"/>
      <c r="EC5" s="838"/>
      <c r="ED5" s="838"/>
      <c r="EE5" s="838"/>
      <c r="EF5" s="838"/>
      <c r="EG5" s="838"/>
      <c r="EH5" s="838"/>
      <c r="EI5" s="838"/>
      <c r="EJ5" s="838"/>
      <c r="EK5" s="838"/>
      <c r="EL5" s="838"/>
      <c r="EM5" s="838"/>
      <c r="EN5" s="838"/>
      <c r="EO5" s="838"/>
      <c r="EP5" s="838"/>
      <c r="EQ5" s="838"/>
      <c r="ER5" s="838"/>
      <c r="ES5" s="838"/>
      <c r="ET5" s="838"/>
      <c r="EU5" s="838"/>
      <c r="EV5" s="838"/>
      <c r="EW5" s="838"/>
      <c r="EX5" s="838"/>
      <c r="EY5" s="838"/>
      <c r="EZ5" s="838"/>
      <c r="FA5" s="838"/>
      <c r="FB5" s="838"/>
      <c r="FC5" s="838"/>
      <c r="FD5" s="838"/>
      <c r="FE5" s="838"/>
      <c r="FF5" s="838"/>
      <c r="FG5" s="838"/>
      <c r="FH5" s="838"/>
      <c r="FI5" s="838"/>
      <c r="FJ5" s="838"/>
      <c r="FK5" s="838"/>
      <c r="FL5" s="838"/>
      <c r="FM5" s="838"/>
      <c r="FN5" s="838"/>
      <c r="FO5" s="838"/>
      <c r="FP5" s="838"/>
      <c r="FQ5" s="838"/>
      <c r="FR5" s="838"/>
      <c r="FS5" s="838"/>
      <c r="FT5" s="838"/>
      <c r="FU5" s="838"/>
      <c r="FV5" s="838"/>
      <c r="FW5" s="838"/>
      <c r="FX5" s="838"/>
      <c r="FY5" s="838"/>
      <c r="FZ5" s="838"/>
      <c r="GA5" s="838"/>
      <c r="GB5" s="838"/>
      <c r="GC5" s="838"/>
      <c r="GD5" s="838"/>
      <c r="GE5" s="838"/>
      <c r="GF5" s="838"/>
      <c r="GG5" s="838"/>
      <c r="GH5" s="838"/>
      <c r="GI5" s="838"/>
      <c r="GJ5" s="838"/>
      <c r="GK5" s="838"/>
      <c r="GL5" s="838"/>
      <c r="GM5" s="838"/>
      <c r="GN5" s="838"/>
      <c r="GO5" s="838"/>
      <c r="GP5" s="838"/>
      <c r="GQ5" s="838"/>
      <c r="GR5" s="838"/>
      <c r="GS5" s="838"/>
      <c r="GT5" s="838"/>
      <c r="GU5" s="838"/>
      <c r="GV5" s="838"/>
      <c r="GW5" s="838"/>
      <c r="GX5" s="838"/>
      <c r="GY5" s="838"/>
      <c r="GZ5" s="838"/>
      <c r="HA5" s="838"/>
      <c r="HB5" s="838"/>
      <c r="HC5" s="838"/>
      <c r="HD5" s="838"/>
      <c r="HE5" s="838"/>
      <c r="HF5" s="838"/>
      <c r="HG5" s="838"/>
      <c r="HH5" s="838"/>
      <c r="HI5" s="838"/>
      <c r="HJ5" s="838"/>
      <c r="HK5" s="838"/>
      <c r="HL5" s="838"/>
      <c r="HM5" s="838"/>
      <c r="HN5" s="838"/>
      <c r="HO5" s="838"/>
      <c r="HP5" s="838"/>
      <c r="HQ5" s="838"/>
      <c r="HR5" s="838"/>
      <c r="HS5" s="838"/>
      <c r="HT5" s="838"/>
      <c r="HU5" s="838"/>
      <c r="HV5" s="838"/>
      <c r="HW5" s="838"/>
      <c r="HX5" s="838"/>
      <c r="HY5" s="838"/>
      <c r="HZ5" s="838"/>
      <c r="IA5" s="838"/>
      <c r="IB5" s="838"/>
      <c r="IC5" s="838"/>
      <c r="ID5" s="838"/>
      <c r="IE5" s="838"/>
      <c r="IF5" s="838"/>
      <c r="IG5" s="838"/>
      <c r="IH5" s="838"/>
      <c r="II5" s="838"/>
      <c r="IJ5" s="838"/>
      <c r="IK5" s="838"/>
      <c r="IL5" s="838"/>
      <c r="IM5" s="838"/>
      <c r="IN5" s="838"/>
      <c r="IO5" s="838"/>
      <c r="IP5" s="838"/>
      <c r="IQ5" s="838"/>
      <c r="IR5" s="838"/>
      <c r="IS5" s="838"/>
      <c r="IT5" s="838"/>
    </row>
    <row r="6" spans="1:254" s="846" customFormat="1" ht="15" customHeight="1">
      <c r="A6" s="1479" t="s">
        <v>69</v>
      </c>
      <c r="B6" s="1992"/>
      <c r="C6" s="1480"/>
      <c r="D6" s="2149" t="str">
        <f>IF('PR_Programmatic Progress_1A'!C6="","",'PR_Programmatic Progress_1A'!C6)</f>
        <v>HIV/AIDS</v>
      </c>
      <c r="E6" s="2150"/>
      <c r="F6" s="2150"/>
      <c r="G6" s="2151"/>
      <c r="H6" s="848"/>
      <c r="I6" s="63"/>
      <c r="J6" s="63"/>
      <c r="K6" s="847"/>
      <c r="L6" s="847"/>
      <c r="M6" s="847"/>
      <c r="N6" s="847"/>
      <c r="O6" s="847"/>
      <c r="P6" s="847"/>
      <c r="Q6" s="847"/>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8"/>
      <c r="AY6" s="838"/>
      <c r="AZ6" s="838"/>
      <c r="BA6" s="838"/>
      <c r="BB6" s="838"/>
      <c r="BC6" s="838"/>
      <c r="BD6" s="838"/>
      <c r="BE6" s="838"/>
      <c r="BF6" s="838"/>
      <c r="BG6" s="838"/>
      <c r="BH6" s="838"/>
      <c r="BI6" s="838"/>
      <c r="BJ6" s="838"/>
      <c r="BK6" s="838"/>
      <c r="BL6" s="838"/>
      <c r="BM6" s="838"/>
      <c r="BN6" s="838"/>
      <c r="BO6" s="838"/>
      <c r="BP6" s="838"/>
      <c r="BQ6" s="838"/>
      <c r="BR6" s="838"/>
      <c r="BS6" s="838"/>
      <c r="BT6" s="838"/>
      <c r="BU6" s="838"/>
      <c r="BV6" s="838"/>
      <c r="BW6" s="838"/>
      <c r="BX6" s="838"/>
      <c r="BY6" s="838"/>
      <c r="BZ6" s="838"/>
      <c r="CA6" s="838"/>
      <c r="CB6" s="838"/>
      <c r="CC6" s="838"/>
      <c r="CD6" s="838"/>
      <c r="CE6" s="838"/>
      <c r="CF6" s="838"/>
      <c r="CG6" s="838"/>
      <c r="CH6" s="838"/>
      <c r="CI6" s="838"/>
      <c r="CJ6" s="838"/>
      <c r="CK6" s="838"/>
      <c r="CL6" s="838"/>
      <c r="CM6" s="838"/>
      <c r="CN6" s="838"/>
      <c r="CO6" s="838"/>
      <c r="CP6" s="838"/>
      <c r="CQ6" s="838"/>
      <c r="CR6" s="838"/>
      <c r="CS6" s="838"/>
      <c r="CT6" s="838"/>
      <c r="CU6" s="838"/>
      <c r="CV6" s="838"/>
      <c r="CW6" s="838"/>
      <c r="CX6" s="838"/>
      <c r="CY6" s="838"/>
      <c r="CZ6" s="838"/>
      <c r="DA6" s="838"/>
      <c r="DB6" s="838"/>
      <c r="DC6" s="838"/>
      <c r="DD6" s="838"/>
      <c r="DE6" s="838"/>
      <c r="DF6" s="838"/>
      <c r="DG6" s="838"/>
      <c r="DH6" s="838"/>
      <c r="DI6" s="838"/>
      <c r="DJ6" s="838"/>
      <c r="DK6" s="838"/>
      <c r="DL6" s="838"/>
      <c r="DM6" s="838"/>
      <c r="DN6" s="838"/>
      <c r="DO6" s="838"/>
      <c r="DP6" s="838"/>
      <c r="DQ6" s="838"/>
      <c r="DR6" s="838"/>
      <c r="DS6" s="838"/>
      <c r="DT6" s="838"/>
      <c r="DU6" s="838"/>
      <c r="DV6" s="838"/>
      <c r="DW6" s="838"/>
      <c r="DX6" s="838"/>
      <c r="DY6" s="838"/>
      <c r="DZ6" s="838"/>
      <c r="EA6" s="838"/>
      <c r="EB6" s="838"/>
      <c r="EC6" s="838"/>
      <c r="ED6" s="838"/>
      <c r="EE6" s="838"/>
      <c r="EF6" s="838"/>
      <c r="EG6" s="838"/>
      <c r="EH6" s="838"/>
      <c r="EI6" s="838"/>
      <c r="EJ6" s="838"/>
      <c r="EK6" s="838"/>
      <c r="EL6" s="838"/>
      <c r="EM6" s="838"/>
      <c r="EN6" s="838"/>
      <c r="EO6" s="838"/>
      <c r="EP6" s="838"/>
      <c r="EQ6" s="838"/>
      <c r="ER6" s="838"/>
      <c r="ES6" s="838"/>
      <c r="ET6" s="838"/>
      <c r="EU6" s="838"/>
      <c r="EV6" s="838"/>
      <c r="EW6" s="838"/>
      <c r="EX6" s="838"/>
      <c r="EY6" s="838"/>
      <c r="EZ6" s="838"/>
      <c r="FA6" s="838"/>
      <c r="FB6" s="838"/>
      <c r="FC6" s="838"/>
      <c r="FD6" s="838"/>
      <c r="FE6" s="838"/>
      <c r="FF6" s="838"/>
      <c r="FG6" s="838"/>
      <c r="FH6" s="838"/>
      <c r="FI6" s="838"/>
      <c r="FJ6" s="838"/>
      <c r="FK6" s="838"/>
      <c r="FL6" s="838"/>
      <c r="FM6" s="838"/>
      <c r="FN6" s="838"/>
      <c r="FO6" s="838"/>
      <c r="FP6" s="838"/>
      <c r="FQ6" s="838"/>
      <c r="FR6" s="838"/>
      <c r="FS6" s="838"/>
      <c r="FT6" s="838"/>
      <c r="FU6" s="838"/>
      <c r="FV6" s="838"/>
      <c r="FW6" s="838"/>
      <c r="FX6" s="838"/>
      <c r="FY6" s="838"/>
      <c r="FZ6" s="838"/>
      <c r="GA6" s="838"/>
      <c r="GB6" s="838"/>
      <c r="GC6" s="838"/>
      <c r="GD6" s="838"/>
      <c r="GE6" s="838"/>
      <c r="GF6" s="838"/>
      <c r="GG6" s="838"/>
      <c r="GH6" s="838"/>
      <c r="GI6" s="838"/>
      <c r="GJ6" s="838"/>
      <c r="GK6" s="838"/>
      <c r="GL6" s="838"/>
      <c r="GM6" s="838"/>
      <c r="GN6" s="838"/>
      <c r="GO6" s="838"/>
      <c r="GP6" s="838"/>
      <c r="GQ6" s="838"/>
      <c r="GR6" s="838"/>
      <c r="GS6" s="838"/>
      <c r="GT6" s="838"/>
      <c r="GU6" s="838"/>
      <c r="GV6" s="838"/>
      <c r="GW6" s="838"/>
      <c r="GX6" s="838"/>
      <c r="GY6" s="838"/>
      <c r="GZ6" s="838"/>
      <c r="HA6" s="838"/>
      <c r="HB6" s="838"/>
      <c r="HC6" s="838"/>
      <c r="HD6" s="838"/>
      <c r="HE6" s="838"/>
      <c r="HF6" s="838"/>
      <c r="HG6" s="838"/>
      <c r="HH6" s="838"/>
      <c r="HI6" s="838"/>
      <c r="HJ6" s="838"/>
      <c r="HK6" s="838"/>
      <c r="HL6" s="838"/>
      <c r="HM6" s="838"/>
      <c r="HN6" s="838"/>
      <c r="HO6" s="838"/>
      <c r="HP6" s="838"/>
      <c r="HQ6" s="838"/>
      <c r="HR6" s="838"/>
      <c r="HS6" s="838"/>
      <c r="HT6" s="838"/>
      <c r="HU6" s="838"/>
      <c r="HV6" s="838"/>
      <c r="HW6" s="838"/>
      <c r="HX6" s="838"/>
      <c r="HY6" s="838"/>
      <c r="HZ6" s="838"/>
      <c r="IA6" s="838"/>
      <c r="IB6" s="838"/>
      <c r="IC6" s="838"/>
      <c r="ID6" s="838"/>
      <c r="IE6" s="838"/>
      <c r="IF6" s="838"/>
      <c r="IG6" s="838"/>
      <c r="IH6" s="838"/>
      <c r="II6" s="838"/>
      <c r="IJ6" s="838"/>
      <c r="IK6" s="838"/>
      <c r="IL6" s="838"/>
      <c r="IM6" s="838"/>
      <c r="IN6" s="838"/>
      <c r="IO6" s="838"/>
      <c r="IP6" s="838"/>
      <c r="IQ6" s="838"/>
      <c r="IR6" s="838"/>
      <c r="IS6" s="838"/>
      <c r="IT6" s="838"/>
    </row>
    <row r="7" spans="1:254" s="846" customFormat="1" ht="15" customHeight="1">
      <c r="A7" s="1479" t="s">
        <v>265</v>
      </c>
      <c r="B7" s="1992"/>
      <c r="C7" s="1480"/>
      <c r="D7" s="2146" t="str">
        <f>IF('PR_Programmatic Progress_1A'!C7="","",'PR_Programmatic Progress_1A'!C7)</f>
        <v>GEO-H-NCDC</v>
      </c>
      <c r="E7" s="2147"/>
      <c r="F7" s="2147"/>
      <c r="G7" s="2148"/>
      <c r="H7" s="85"/>
      <c r="I7" s="63"/>
      <c r="J7" s="752"/>
      <c r="K7" s="847"/>
      <c r="L7" s="847"/>
      <c r="M7" s="847"/>
      <c r="N7" s="847"/>
      <c r="O7" s="847"/>
      <c r="P7" s="847"/>
      <c r="Q7" s="847"/>
      <c r="R7" s="838"/>
      <c r="S7" s="838"/>
      <c r="T7" s="838"/>
      <c r="U7" s="838"/>
      <c r="V7" s="838"/>
      <c r="W7" s="838"/>
      <c r="X7" s="838"/>
      <c r="Y7" s="838"/>
      <c r="Z7" s="838"/>
      <c r="AA7" s="838"/>
      <c r="AB7" s="838"/>
      <c r="AC7" s="838"/>
      <c r="AD7" s="838"/>
      <c r="AE7" s="838"/>
      <c r="AF7" s="838"/>
      <c r="AG7" s="838"/>
      <c r="AH7" s="838"/>
      <c r="AI7" s="838"/>
      <c r="AJ7" s="838"/>
      <c r="AK7" s="838"/>
      <c r="AL7" s="838"/>
      <c r="AM7" s="838"/>
      <c r="AN7" s="838"/>
      <c r="AO7" s="838"/>
      <c r="AP7" s="838"/>
      <c r="AQ7" s="838"/>
      <c r="AR7" s="838"/>
      <c r="AS7" s="838"/>
      <c r="AT7" s="838"/>
      <c r="AU7" s="838"/>
      <c r="AV7" s="838"/>
      <c r="AW7" s="838"/>
      <c r="AX7" s="838"/>
      <c r="AY7" s="838"/>
      <c r="AZ7" s="838"/>
      <c r="BA7" s="838"/>
      <c r="BB7" s="838"/>
      <c r="BC7" s="838"/>
      <c r="BD7" s="838"/>
      <c r="BE7" s="838"/>
      <c r="BF7" s="838"/>
      <c r="BG7" s="838"/>
      <c r="BH7" s="838"/>
      <c r="BI7" s="838"/>
      <c r="BJ7" s="838"/>
      <c r="BK7" s="838"/>
      <c r="BL7" s="838"/>
      <c r="BM7" s="838"/>
      <c r="BN7" s="838"/>
      <c r="BO7" s="838"/>
      <c r="BP7" s="838"/>
      <c r="BQ7" s="838"/>
      <c r="BR7" s="838"/>
      <c r="BS7" s="838"/>
      <c r="BT7" s="838"/>
      <c r="BU7" s="838"/>
      <c r="BV7" s="838"/>
      <c r="BW7" s="838"/>
      <c r="BX7" s="838"/>
      <c r="BY7" s="838"/>
      <c r="BZ7" s="838"/>
      <c r="CA7" s="838"/>
      <c r="CB7" s="838"/>
      <c r="CC7" s="838"/>
      <c r="CD7" s="838"/>
      <c r="CE7" s="838"/>
      <c r="CF7" s="838"/>
      <c r="CG7" s="838"/>
      <c r="CH7" s="838"/>
      <c r="CI7" s="838"/>
      <c r="CJ7" s="838"/>
      <c r="CK7" s="838"/>
      <c r="CL7" s="838"/>
      <c r="CM7" s="838"/>
      <c r="CN7" s="838"/>
      <c r="CO7" s="838"/>
      <c r="CP7" s="838"/>
      <c r="CQ7" s="838"/>
      <c r="CR7" s="838"/>
      <c r="CS7" s="838"/>
      <c r="CT7" s="838"/>
      <c r="CU7" s="838"/>
      <c r="CV7" s="838"/>
      <c r="CW7" s="838"/>
      <c r="CX7" s="838"/>
      <c r="CY7" s="838"/>
      <c r="CZ7" s="838"/>
      <c r="DA7" s="838"/>
      <c r="DB7" s="838"/>
      <c r="DC7" s="838"/>
      <c r="DD7" s="838"/>
      <c r="DE7" s="838"/>
      <c r="DF7" s="838"/>
      <c r="DG7" s="838"/>
      <c r="DH7" s="838"/>
      <c r="DI7" s="838"/>
      <c r="DJ7" s="838"/>
      <c r="DK7" s="838"/>
      <c r="DL7" s="838"/>
      <c r="DM7" s="838"/>
      <c r="DN7" s="838"/>
      <c r="DO7" s="838"/>
      <c r="DP7" s="838"/>
      <c r="DQ7" s="838"/>
      <c r="DR7" s="838"/>
      <c r="DS7" s="838"/>
      <c r="DT7" s="838"/>
      <c r="DU7" s="838"/>
      <c r="DV7" s="838"/>
      <c r="DW7" s="838"/>
      <c r="DX7" s="838"/>
      <c r="DY7" s="838"/>
      <c r="DZ7" s="838"/>
      <c r="EA7" s="838"/>
      <c r="EB7" s="838"/>
      <c r="EC7" s="838"/>
      <c r="ED7" s="838"/>
      <c r="EE7" s="838"/>
      <c r="EF7" s="838"/>
      <c r="EG7" s="838"/>
      <c r="EH7" s="838"/>
      <c r="EI7" s="838"/>
      <c r="EJ7" s="838"/>
      <c r="EK7" s="838"/>
      <c r="EL7" s="838"/>
      <c r="EM7" s="838"/>
      <c r="EN7" s="838"/>
      <c r="EO7" s="838"/>
      <c r="EP7" s="838"/>
      <c r="EQ7" s="838"/>
      <c r="ER7" s="838"/>
      <c r="ES7" s="838"/>
      <c r="ET7" s="838"/>
      <c r="EU7" s="838"/>
      <c r="EV7" s="838"/>
      <c r="EW7" s="838"/>
      <c r="EX7" s="838"/>
      <c r="EY7" s="838"/>
      <c r="EZ7" s="838"/>
      <c r="FA7" s="838"/>
      <c r="FB7" s="838"/>
      <c r="FC7" s="838"/>
      <c r="FD7" s="838"/>
      <c r="FE7" s="838"/>
      <c r="FF7" s="838"/>
      <c r="FG7" s="838"/>
      <c r="FH7" s="838"/>
      <c r="FI7" s="838"/>
      <c r="FJ7" s="838"/>
      <c r="FK7" s="838"/>
      <c r="FL7" s="838"/>
      <c r="FM7" s="838"/>
      <c r="FN7" s="838"/>
      <c r="FO7" s="838"/>
      <c r="FP7" s="838"/>
      <c r="FQ7" s="838"/>
      <c r="FR7" s="838"/>
      <c r="FS7" s="838"/>
      <c r="FT7" s="838"/>
      <c r="FU7" s="838"/>
      <c r="FV7" s="838"/>
      <c r="FW7" s="838"/>
      <c r="FX7" s="838"/>
      <c r="FY7" s="838"/>
      <c r="FZ7" s="838"/>
      <c r="GA7" s="838"/>
      <c r="GB7" s="838"/>
      <c r="GC7" s="838"/>
      <c r="GD7" s="838"/>
      <c r="GE7" s="838"/>
      <c r="GF7" s="838"/>
      <c r="GG7" s="838"/>
      <c r="GH7" s="838"/>
      <c r="GI7" s="838"/>
      <c r="GJ7" s="838"/>
      <c r="GK7" s="838"/>
      <c r="GL7" s="838"/>
      <c r="GM7" s="838"/>
      <c r="GN7" s="838"/>
      <c r="GO7" s="838"/>
      <c r="GP7" s="838"/>
      <c r="GQ7" s="838"/>
      <c r="GR7" s="838"/>
      <c r="GS7" s="838"/>
      <c r="GT7" s="838"/>
      <c r="GU7" s="838"/>
      <c r="GV7" s="838"/>
      <c r="GW7" s="838"/>
      <c r="GX7" s="838"/>
      <c r="GY7" s="838"/>
      <c r="GZ7" s="838"/>
      <c r="HA7" s="838"/>
      <c r="HB7" s="838"/>
      <c r="HC7" s="838"/>
      <c r="HD7" s="838"/>
      <c r="HE7" s="838"/>
      <c r="HF7" s="838"/>
      <c r="HG7" s="838"/>
      <c r="HH7" s="838"/>
      <c r="HI7" s="838"/>
      <c r="HJ7" s="838"/>
      <c r="HK7" s="838"/>
      <c r="HL7" s="838"/>
      <c r="HM7" s="838"/>
      <c r="HN7" s="838"/>
      <c r="HO7" s="838"/>
      <c r="HP7" s="838"/>
      <c r="HQ7" s="838"/>
      <c r="HR7" s="838"/>
      <c r="HS7" s="838"/>
      <c r="HT7" s="838"/>
      <c r="HU7" s="838"/>
      <c r="HV7" s="838"/>
      <c r="HW7" s="838"/>
      <c r="HX7" s="838"/>
      <c r="HY7" s="838"/>
      <c r="HZ7" s="838"/>
      <c r="IA7" s="838"/>
      <c r="IB7" s="838"/>
      <c r="IC7" s="838"/>
      <c r="ID7" s="838"/>
      <c r="IE7" s="838"/>
      <c r="IF7" s="838"/>
      <c r="IG7" s="838"/>
      <c r="IH7" s="838"/>
      <c r="II7" s="838"/>
      <c r="IJ7" s="838"/>
      <c r="IK7" s="838"/>
      <c r="IL7" s="838"/>
      <c r="IM7" s="838"/>
      <c r="IN7" s="838"/>
      <c r="IO7" s="838"/>
      <c r="IP7" s="838"/>
      <c r="IQ7" s="838"/>
      <c r="IR7" s="838"/>
      <c r="IS7" s="838"/>
      <c r="IT7" s="838"/>
    </row>
    <row r="8" spans="1:254" s="846" customFormat="1" ht="15" customHeight="1">
      <c r="A8" s="1479" t="s">
        <v>238</v>
      </c>
      <c r="B8" s="1992"/>
      <c r="C8" s="1480"/>
      <c r="D8" s="2149" t="str">
        <f>IF('PR_Programmatic Progress_1A'!C8="","",'PR_Programmatic Progress_1A'!C8)</f>
        <v>NCDC</v>
      </c>
      <c r="E8" s="2150"/>
      <c r="F8" s="2150"/>
      <c r="G8" s="2151"/>
      <c r="H8" s="848"/>
      <c r="I8" s="63"/>
      <c r="J8" s="63"/>
      <c r="K8" s="847"/>
      <c r="L8" s="847"/>
      <c r="M8" s="847"/>
      <c r="N8" s="847"/>
      <c r="O8" s="847"/>
      <c r="P8" s="847"/>
      <c r="Q8" s="847"/>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8"/>
      <c r="AW8" s="838"/>
      <c r="AX8" s="838"/>
      <c r="AY8" s="838"/>
      <c r="AZ8" s="838"/>
      <c r="BA8" s="838"/>
      <c r="BB8" s="838"/>
      <c r="BC8" s="838"/>
      <c r="BD8" s="838"/>
      <c r="BE8" s="838"/>
      <c r="BF8" s="838"/>
      <c r="BG8" s="838"/>
      <c r="BH8" s="838"/>
      <c r="BI8" s="838"/>
      <c r="BJ8" s="838"/>
      <c r="BK8" s="838"/>
      <c r="BL8" s="838"/>
      <c r="BM8" s="838"/>
      <c r="BN8" s="838"/>
      <c r="BO8" s="838"/>
      <c r="BP8" s="838"/>
      <c r="BQ8" s="838"/>
      <c r="BR8" s="838"/>
      <c r="BS8" s="838"/>
      <c r="BT8" s="838"/>
      <c r="BU8" s="838"/>
      <c r="BV8" s="838"/>
      <c r="BW8" s="838"/>
      <c r="BX8" s="838"/>
      <c r="BY8" s="838"/>
      <c r="BZ8" s="838"/>
      <c r="CA8" s="838"/>
      <c r="CB8" s="838"/>
      <c r="CC8" s="838"/>
      <c r="CD8" s="838"/>
      <c r="CE8" s="838"/>
      <c r="CF8" s="838"/>
      <c r="CG8" s="838"/>
      <c r="CH8" s="838"/>
      <c r="CI8" s="838"/>
      <c r="CJ8" s="838"/>
      <c r="CK8" s="838"/>
      <c r="CL8" s="838"/>
      <c r="CM8" s="838"/>
      <c r="CN8" s="838"/>
      <c r="CO8" s="838"/>
      <c r="CP8" s="838"/>
      <c r="CQ8" s="838"/>
      <c r="CR8" s="838"/>
      <c r="CS8" s="838"/>
      <c r="CT8" s="838"/>
      <c r="CU8" s="838"/>
      <c r="CV8" s="838"/>
      <c r="CW8" s="838"/>
      <c r="CX8" s="838"/>
      <c r="CY8" s="838"/>
      <c r="CZ8" s="838"/>
      <c r="DA8" s="838"/>
      <c r="DB8" s="838"/>
      <c r="DC8" s="838"/>
      <c r="DD8" s="838"/>
      <c r="DE8" s="838"/>
      <c r="DF8" s="838"/>
      <c r="DG8" s="838"/>
      <c r="DH8" s="838"/>
      <c r="DI8" s="838"/>
      <c r="DJ8" s="838"/>
      <c r="DK8" s="838"/>
      <c r="DL8" s="838"/>
      <c r="DM8" s="838"/>
      <c r="DN8" s="838"/>
      <c r="DO8" s="838"/>
      <c r="DP8" s="838"/>
      <c r="DQ8" s="838"/>
      <c r="DR8" s="838"/>
      <c r="DS8" s="838"/>
      <c r="DT8" s="838"/>
      <c r="DU8" s="838"/>
      <c r="DV8" s="838"/>
      <c r="DW8" s="838"/>
      <c r="DX8" s="838"/>
      <c r="DY8" s="838"/>
      <c r="DZ8" s="838"/>
      <c r="EA8" s="838"/>
      <c r="EB8" s="838"/>
      <c r="EC8" s="838"/>
      <c r="ED8" s="838"/>
      <c r="EE8" s="838"/>
      <c r="EF8" s="838"/>
      <c r="EG8" s="838"/>
      <c r="EH8" s="838"/>
      <c r="EI8" s="838"/>
      <c r="EJ8" s="838"/>
      <c r="EK8" s="838"/>
      <c r="EL8" s="838"/>
      <c r="EM8" s="838"/>
      <c r="EN8" s="838"/>
      <c r="EO8" s="838"/>
      <c r="EP8" s="838"/>
      <c r="EQ8" s="838"/>
      <c r="ER8" s="838"/>
      <c r="ES8" s="838"/>
      <c r="ET8" s="838"/>
      <c r="EU8" s="838"/>
      <c r="EV8" s="838"/>
      <c r="EW8" s="838"/>
      <c r="EX8" s="838"/>
      <c r="EY8" s="838"/>
      <c r="EZ8" s="838"/>
      <c r="FA8" s="838"/>
      <c r="FB8" s="838"/>
      <c r="FC8" s="838"/>
      <c r="FD8" s="838"/>
      <c r="FE8" s="838"/>
      <c r="FF8" s="838"/>
      <c r="FG8" s="838"/>
      <c r="FH8" s="838"/>
      <c r="FI8" s="838"/>
      <c r="FJ8" s="838"/>
      <c r="FK8" s="838"/>
      <c r="FL8" s="838"/>
      <c r="FM8" s="838"/>
      <c r="FN8" s="838"/>
      <c r="FO8" s="838"/>
      <c r="FP8" s="838"/>
      <c r="FQ8" s="838"/>
      <c r="FR8" s="838"/>
      <c r="FS8" s="838"/>
      <c r="FT8" s="838"/>
      <c r="FU8" s="838"/>
      <c r="FV8" s="838"/>
      <c r="FW8" s="838"/>
      <c r="FX8" s="838"/>
      <c r="FY8" s="838"/>
      <c r="FZ8" s="838"/>
      <c r="GA8" s="838"/>
      <c r="GB8" s="838"/>
      <c r="GC8" s="838"/>
      <c r="GD8" s="838"/>
      <c r="GE8" s="838"/>
      <c r="GF8" s="838"/>
      <c r="GG8" s="838"/>
      <c r="GH8" s="838"/>
      <c r="GI8" s="838"/>
      <c r="GJ8" s="838"/>
      <c r="GK8" s="838"/>
      <c r="GL8" s="838"/>
      <c r="GM8" s="838"/>
      <c r="GN8" s="838"/>
      <c r="GO8" s="838"/>
      <c r="GP8" s="838"/>
      <c r="GQ8" s="838"/>
      <c r="GR8" s="838"/>
      <c r="GS8" s="838"/>
      <c r="GT8" s="838"/>
      <c r="GU8" s="838"/>
      <c r="GV8" s="838"/>
      <c r="GW8" s="838"/>
      <c r="GX8" s="838"/>
      <c r="GY8" s="838"/>
      <c r="GZ8" s="838"/>
      <c r="HA8" s="838"/>
      <c r="HB8" s="838"/>
      <c r="HC8" s="838"/>
      <c r="HD8" s="838"/>
      <c r="HE8" s="838"/>
      <c r="HF8" s="838"/>
      <c r="HG8" s="838"/>
      <c r="HH8" s="838"/>
      <c r="HI8" s="838"/>
      <c r="HJ8" s="838"/>
      <c r="HK8" s="838"/>
      <c r="HL8" s="838"/>
      <c r="HM8" s="838"/>
      <c r="HN8" s="838"/>
      <c r="HO8" s="838"/>
      <c r="HP8" s="838"/>
      <c r="HQ8" s="838"/>
      <c r="HR8" s="838"/>
      <c r="HS8" s="838"/>
      <c r="HT8" s="838"/>
      <c r="HU8" s="838"/>
      <c r="HV8" s="838"/>
      <c r="HW8" s="838"/>
      <c r="HX8" s="838"/>
      <c r="HY8" s="838"/>
      <c r="HZ8" s="838"/>
      <c r="IA8" s="838"/>
      <c r="IB8" s="838"/>
      <c r="IC8" s="838"/>
      <c r="ID8" s="838"/>
      <c r="IE8" s="838"/>
      <c r="IF8" s="838"/>
      <c r="IG8" s="838"/>
      <c r="IH8" s="838"/>
      <c r="II8" s="838"/>
      <c r="IJ8" s="838"/>
      <c r="IK8" s="838"/>
      <c r="IL8" s="838"/>
      <c r="IM8" s="838"/>
      <c r="IN8" s="838"/>
      <c r="IO8" s="838"/>
      <c r="IP8" s="838"/>
      <c r="IQ8" s="838"/>
      <c r="IR8" s="838"/>
      <c r="IS8" s="838"/>
      <c r="IT8" s="838"/>
    </row>
    <row r="9" spans="1:254" s="846" customFormat="1" ht="15" customHeight="1">
      <c r="A9" s="1479" t="s">
        <v>263</v>
      </c>
      <c r="B9" s="1992"/>
      <c r="C9" s="1480"/>
      <c r="D9" s="2143">
        <f>IF('PR_Programmatic Progress_1A'!C9="","",'PR_Programmatic Progress_1A'!C9)</f>
        <v>41730</v>
      </c>
      <c r="E9" s="2144"/>
      <c r="F9" s="2144"/>
      <c r="G9" s="2145"/>
      <c r="H9" s="849"/>
      <c r="I9" s="63"/>
      <c r="J9" s="63"/>
      <c r="K9" s="847"/>
      <c r="L9" s="847"/>
      <c r="M9" s="847"/>
      <c r="N9" s="847"/>
      <c r="O9" s="847"/>
      <c r="P9" s="847"/>
      <c r="Q9" s="847"/>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8"/>
      <c r="AY9" s="838"/>
      <c r="AZ9" s="838"/>
      <c r="BA9" s="838"/>
      <c r="BB9" s="838"/>
      <c r="BC9" s="838"/>
      <c r="BD9" s="838"/>
      <c r="BE9" s="838"/>
      <c r="BF9" s="838"/>
      <c r="BG9" s="838"/>
      <c r="BH9" s="838"/>
      <c r="BI9" s="838"/>
      <c r="BJ9" s="838"/>
      <c r="BK9" s="838"/>
      <c r="BL9" s="838"/>
      <c r="BM9" s="838"/>
      <c r="BN9" s="838"/>
      <c r="BO9" s="838"/>
      <c r="BP9" s="838"/>
      <c r="BQ9" s="838"/>
      <c r="BR9" s="838"/>
      <c r="BS9" s="838"/>
      <c r="BT9" s="838"/>
      <c r="BU9" s="838"/>
      <c r="BV9" s="838"/>
      <c r="BW9" s="838"/>
      <c r="BX9" s="838"/>
      <c r="BY9" s="838"/>
      <c r="BZ9" s="838"/>
      <c r="CA9" s="838"/>
      <c r="CB9" s="838"/>
      <c r="CC9" s="838"/>
      <c r="CD9" s="838"/>
      <c r="CE9" s="838"/>
      <c r="CF9" s="838"/>
      <c r="CG9" s="838"/>
      <c r="CH9" s="838"/>
      <c r="CI9" s="838"/>
      <c r="CJ9" s="838"/>
      <c r="CK9" s="838"/>
      <c r="CL9" s="838"/>
      <c r="CM9" s="838"/>
      <c r="CN9" s="838"/>
      <c r="CO9" s="838"/>
      <c r="CP9" s="838"/>
      <c r="CQ9" s="838"/>
      <c r="CR9" s="838"/>
      <c r="CS9" s="838"/>
      <c r="CT9" s="838"/>
      <c r="CU9" s="838"/>
      <c r="CV9" s="838"/>
      <c r="CW9" s="838"/>
      <c r="CX9" s="838"/>
      <c r="CY9" s="838"/>
      <c r="CZ9" s="838"/>
      <c r="DA9" s="838"/>
      <c r="DB9" s="838"/>
      <c r="DC9" s="838"/>
      <c r="DD9" s="838"/>
      <c r="DE9" s="838"/>
      <c r="DF9" s="838"/>
      <c r="DG9" s="838"/>
      <c r="DH9" s="838"/>
      <c r="DI9" s="838"/>
      <c r="DJ9" s="838"/>
      <c r="DK9" s="838"/>
      <c r="DL9" s="838"/>
      <c r="DM9" s="838"/>
      <c r="DN9" s="838"/>
      <c r="DO9" s="838"/>
      <c r="DP9" s="838"/>
      <c r="DQ9" s="838"/>
      <c r="DR9" s="838"/>
      <c r="DS9" s="838"/>
      <c r="DT9" s="838"/>
      <c r="DU9" s="838"/>
      <c r="DV9" s="838"/>
      <c r="DW9" s="838"/>
      <c r="DX9" s="838"/>
      <c r="DY9" s="838"/>
      <c r="DZ9" s="838"/>
      <c r="EA9" s="838"/>
      <c r="EB9" s="838"/>
      <c r="EC9" s="838"/>
      <c r="ED9" s="838"/>
      <c r="EE9" s="838"/>
      <c r="EF9" s="838"/>
      <c r="EG9" s="838"/>
      <c r="EH9" s="838"/>
      <c r="EI9" s="838"/>
      <c r="EJ9" s="838"/>
      <c r="EK9" s="838"/>
      <c r="EL9" s="838"/>
      <c r="EM9" s="838"/>
      <c r="EN9" s="838"/>
      <c r="EO9" s="838"/>
      <c r="EP9" s="838"/>
      <c r="EQ9" s="838"/>
      <c r="ER9" s="838"/>
      <c r="ES9" s="838"/>
      <c r="ET9" s="838"/>
      <c r="EU9" s="838"/>
      <c r="EV9" s="838"/>
      <c r="EW9" s="838"/>
      <c r="EX9" s="838"/>
      <c r="EY9" s="838"/>
      <c r="EZ9" s="838"/>
      <c r="FA9" s="838"/>
      <c r="FB9" s="838"/>
      <c r="FC9" s="838"/>
      <c r="FD9" s="838"/>
      <c r="FE9" s="838"/>
      <c r="FF9" s="838"/>
      <c r="FG9" s="838"/>
      <c r="FH9" s="838"/>
      <c r="FI9" s="838"/>
      <c r="FJ9" s="838"/>
      <c r="FK9" s="838"/>
      <c r="FL9" s="838"/>
      <c r="FM9" s="838"/>
      <c r="FN9" s="838"/>
      <c r="FO9" s="838"/>
      <c r="FP9" s="838"/>
      <c r="FQ9" s="838"/>
      <c r="FR9" s="838"/>
      <c r="FS9" s="838"/>
      <c r="FT9" s="838"/>
      <c r="FU9" s="838"/>
      <c r="FV9" s="838"/>
      <c r="FW9" s="838"/>
      <c r="FX9" s="838"/>
      <c r="FY9" s="838"/>
      <c r="FZ9" s="838"/>
      <c r="GA9" s="838"/>
      <c r="GB9" s="838"/>
      <c r="GC9" s="838"/>
      <c r="GD9" s="838"/>
      <c r="GE9" s="838"/>
      <c r="GF9" s="838"/>
      <c r="GG9" s="838"/>
      <c r="GH9" s="838"/>
      <c r="GI9" s="838"/>
      <c r="GJ9" s="838"/>
      <c r="GK9" s="838"/>
      <c r="GL9" s="838"/>
      <c r="GM9" s="838"/>
      <c r="GN9" s="838"/>
      <c r="GO9" s="838"/>
      <c r="GP9" s="838"/>
      <c r="GQ9" s="838"/>
      <c r="GR9" s="838"/>
      <c r="GS9" s="838"/>
      <c r="GT9" s="838"/>
      <c r="GU9" s="838"/>
      <c r="GV9" s="838"/>
      <c r="GW9" s="838"/>
      <c r="GX9" s="838"/>
      <c r="GY9" s="838"/>
      <c r="GZ9" s="838"/>
      <c r="HA9" s="838"/>
      <c r="HB9" s="838"/>
      <c r="HC9" s="838"/>
      <c r="HD9" s="838"/>
      <c r="HE9" s="838"/>
      <c r="HF9" s="838"/>
      <c r="HG9" s="838"/>
      <c r="HH9" s="838"/>
      <c r="HI9" s="838"/>
      <c r="HJ9" s="838"/>
      <c r="HK9" s="838"/>
      <c r="HL9" s="838"/>
      <c r="HM9" s="838"/>
      <c r="HN9" s="838"/>
      <c r="HO9" s="838"/>
      <c r="HP9" s="838"/>
      <c r="HQ9" s="838"/>
      <c r="HR9" s="838"/>
      <c r="HS9" s="838"/>
      <c r="HT9" s="838"/>
      <c r="HU9" s="838"/>
      <c r="HV9" s="838"/>
      <c r="HW9" s="838"/>
      <c r="HX9" s="838"/>
      <c r="HY9" s="838"/>
      <c r="HZ9" s="838"/>
      <c r="IA9" s="838"/>
      <c r="IB9" s="838"/>
      <c r="IC9" s="838"/>
      <c r="ID9" s="838"/>
      <c r="IE9" s="838"/>
      <c r="IF9" s="838"/>
      <c r="IG9" s="838"/>
      <c r="IH9" s="838"/>
      <c r="II9" s="838"/>
      <c r="IJ9" s="838"/>
      <c r="IK9" s="838"/>
      <c r="IL9" s="838"/>
      <c r="IM9" s="838"/>
      <c r="IN9" s="838"/>
      <c r="IO9" s="838"/>
      <c r="IP9" s="838"/>
      <c r="IQ9" s="838"/>
      <c r="IR9" s="838"/>
      <c r="IS9" s="838"/>
      <c r="IT9" s="838"/>
    </row>
    <row r="10" spans="1:254" s="846" customFormat="1" ht="15" customHeight="1" thickBot="1">
      <c r="A10" s="1485" t="s">
        <v>239</v>
      </c>
      <c r="B10" s="2165"/>
      <c r="C10" s="1486"/>
      <c r="D10" s="2154" t="str">
        <f>IF('PR_Programmatic Progress_1A'!C10="","",'PR_Programmatic Progress_1A'!C10)</f>
        <v>EUR</v>
      </c>
      <c r="E10" s="2155"/>
      <c r="F10" s="2155"/>
      <c r="G10" s="2156"/>
      <c r="H10" s="850"/>
      <c r="I10" s="63"/>
      <c r="J10" s="63"/>
      <c r="K10" s="1132"/>
      <c r="L10" s="847"/>
      <c r="M10" s="847"/>
      <c r="N10" s="847"/>
      <c r="O10" s="847"/>
      <c r="P10" s="847"/>
      <c r="Q10" s="847"/>
      <c r="R10" s="838"/>
      <c r="S10" s="838"/>
      <c r="T10" s="838"/>
      <c r="U10" s="838"/>
      <c r="V10" s="838"/>
      <c r="W10" s="838"/>
      <c r="X10" s="838"/>
      <c r="Y10" s="838"/>
      <c r="Z10" s="838"/>
      <c r="AA10" s="838"/>
      <c r="AB10" s="838"/>
      <c r="AC10" s="838"/>
      <c r="AD10" s="838"/>
      <c r="AE10" s="838"/>
      <c r="AF10" s="838"/>
      <c r="AG10" s="838"/>
      <c r="AH10" s="838"/>
      <c r="AI10" s="838"/>
      <c r="AJ10" s="838"/>
      <c r="AK10" s="838"/>
      <c r="AL10" s="838"/>
      <c r="AM10" s="838"/>
      <c r="AN10" s="838"/>
      <c r="AO10" s="838"/>
      <c r="AP10" s="838"/>
      <c r="AQ10" s="838"/>
      <c r="AR10" s="838"/>
      <c r="AS10" s="838"/>
      <c r="AT10" s="838"/>
      <c r="AU10" s="838"/>
      <c r="AV10" s="838"/>
      <c r="AW10" s="838"/>
      <c r="AX10" s="838"/>
      <c r="AY10" s="838"/>
      <c r="AZ10" s="838"/>
      <c r="BA10" s="838"/>
      <c r="BB10" s="838"/>
      <c r="BC10" s="838"/>
      <c r="BD10" s="838"/>
      <c r="BE10" s="838"/>
      <c r="BF10" s="838"/>
      <c r="BG10" s="838"/>
      <c r="BH10" s="838"/>
      <c r="BI10" s="838"/>
      <c r="BJ10" s="838"/>
      <c r="BK10" s="838"/>
      <c r="BL10" s="838"/>
      <c r="BM10" s="838"/>
      <c r="BN10" s="838"/>
      <c r="BO10" s="838"/>
      <c r="BP10" s="838"/>
      <c r="BQ10" s="838"/>
      <c r="BR10" s="838"/>
      <c r="BS10" s="838"/>
      <c r="BT10" s="838"/>
      <c r="BU10" s="838"/>
      <c r="BV10" s="838"/>
      <c r="BW10" s="838"/>
      <c r="BX10" s="838"/>
      <c r="BY10" s="838"/>
      <c r="BZ10" s="838"/>
      <c r="CA10" s="838"/>
      <c r="CB10" s="838"/>
      <c r="CC10" s="838"/>
      <c r="CD10" s="838"/>
      <c r="CE10" s="838"/>
      <c r="CF10" s="838"/>
      <c r="CG10" s="838"/>
      <c r="CH10" s="838"/>
      <c r="CI10" s="838"/>
      <c r="CJ10" s="838"/>
      <c r="CK10" s="838"/>
      <c r="CL10" s="838"/>
      <c r="CM10" s="838"/>
      <c r="CN10" s="838"/>
      <c r="CO10" s="838"/>
      <c r="CP10" s="838"/>
      <c r="CQ10" s="838"/>
      <c r="CR10" s="838"/>
      <c r="CS10" s="838"/>
      <c r="CT10" s="838"/>
      <c r="CU10" s="838"/>
      <c r="CV10" s="838"/>
      <c r="CW10" s="838"/>
      <c r="CX10" s="838"/>
      <c r="CY10" s="838"/>
      <c r="CZ10" s="838"/>
      <c r="DA10" s="838"/>
      <c r="DB10" s="838"/>
      <c r="DC10" s="838"/>
      <c r="DD10" s="838"/>
      <c r="DE10" s="838"/>
      <c r="DF10" s="838"/>
      <c r="DG10" s="838"/>
      <c r="DH10" s="838"/>
      <c r="DI10" s="838"/>
      <c r="DJ10" s="838"/>
      <c r="DK10" s="838"/>
      <c r="DL10" s="838"/>
      <c r="DM10" s="838"/>
      <c r="DN10" s="838"/>
      <c r="DO10" s="838"/>
      <c r="DP10" s="838"/>
      <c r="DQ10" s="838"/>
      <c r="DR10" s="838"/>
      <c r="DS10" s="838"/>
      <c r="DT10" s="838"/>
      <c r="DU10" s="838"/>
      <c r="DV10" s="838"/>
      <c r="DW10" s="838"/>
      <c r="DX10" s="838"/>
      <c r="DY10" s="838"/>
      <c r="DZ10" s="838"/>
      <c r="EA10" s="838"/>
      <c r="EB10" s="838"/>
      <c r="EC10" s="838"/>
      <c r="ED10" s="838"/>
      <c r="EE10" s="838"/>
      <c r="EF10" s="838"/>
      <c r="EG10" s="838"/>
      <c r="EH10" s="838"/>
      <c r="EI10" s="838"/>
      <c r="EJ10" s="838"/>
      <c r="EK10" s="838"/>
      <c r="EL10" s="838"/>
      <c r="EM10" s="838"/>
      <c r="EN10" s="838"/>
      <c r="EO10" s="838"/>
      <c r="EP10" s="838"/>
      <c r="EQ10" s="838"/>
      <c r="ER10" s="838"/>
      <c r="ES10" s="838"/>
      <c r="ET10" s="838"/>
      <c r="EU10" s="838"/>
      <c r="EV10" s="838"/>
      <c r="EW10" s="838"/>
      <c r="EX10" s="838"/>
      <c r="EY10" s="838"/>
      <c r="EZ10" s="838"/>
      <c r="FA10" s="838"/>
      <c r="FB10" s="838"/>
      <c r="FC10" s="838"/>
      <c r="FD10" s="838"/>
      <c r="FE10" s="838"/>
      <c r="FF10" s="838"/>
      <c r="FG10" s="838"/>
      <c r="FH10" s="838"/>
      <c r="FI10" s="838"/>
      <c r="FJ10" s="838"/>
      <c r="FK10" s="838"/>
      <c r="FL10" s="838"/>
      <c r="FM10" s="838"/>
      <c r="FN10" s="838"/>
      <c r="FO10" s="838"/>
      <c r="FP10" s="838"/>
      <c r="FQ10" s="838"/>
      <c r="FR10" s="838"/>
      <c r="FS10" s="838"/>
      <c r="FT10" s="838"/>
      <c r="FU10" s="838"/>
      <c r="FV10" s="838"/>
      <c r="FW10" s="838"/>
      <c r="FX10" s="838"/>
      <c r="FY10" s="838"/>
      <c r="FZ10" s="838"/>
      <c r="GA10" s="838"/>
      <c r="GB10" s="838"/>
      <c r="GC10" s="838"/>
      <c r="GD10" s="838"/>
      <c r="GE10" s="838"/>
      <c r="GF10" s="838"/>
      <c r="GG10" s="838"/>
      <c r="GH10" s="838"/>
      <c r="GI10" s="838"/>
      <c r="GJ10" s="838"/>
      <c r="GK10" s="838"/>
      <c r="GL10" s="838"/>
      <c r="GM10" s="838"/>
      <c r="GN10" s="838"/>
      <c r="GO10" s="838"/>
      <c r="GP10" s="838"/>
      <c r="GQ10" s="838"/>
      <c r="GR10" s="838"/>
      <c r="GS10" s="838"/>
      <c r="GT10" s="838"/>
      <c r="GU10" s="838"/>
      <c r="GV10" s="838"/>
      <c r="GW10" s="838"/>
      <c r="GX10" s="838"/>
      <c r="GY10" s="838"/>
      <c r="GZ10" s="838"/>
      <c r="HA10" s="838"/>
      <c r="HB10" s="838"/>
      <c r="HC10" s="838"/>
      <c r="HD10" s="838"/>
      <c r="HE10" s="838"/>
      <c r="HF10" s="838"/>
      <c r="HG10" s="838"/>
      <c r="HH10" s="838"/>
      <c r="HI10" s="838"/>
      <c r="HJ10" s="838"/>
      <c r="HK10" s="838"/>
      <c r="HL10" s="838"/>
      <c r="HM10" s="838"/>
      <c r="HN10" s="838"/>
      <c r="HO10" s="838"/>
      <c r="HP10" s="838"/>
      <c r="HQ10" s="838"/>
      <c r="HR10" s="838"/>
      <c r="HS10" s="838"/>
      <c r="HT10" s="838"/>
      <c r="HU10" s="838"/>
      <c r="HV10" s="838"/>
      <c r="HW10" s="838"/>
      <c r="HX10" s="838"/>
      <c r="HY10" s="838"/>
      <c r="HZ10" s="838"/>
      <c r="IA10" s="838"/>
      <c r="IB10" s="838"/>
      <c r="IC10" s="838"/>
      <c r="ID10" s="838"/>
      <c r="IE10" s="838"/>
      <c r="IF10" s="838"/>
      <c r="IG10" s="838"/>
      <c r="IH10" s="838"/>
      <c r="II10" s="838"/>
      <c r="IJ10" s="838"/>
      <c r="IK10" s="838"/>
      <c r="IL10" s="838"/>
      <c r="IM10" s="838"/>
      <c r="IN10" s="838"/>
      <c r="IO10" s="838"/>
      <c r="IP10" s="838"/>
      <c r="IQ10" s="838"/>
      <c r="IR10" s="838"/>
      <c r="IS10" s="838"/>
      <c r="IT10" s="838"/>
    </row>
    <row r="11" spans="1:254" s="846" customFormat="1" ht="21.75" customHeight="1">
      <c r="A11" s="852"/>
      <c r="B11" s="852"/>
      <c r="C11" s="852"/>
      <c r="D11" s="851"/>
      <c r="E11" s="851"/>
      <c r="F11" s="851"/>
      <c r="G11" s="851"/>
      <c r="H11" s="850"/>
      <c r="I11" s="63"/>
      <c r="J11" s="63"/>
      <c r="K11" s="847"/>
      <c r="L11" s="847"/>
      <c r="M11" s="847"/>
      <c r="N11" s="847"/>
      <c r="O11" s="847"/>
      <c r="P11" s="847"/>
      <c r="Q11" s="847"/>
      <c r="R11" s="838"/>
      <c r="S11" s="838"/>
      <c r="T11" s="838"/>
      <c r="U11" s="838"/>
      <c r="V11" s="838"/>
      <c r="W11" s="838"/>
      <c r="X11" s="838"/>
      <c r="Y11" s="838"/>
      <c r="Z11" s="838"/>
      <c r="AA11" s="838"/>
      <c r="AB11" s="838"/>
      <c r="AC11" s="838"/>
      <c r="AD11" s="838"/>
      <c r="AE11" s="838"/>
      <c r="AF11" s="838"/>
      <c r="AG11" s="838"/>
      <c r="AH11" s="838"/>
      <c r="AI11" s="838"/>
      <c r="AJ11" s="838"/>
      <c r="AK11" s="838"/>
      <c r="AL11" s="838"/>
      <c r="AM11" s="838"/>
      <c r="AN11" s="838"/>
      <c r="AO11" s="838"/>
      <c r="AP11" s="838"/>
      <c r="AQ11" s="838"/>
      <c r="AR11" s="838"/>
      <c r="AS11" s="838"/>
      <c r="AT11" s="838"/>
      <c r="AU11" s="838"/>
      <c r="AV11" s="838"/>
      <c r="AW11" s="838"/>
      <c r="AX11" s="838"/>
      <c r="AY11" s="838"/>
      <c r="AZ11" s="838"/>
      <c r="BA11" s="838"/>
      <c r="BB11" s="838"/>
      <c r="BC11" s="838"/>
      <c r="BD11" s="838"/>
      <c r="BE11" s="838"/>
      <c r="BF11" s="838"/>
      <c r="BG11" s="838"/>
      <c r="BH11" s="838"/>
      <c r="BI11" s="838"/>
      <c r="BJ11" s="838"/>
      <c r="BK11" s="838"/>
      <c r="BL11" s="838"/>
      <c r="BM11" s="838"/>
      <c r="BN11" s="838"/>
      <c r="BO11" s="838"/>
      <c r="BP11" s="838"/>
      <c r="BQ11" s="838"/>
      <c r="BR11" s="838"/>
      <c r="BS11" s="838"/>
      <c r="BT11" s="838"/>
      <c r="BU11" s="838"/>
      <c r="BV11" s="838"/>
      <c r="BW11" s="838"/>
      <c r="BX11" s="838"/>
      <c r="BY11" s="838"/>
      <c r="BZ11" s="838"/>
      <c r="CA11" s="838"/>
      <c r="CB11" s="838"/>
      <c r="CC11" s="838"/>
      <c r="CD11" s="838"/>
      <c r="CE11" s="838"/>
      <c r="CF11" s="838"/>
      <c r="CG11" s="838"/>
      <c r="CH11" s="838"/>
      <c r="CI11" s="838"/>
      <c r="CJ11" s="838"/>
      <c r="CK11" s="838"/>
      <c r="CL11" s="838"/>
      <c r="CM11" s="838"/>
      <c r="CN11" s="838"/>
      <c r="CO11" s="838"/>
      <c r="CP11" s="838"/>
      <c r="CQ11" s="838"/>
      <c r="CR11" s="838"/>
      <c r="CS11" s="838"/>
      <c r="CT11" s="838"/>
      <c r="CU11" s="838"/>
      <c r="CV11" s="838"/>
      <c r="CW11" s="838"/>
      <c r="CX11" s="838"/>
      <c r="CY11" s="838"/>
      <c r="CZ11" s="838"/>
      <c r="DA11" s="838"/>
      <c r="DB11" s="838"/>
      <c r="DC11" s="838"/>
      <c r="DD11" s="838"/>
      <c r="DE11" s="838"/>
      <c r="DF11" s="838"/>
      <c r="DG11" s="838"/>
      <c r="DH11" s="838"/>
      <c r="DI11" s="838"/>
      <c r="DJ11" s="838"/>
      <c r="DK11" s="838"/>
      <c r="DL11" s="838"/>
      <c r="DM11" s="838"/>
      <c r="DN11" s="838"/>
      <c r="DO11" s="838"/>
      <c r="DP11" s="838"/>
      <c r="DQ11" s="838"/>
      <c r="DR11" s="838"/>
      <c r="DS11" s="838"/>
      <c r="DT11" s="838"/>
      <c r="DU11" s="838"/>
      <c r="DV11" s="838"/>
      <c r="DW11" s="838"/>
      <c r="DX11" s="838"/>
      <c r="DY11" s="838"/>
      <c r="DZ11" s="838"/>
      <c r="EA11" s="838"/>
      <c r="EB11" s="838"/>
      <c r="EC11" s="838"/>
      <c r="ED11" s="838"/>
      <c r="EE11" s="838"/>
      <c r="EF11" s="838"/>
      <c r="EG11" s="838"/>
      <c r="EH11" s="838"/>
      <c r="EI11" s="838"/>
      <c r="EJ11" s="838"/>
      <c r="EK11" s="838"/>
      <c r="EL11" s="838"/>
      <c r="EM11" s="838"/>
      <c r="EN11" s="838"/>
      <c r="EO11" s="838"/>
      <c r="EP11" s="838"/>
      <c r="EQ11" s="838"/>
      <c r="ER11" s="838"/>
      <c r="ES11" s="838"/>
      <c r="ET11" s="838"/>
      <c r="EU11" s="838"/>
      <c r="EV11" s="838"/>
      <c r="EW11" s="838"/>
      <c r="EX11" s="838"/>
      <c r="EY11" s="838"/>
      <c r="EZ11" s="838"/>
      <c r="FA11" s="838"/>
      <c r="FB11" s="838"/>
      <c r="FC11" s="838"/>
      <c r="FD11" s="838"/>
      <c r="FE11" s="838"/>
      <c r="FF11" s="838"/>
      <c r="FG11" s="838"/>
      <c r="FH11" s="838"/>
      <c r="FI11" s="838"/>
      <c r="FJ11" s="838"/>
      <c r="FK11" s="838"/>
      <c r="FL11" s="838"/>
      <c r="FM11" s="838"/>
      <c r="FN11" s="838"/>
      <c r="FO11" s="838"/>
      <c r="FP11" s="838"/>
      <c r="FQ11" s="838"/>
      <c r="FR11" s="838"/>
      <c r="FS11" s="838"/>
      <c r="FT11" s="838"/>
      <c r="FU11" s="838"/>
      <c r="FV11" s="838"/>
      <c r="FW11" s="838"/>
      <c r="FX11" s="838"/>
      <c r="FY11" s="838"/>
      <c r="FZ11" s="838"/>
      <c r="GA11" s="838"/>
      <c r="GB11" s="838"/>
      <c r="GC11" s="838"/>
      <c r="GD11" s="838"/>
      <c r="GE11" s="838"/>
      <c r="GF11" s="838"/>
      <c r="GG11" s="838"/>
      <c r="GH11" s="838"/>
      <c r="GI11" s="838"/>
      <c r="GJ11" s="838"/>
      <c r="GK11" s="838"/>
      <c r="GL11" s="838"/>
      <c r="GM11" s="838"/>
      <c r="GN11" s="838"/>
      <c r="GO11" s="838"/>
      <c r="GP11" s="838"/>
      <c r="GQ11" s="838"/>
      <c r="GR11" s="838"/>
      <c r="GS11" s="838"/>
      <c r="GT11" s="838"/>
      <c r="GU11" s="838"/>
      <c r="GV11" s="838"/>
      <c r="GW11" s="838"/>
      <c r="GX11" s="838"/>
      <c r="GY11" s="838"/>
      <c r="GZ11" s="838"/>
      <c r="HA11" s="838"/>
      <c r="HB11" s="838"/>
      <c r="HC11" s="838"/>
      <c r="HD11" s="838"/>
      <c r="HE11" s="838"/>
      <c r="HF11" s="838"/>
      <c r="HG11" s="838"/>
      <c r="HH11" s="838"/>
      <c r="HI11" s="838"/>
      <c r="HJ11" s="838"/>
      <c r="HK11" s="838"/>
      <c r="HL11" s="838"/>
      <c r="HM11" s="838"/>
      <c r="HN11" s="838"/>
      <c r="HO11" s="838"/>
      <c r="HP11" s="838"/>
      <c r="HQ11" s="838"/>
      <c r="HR11" s="838"/>
      <c r="HS11" s="838"/>
      <c r="HT11" s="838"/>
      <c r="HU11" s="838"/>
      <c r="HV11" s="838"/>
      <c r="HW11" s="838"/>
      <c r="HX11" s="838"/>
      <c r="HY11" s="838"/>
      <c r="HZ11" s="838"/>
      <c r="IA11" s="838"/>
      <c r="IB11" s="838"/>
      <c r="IC11" s="838"/>
      <c r="ID11" s="838"/>
      <c r="IE11" s="838"/>
      <c r="IF11" s="838"/>
      <c r="IG11" s="838"/>
      <c r="IH11" s="838"/>
      <c r="II11" s="838"/>
      <c r="IJ11" s="838"/>
      <c r="IK11" s="838"/>
      <c r="IL11" s="838"/>
      <c r="IM11" s="838"/>
      <c r="IN11" s="838"/>
      <c r="IO11" s="838"/>
      <c r="IP11" s="838"/>
      <c r="IQ11" s="838"/>
      <c r="IR11" s="838"/>
      <c r="IS11" s="838"/>
      <c r="IT11" s="838"/>
    </row>
    <row r="12" spans="1:252" s="846" customFormat="1" ht="18" customHeight="1">
      <c r="A12" s="98" t="s">
        <v>501</v>
      </c>
      <c r="B12" s="850"/>
      <c r="C12" s="850"/>
      <c r="D12" s="850"/>
      <c r="E12" s="850"/>
      <c r="F12" s="850"/>
      <c r="G12" s="850"/>
      <c r="H12" s="850"/>
      <c r="I12" s="850"/>
      <c r="J12" s="850"/>
      <c r="K12" s="722"/>
      <c r="L12" s="722"/>
      <c r="M12" s="722"/>
      <c r="N12" s="722"/>
      <c r="O12" s="722"/>
      <c r="P12" s="722"/>
      <c r="Q12" s="722"/>
      <c r="R12" s="722"/>
      <c r="S12" s="722"/>
      <c r="T12" s="722"/>
      <c r="U12" s="722"/>
      <c r="V12" s="722"/>
      <c r="W12" s="722"/>
      <c r="X12" s="722"/>
      <c r="Y12" s="722"/>
      <c r="Z12" s="722"/>
      <c r="AA12" s="722"/>
      <c r="AB12" s="722"/>
      <c r="AC12" s="722"/>
      <c r="AD12" s="722"/>
      <c r="AE12" s="722"/>
      <c r="AF12" s="722"/>
      <c r="AG12" s="722"/>
      <c r="AH12" s="722"/>
      <c r="AI12" s="722"/>
      <c r="AJ12" s="722"/>
      <c r="AK12" s="722"/>
      <c r="AL12" s="722"/>
      <c r="AM12" s="722"/>
      <c r="AN12" s="722"/>
      <c r="AO12" s="722"/>
      <c r="AP12" s="722"/>
      <c r="AQ12" s="722"/>
      <c r="AR12" s="722"/>
      <c r="AS12" s="722"/>
      <c r="AT12" s="722"/>
      <c r="AU12" s="722"/>
      <c r="AV12" s="722"/>
      <c r="AW12" s="722"/>
      <c r="AX12" s="722"/>
      <c r="AY12" s="722"/>
      <c r="AZ12" s="722"/>
      <c r="BA12" s="722"/>
      <c r="BB12" s="722"/>
      <c r="BC12" s="722"/>
      <c r="BD12" s="722"/>
      <c r="BE12" s="722"/>
      <c r="BF12" s="722"/>
      <c r="BG12" s="722"/>
      <c r="BH12" s="722"/>
      <c r="BI12" s="722"/>
      <c r="BJ12" s="722"/>
      <c r="BK12" s="722"/>
      <c r="BL12" s="722"/>
      <c r="BM12" s="722"/>
      <c r="BN12" s="722"/>
      <c r="BO12" s="722"/>
      <c r="BP12" s="722"/>
      <c r="BQ12" s="722"/>
      <c r="BR12" s="722"/>
      <c r="BS12" s="722"/>
      <c r="BT12" s="722"/>
      <c r="BU12" s="722"/>
      <c r="BV12" s="722"/>
      <c r="BW12" s="722"/>
      <c r="BX12" s="722"/>
      <c r="BY12" s="722"/>
      <c r="BZ12" s="722"/>
      <c r="CA12" s="722"/>
      <c r="CB12" s="722"/>
      <c r="CC12" s="722"/>
      <c r="CD12" s="722"/>
      <c r="CE12" s="722"/>
      <c r="CF12" s="722"/>
      <c r="CG12" s="722"/>
      <c r="CH12" s="722"/>
      <c r="CI12" s="722"/>
      <c r="CJ12" s="722"/>
      <c r="CK12" s="722"/>
      <c r="CL12" s="722"/>
      <c r="CM12" s="722"/>
      <c r="CN12" s="722"/>
      <c r="CO12" s="722"/>
      <c r="CP12" s="722"/>
      <c r="CQ12" s="722"/>
      <c r="CR12" s="722"/>
      <c r="CS12" s="722"/>
      <c r="CT12" s="722"/>
      <c r="CU12" s="722"/>
      <c r="CV12" s="722"/>
      <c r="CW12" s="722"/>
      <c r="CX12" s="722"/>
      <c r="CY12" s="722"/>
      <c r="CZ12" s="722"/>
      <c r="DA12" s="722"/>
      <c r="DB12" s="722"/>
      <c r="DC12" s="722"/>
      <c r="DD12" s="722"/>
      <c r="DE12" s="722"/>
      <c r="DF12" s="722"/>
      <c r="DG12" s="722"/>
      <c r="DH12" s="722"/>
      <c r="DI12" s="722"/>
      <c r="DJ12" s="722"/>
      <c r="DK12" s="722"/>
      <c r="DL12" s="722"/>
      <c r="DM12" s="722"/>
      <c r="DN12" s="722"/>
      <c r="DO12" s="722"/>
      <c r="DP12" s="722"/>
      <c r="DQ12" s="722"/>
      <c r="DR12" s="722"/>
      <c r="DS12" s="722"/>
      <c r="DT12" s="722"/>
      <c r="DU12" s="722"/>
      <c r="DV12" s="722"/>
      <c r="DW12" s="722"/>
      <c r="DX12" s="722"/>
      <c r="DY12" s="722"/>
      <c r="DZ12" s="722"/>
      <c r="EA12" s="722"/>
      <c r="EB12" s="722"/>
      <c r="EC12" s="722"/>
      <c r="ED12" s="722"/>
      <c r="EE12" s="722"/>
      <c r="EF12" s="722"/>
      <c r="EG12" s="722"/>
      <c r="EH12" s="722"/>
      <c r="EI12" s="722"/>
      <c r="EJ12" s="722"/>
      <c r="EK12" s="722"/>
      <c r="EL12" s="722"/>
      <c r="EM12" s="722"/>
      <c r="EN12" s="722"/>
      <c r="EO12" s="722"/>
      <c r="EP12" s="722"/>
      <c r="EQ12" s="722"/>
      <c r="ER12" s="722"/>
      <c r="ES12" s="722"/>
      <c r="ET12" s="722"/>
      <c r="EU12" s="722"/>
      <c r="EV12" s="722"/>
      <c r="EW12" s="722"/>
      <c r="EX12" s="722"/>
      <c r="EY12" s="722"/>
      <c r="EZ12" s="722"/>
      <c r="FA12" s="722"/>
      <c r="FB12" s="722"/>
      <c r="FC12" s="722"/>
      <c r="FD12" s="722"/>
      <c r="FE12" s="722"/>
      <c r="FF12" s="722"/>
      <c r="FG12" s="722"/>
      <c r="FH12" s="722"/>
      <c r="FI12" s="722"/>
      <c r="FJ12" s="722"/>
      <c r="FK12" s="722"/>
      <c r="FL12" s="722"/>
      <c r="FM12" s="722"/>
      <c r="FN12" s="722"/>
      <c r="FO12" s="722"/>
      <c r="FP12" s="722"/>
      <c r="FQ12" s="722"/>
      <c r="FR12" s="722"/>
      <c r="FS12" s="722"/>
      <c r="FT12" s="722"/>
      <c r="FU12" s="722"/>
      <c r="FV12" s="722"/>
      <c r="FW12" s="722"/>
      <c r="FX12" s="722"/>
      <c r="FY12" s="722"/>
      <c r="FZ12" s="722"/>
      <c r="GA12" s="722"/>
      <c r="GB12" s="722"/>
      <c r="GC12" s="722"/>
      <c r="GD12" s="722"/>
      <c r="GE12" s="722"/>
      <c r="GF12" s="722"/>
      <c r="GG12" s="722"/>
      <c r="GH12" s="722"/>
      <c r="GI12" s="722"/>
      <c r="GJ12" s="722"/>
      <c r="GK12" s="722"/>
      <c r="GL12" s="722"/>
      <c r="GM12" s="722"/>
      <c r="GN12" s="722"/>
      <c r="GO12" s="722"/>
      <c r="GP12" s="722"/>
      <c r="GQ12" s="722"/>
      <c r="GR12" s="722"/>
      <c r="GS12" s="722"/>
      <c r="GT12" s="722"/>
      <c r="GU12" s="722"/>
      <c r="GV12" s="722"/>
      <c r="GW12" s="722"/>
      <c r="GX12" s="722"/>
      <c r="GY12" s="722"/>
      <c r="GZ12" s="722"/>
      <c r="HA12" s="722"/>
      <c r="HB12" s="722"/>
      <c r="HC12" s="722"/>
      <c r="HD12" s="722"/>
      <c r="HE12" s="722"/>
      <c r="HF12" s="722"/>
      <c r="HG12" s="722"/>
      <c r="HH12" s="722"/>
      <c r="HI12" s="722"/>
      <c r="HJ12" s="722"/>
      <c r="HK12" s="722"/>
      <c r="HL12" s="722"/>
      <c r="HM12" s="722"/>
      <c r="HN12" s="722"/>
      <c r="HO12" s="722"/>
      <c r="HP12" s="722"/>
      <c r="HQ12" s="722"/>
      <c r="HR12" s="722"/>
      <c r="HS12" s="722"/>
      <c r="HT12" s="722"/>
      <c r="HU12" s="722"/>
      <c r="HV12" s="722"/>
      <c r="HW12" s="722"/>
      <c r="HX12" s="722"/>
      <c r="HY12" s="722"/>
      <c r="HZ12" s="722"/>
      <c r="IA12" s="722"/>
      <c r="IB12" s="722"/>
      <c r="IC12" s="722"/>
      <c r="ID12" s="722"/>
      <c r="IE12" s="722"/>
      <c r="IF12" s="722"/>
      <c r="IG12" s="722"/>
      <c r="IH12" s="722"/>
      <c r="II12" s="722"/>
      <c r="IJ12" s="722"/>
      <c r="IK12" s="722"/>
      <c r="IL12" s="722"/>
      <c r="IM12" s="722"/>
      <c r="IN12" s="722"/>
      <c r="IO12" s="722"/>
      <c r="IP12" s="722"/>
      <c r="IQ12" s="722"/>
      <c r="IR12" s="722"/>
    </row>
    <row r="13" spans="1:254" s="846" customFormat="1" ht="15" customHeight="1">
      <c r="A13" s="2137" t="s">
        <v>597</v>
      </c>
      <c r="B13" s="2138"/>
      <c r="C13" s="2139"/>
      <c r="D13" s="54" t="s">
        <v>240</v>
      </c>
      <c r="E13" s="1066"/>
      <c r="F13" s="5" t="s">
        <v>258</v>
      </c>
      <c r="G13" s="1067"/>
      <c r="H13" s="849"/>
      <c r="I13" s="63"/>
      <c r="J13" s="63"/>
      <c r="K13" s="847"/>
      <c r="L13" s="847"/>
      <c r="M13" s="847"/>
      <c r="N13" s="847"/>
      <c r="O13" s="847"/>
      <c r="P13" s="847"/>
      <c r="Q13" s="847"/>
      <c r="R13" s="838"/>
      <c r="S13" s="838"/>
      <c r="T13" s="838"/>
      <c r="U13" s="838"/>
      <c r="V13" s="838"/>
      <c r="W13" s="838"/>
      <c r="X13" s="838"/>
      <c r="Y13" s="838"/>
      <c r="Z13" s="838"/>
      <c r="AA13" s="838"/>
      <c r="AB13" s="838"/>
      <c r="AC13" s="838"/>
      <c r="AD13" s="838"/>
      <c r="AE13" s="838"/>
      <c r="AF13" s="838"/>
      <c r="AG13" s="838"/>
      <c r="AH13" s="838"/>
      <c r="AI13" s="838"/>
      <c r="AJ13" s="838"/>
      <c r="AK13" s="838"/>
      <c r="AL13" s="838"/>
      <c r="AM13" s="838"/>
      <c r="AN13" s="838"/>
      <c r="AO13" s="838"/>
      <c r="AP13" s="838"/>
      <c r="AQ13" s="838"/>
      <c r="AR13" s="838"/>
      <c r="AS13" s="838"/>
      <c r="AT13" s="838"/>
      <c r="AU13" s="838"/>
      <c r="AV13" s="838"/>
      <c r="AW13" s="838"/>
      <c r="AX13" s="838"/>
      <c r="AY13" s="838"/>
      <c r="AZ13" s="838"/>
      <c r="BA13" s="838"/>
      <c r="BB13" s="838"/>
      <c r="BC13" s="838"/>
      <c r="BD13" s="838"/>
      <c r="BE13" s="838"/>
      <c r="BF13" s="838"/>
      <c r="BG13" s="838"/>
      <c r="BH13" s="838"/>
      <c r="BI13" s="838"/>
      <c r="BJ13" s="838"/>
      <c r="BK13" s="838"/>
      <c r="BL13" s="838"/>
      <c r="BM13" s="838"/>
      <c r="BN13" s="838"/>
      <c r="BO13" s="838"/>
      <c r="BP13" s="838"/>
      <c r="BQ13" s="838"/>
      <c r="BR13" s="838"/>
      <c r="BS13" s="838"/>
      <c r="BT13" s="838"/>
      <c r="BU13" s="838"/>
      <c r="BV13" s="838"/>
      <c r="BW13" s="838"/>
      <c r="BX13" s="838"/>
      <c r="BY13" s="838"/>
      <c r="BZ13" s="838"/>
      <c r="CA13" s="838"/>
      <c r="CB13" s="838"/>
      <c r="CC13" s="838"/>
      <c r="CD13" s="838"/>
      <c r="CE13" s="838"/>
      <c r="CF13" s="838"/>
      <c r="CG13" s="838"/>
      <c r="CH13" s="838"/>
      <c r="CI13" s="838"/>
      <c r="CJ13" s="838"/>
      <c r="CK13" s="838"/>
      <c r="CL13" s="838"/>
      <c r="CM13" s="838"/>
      <c r="CN13" s="838"/>
      <c r="CO13" s="838"/>
      <c r="CP13" s="838"/>
      <c r="CQ13" s="838"/>
      <c r="CR13" s="838"/>
      <c r="CS13" s="838"/>
      <c r="CT13" s="838"/>
      <c r="CU13" s="838"/>
      <c r="CV13" s="838"/>
      <c r="CW13" s="838"/>
      <c r="CX13" s="838"/>
      <c r="CY13" s="838"/>
      <c r="CZ13" s="838"/>
      <c r="DA13" s="838"/>
      <c r="DB13" s="838"/>
      <c r="DC13" s="838"/>
      <c r="DD13" s="838"/>
      <c r="DE13" s="838"/>
      <c r="DF13" s="838"/>
      <c r="DG13" s="838"/>
      <c r="DH13" s="838"/>
      <c r="DI13" s="838"/>
      <c r="DJ13" s="838"/>
      <c r="DK13" s="838"/>
      <c r="DL13" s="838"/>
      <c r="DM13" s="838"/>
      <c r="DN13" s="838"/>
      <c r="DO13" s="838"/>
      <c r="DP13" s="838"/>
      <c r="DQ13" s="838"/>
      <c r="DR13" s="838"/>
      <c r="DS13" s="838"/>
      <c r="DT13" s="838"/>
      <c r="DU13" s="838"/>
      <c r="DV13" s="838"/>
      <c r="DW13" s="838"/>
      <c r="DX13" s="838"/>
      <c r="DY13" s="838"/>
      <c r="DZ13" s="838"/>
      <c r="EA13" s="838"/>
      <c r="EB13" s="838"/>
      <c r="EC13" s="838"/>
      <c r="ED13" s="838"/>
      <c r="EE13" s="838"/>
      <c r="EF13" s="838"/>
      <c r="EG13" s="838"/>
      <c r="EH13" s="838"/>
      <c r="EI13" s="838"/>
      <c r="EJ13" s="838"/>
      <c r="EK13" s="838"/>
      <c r="EL13" s="838"/>
      <c r="EM13" s="838"/>
      <c r="EN13" s="838"/>
      <c r="EO13" s="838"/>
      <c r="EP13" s="838"/>
      <c r="EQ13" s="838"/>
      <c r="ER13" s="838"/>
      <c r="ES13" s="838"/>
      <c r="ET13" s="838"/>
      <c r="EU13" s="838"/>
      <c r="EV13" s="838"/>
      <c r="EW13" s="838"/>
      <c r="EX13" s="838"/>
      <c r="EY13" s="838"/>
      <c r="EZ13" s="838"/>
      <c r="FA13" s="838"/>
      <c r="FB13" s="838"/>
      <c r="FC13" s="838"/>
      <c r="FD13" s="838"/>
      <c r="FE13" s="838"/>
      <c r="FF13" s="838"/>
      <c r="FG13" s="838"/>
      <c r="FH13" s="838"/>
      <c r="FI13" s="838"/>
      <c r="FJ13" s="838"/>
      <c r="FK13" s="838"/>
      <c r="FL13" s="838"/>
      <c r="FM13" s="838"/>
      <c r="FN13" s="838"/>
      <c r="FO13" s="838"/>
      <c r="FP13" s="838"/>
      <c r="FQ13" s="838"/>
      <c r="FR13" s="838"/>
      <c r="FS13" s="838"/>
      <c r="FT13" s="838"/>
      <c r="FU13" s="838"/>
      <c r="FV13" s="838"/>
      <c r="FW13" s="838"/>
      <c r="FX13" s="838"/>
      <c r="FY13" s="838"/>
      <c r="FZ13" s="838"/>
      <c r="GA13" s="838"/>
      <c r="GB13" s="838"/>
      <c r="GC13" s="838"/>
      <c r="GD13" s="838"/>
      <c r="GE13" s="838"/>
      <c r="GF13" s="838"/>
      <c r="GG13" s="838"/>
      <c r="GH13" s="838"/>
      <c r="GI13" s="838"/>
      <c r="GJ13" s="838"/>
      <c r="GK13" s="838"/>
      <c r="GL13" s="838"/>
      <c r="GM13" s="838"/>
      <c r="GN13" s="838"/>
      <c r="GO13" s="838"/>
      <c r="GP13" s="838"/>
      <c r="GQ13" s="838"/>
      <c r="GR13" s="838"/>
      <c r="GS13" s="838"/>
      <c r="GT13" s="838"/>
      <c r="GU13" s="838"/>
      <c r="GV13" s="838"/>
      <c r="GW13" s="838"/>
      <c r="GX13" s="838"/>
      <c r="GY13" s="838"/>
      <c r="GZ13" s="838"/>
      <c r="HA13" s="838"/>
      <c r="HB13" s="838"/>
      <c r="HC13" s="838"/>
      <c r="HD13" s="838"/>
      <c r="HE13" s="838"/>
      <c r="HF13" s="838"/>
      <c r="HG13" s="838"/>
      <c r="HH13" s="838"/>
      <c r="HI13" s="838"/>
      <c r="HJ13" s="838"/>
      <c r="HK13" s="838"/>
      <c r="HL13" s="838"/>
      <c r="HM13" s="838"/>
      <c r="HN13" s="838"/>
      <c r="HO13" s="838"/>
      <c r="HP13" s="838"/>
      <c r="HQ13" s="838"/>
      <c r="HR13" s="838"/>
      <c r="HS13" s="838"/>
      <c r="HT13" s="838"/>
      <c r="HU13" s="838"/>
      <c r="HV13" s="838"/>
      <c r="HW13" s="838"/>
      <c r="HX13" s="838"/>
      <c r="HY13" s="838"/>
      <c r="HZ13" s="838"/>
      <c r="IA13" s="838"/>
      <c r="IB13" s="838"/>
      <c r="IC13" s="838"/>
      <c r="ID13" s="838"/>
      <c r="IE13" s="838"/>
      <c r="IF13" s="838"/>
      <c r="IG13" s="838"/>
      <c r="IH13" s="838"/>
      <c r="II13" s="838"/>
      <c r="IJ13" s="838"/>
      <c r="IK13" s="838"/>
      <c r="IL13" s="838"/>
      <c r="IM13" s="838"/>
      <c r="IN13" s="838"/>
      <c r="IO13" s="838"/>
      <c r="IP13" s="838"/>
      <c r="IQ13" s="838"/>
      <c r="IR13" s="838"/>
      <c r="IS13" s="838"/>
      <c r="IT13" s="838"/>
    </row>
    <row r="14" spans="1:254" s="846" customFormat="1" ht="15" customHeight="1" thickBot="1">
      <c r="A14" s="2140" t="s">
        <v>483</v>
      </c>
      <c r="B14" s="2141"/>
      <c r="C14" s="2142"/>
      <c r="D14" s="54" t="s">
        <v>240</v>
      </c>
      <c r="E14" s="1066"/>
      <c r="F14" s="5" t="s">
        <v>258</v>
      </c>
      <c r="G14" s="1067"/>
      <c r="H14" s="848"/>
      <c r="I14" s="63"/>
      <c r="J14" s="63"/>
      <c r="K14" s="847"/>
      <c r="L14" s="847"/>
      <c r="M14" s="847"/>
      <c r="N14" s="847"/>
      <c r="O14" s="847"/>
      <c r="P14" s="847"/>
      <c r="Q14" s="847"/>
      <c r="R14" s="838"/>
      <c r="S14" s="838"/>
      <c r="T14" s="838"/>
      <c r="U14" s="838"/>
      <c r="V14" s="838"/>
      <c r="W14" s="838"/>
      <c r="X14" s="838"/>
      <c r="Y14" s="838"/>
      <c r="Z14" s="838"/>
      <c r="AA14" s="838"/>
      <c r="AB14" s="838"/>
      <c r="AC14" s="838"/>
      <c r="AD14" s="838"/>
      <c r="AE14" s="838"/>
      <c r="AF14" s="838"/>
      <c r="AG14" s="838"/>
      <c r="AH14" s="838"/>
      <c r="AI14" s="838"/>
      <c r="AJ14" s="838"/>
      <c r="AK14" s="838"/>
      <c r="AL14" s="838"/>
      <c r="AM14" s="838"/>
      <c r="AN14" s="838"/>
      <c r="AO14" s="838"/>
      <c r="AP14" s="838"/>
      <c r="AQ14" s="838"/>
      <c r="AR14" s="838"/>
      <c r="AS14" s="838"/>
      <c r="AT14" s="838"/>
      <c r="AU14" s="838"/>
      <c r="AV14" s="838"/>
      <c r="AW14" s="838"/>
      <c r="AX14" s="838"/>
      <c r="AY14" s="838"/>
      <c r="AZ14" s="838"/>
      <c r="BA14" s="838"/>
      <c r="BB14" s="838"/>
      <c r="BC14" s="838"/>
      <c r="BD14" s="838"/>
      <c r="BE14" s="838"/>
      <c r="BF14" s="838"/>
      <c r="BG14" s="838"/>
      <c r="BH14" s="838"/>
      <c r="BI14" s="838"/>
      <c r="BJ14" s="838"/>
      <c r="BK14" s="838"/>
      <c r="BL14" s="838"/>
      <c r="BM14" s="838"/>
      <c r="BN14" s="838"/>
      <c r="BO14" s="838"/>
      <c r="BP14" s="838"/>
      <c r="BQ14" s="838"/>
      <c r="BR14" s="838"/>
      <c r="BS14" s="838"/>
      <c r="BT14" s="838"/>
      <c r="BU14" s="838"/>
      <c r="BV14" s="838"/>
      <c r="BW14" s="838"/>
      <c r="BX14" s="838"/>
      <c r="BY14" s="838"/>
      <c r="BZ14" s="838"/>
      <c r="CA14" s="838"/>
      <c r="CB14" s="838"/>
      <c r="CC14" s="838"/>
      <c r="CD14" s="838"/>
      <c r="CE14" s="838"/>
      <c r="CF14" s="838"/>
      <c r="CG14" s="838"/>
      <c r="CH14" s="838"/>
      <c r="CI14" s="838"/>
      <c r="CJ14" s="838"/>
      <c r="CK14" s="838"/>
      <c r="CL14" s="838"/>
      <c r="CM14" s="838"/>
      <c r="CN14" s="838"/>
      <c r="CO14" s="838"/>
      <c r="CP14" s="838"/>
      <c r="CQ14" s="838"/>
      <c r="CR14" s="838"/>
      <c r="CS14" s="838"/>
      <c r="CT14" s="838"/>
      <c r="CU14" s="838"/>
      <c r="CV14" s="838"/>
      <c r="CW14" s="838"/>
      <c r="CX14" s="838"/>
      <c r="CY14" s="838"/>
      <c r="CZ14" s="838"/>
      <c r="DA14" s="838"/>
      <c r="DB14" s="838"/>
      <c r="DC14" s="838"/>
      <c r="DD14" s="838"/>
      <c r="DE14" s="838"/>
      <c r="DF14" s="838"/>
      <c r="DG14" s="838"/>
      <c r="DH14" s="838"/>
      <c r="DI14" s="838"/>
      <c r="DJ14" s="838"/>
      <c r="DK14" s="838"/>
      <c r="DL14" s="838"/>
      <c r="DM14" s="838"/>
      <c r="DN14" s="838"/>
      <c r="DO14" s="838"/>
      <c r="DP14" s="838"/>
      <c r="DQ14" s="838"/>
      <c r="DR14" s="838"/>
      <c r="DS14" s="838"/>
      <c r="DT14" s="838"/>
      <c r="DU14" s="838"/>
      <c r="DV14" s="838"/>
      <c r="DW14" s="838"/>
      <c r="DX14" s="838"/>
      <c r="DY14" s="838"/>
      <c r="DZ14" s="838"/>
      <c r="EA14" s="838"/>
      <c r="EB14" s="838"/>
      <c r="EC14" s="838"/>
      <c r="ED14" s="838"/>
      <c r="EE14" s="838"/>
      <c r="EF14" s="838"/>
      <c r="EG14" s="838"/>
      <c r="EH14" s="838"/>
      <c r="EI14" s="838"/>
      <c r="EJ14" s="838"/>
      <c r="EK14" s="838"/>
      <c r="EL14" s="838"/>
      <c r="EM14" s="838"/>
      <c r="EN14" s="838"/>
      <c r="EO14" s="838"/>
      <c r="EP14" s="838"/>
      <c r="EQ14" s="838"/>
      <c r="ER14" s="838"/>
      <c r="ES14" s="838"/>
      <c r="ET14" s="838"/>
      <c r="EU14" s="838"/>
      <c r="EV14" s="838"/>
      <c r="EW14" s="838"/>
      <c r="EX14" s="838"/>
      <c r="EY14" s="838"/>
      <c r="EZ14" s="838"/>
      <c r="FA14" s="838"/>
      <c r="FB14" s="838"/>
      <c r="FC14" s="838"/>
      <c r="FD14" s="838"/>
      <c r="FE14" s="838"/>
      <c r="FF14" s="838"/>
      <c r="FG14" s="838"/>
      <c r="FH14" s="838"/>
      <c r="FI14" s="838"/>
      <c r="FJ14" s="838"/>
      <c r="FK14" s="838"/>
      <c r="FL14" s="838"/>
      <c r="FM14" s="838"/>
      <c r="FN14" s="838"/>
      <c r="FO14" s="838"/>
      <c r="FP14" s="838"/>
      <c r="FQ14" s="838"/>
      <c r="FR14" s="838"/>
      <c r="FS14" s="838"/>
      <c r="FT14" s="838"/>
      <c r="FU14" s="838"/>
      <c r="FV14" s="838"/>
      <c r="FW14" s="838"/>
      <c r="FX14" s="838"/>
      <c r="FY14" s="838"/>
      <c r="FZ14" s="838"/>
      <c r="GA14" s="838"/>
      <c r="GB14" s="838"/>
      <c r="GC14" s="838"/>
      <c r="GD14" s="838"/>
      <c r="GE14" s="838"/>
      <c r="GF14" s="838"/>
      <c r="GG14" s="838"/>
      <c r="GH14" s="838"/>
      <c r="GI14" s="838"/>
      <c r="GJ14" s="838"/>
      <c r="GK14" s="838"/>
      <c r="GL14" s="838"/>
      <c r="GM14" s="838"/>
      <c r="GN14" s="838"/>
      <c r="GO14" s="838"/>
      <c r="GP14" s="838"/>
      <c r="GQ14" s="838"/>
      <c r="GR14" s="838"/>
      <c r="GS14" s="838"/>
      <c r="GT14" s="838"/>
      <c r="GU14" s="838"/>
      <c r="GV14" s="838"/>
      <c r="GW14" s="838"/>
      <c r="GX14" s="838"/>
      <c r="GY14" s="838"/>
      <c r="GZ14" s="838"/>
      <c r="HA14" s="838"/>
      <c r="HB14" s="838"/>
      <c r="HC14" s="838"/>
      <c r="HD14" s="838"/>
      <c r="HE14" s="838"/>
      <c r="HF14" s="838"/>
      <c r="HG14" s="838"/>
      <c r="HH14" s="838"/>
      <c r="HI14" s="838"/>
      <c r="HJ14" s="838"/>
      <c r="HK14" s="838"/>
      <c r="HL14" s="838"/>
      <c r="HM14" s="838"/>
      <c r="HN14" s="838"/>
      <c r="HO14" s="838"/>
      <c r="HP14" s="838"/>
      <c r="HQ14" s="838"/>
      <c r="HR14" s="838"/>
      <c r="HS14" s="838"/>
      <c r="HT14" s="838"/>
      <c r="HU14" s="838"/>
      <c r="HV14" s="838"/>
      <c r="HW14" s="838"/>
      <c r="HX14" s="838"/>
      <c r="HY14" s="838"/>
      <c r="HZ14" s="838"/>
      <c r="IA14" s="838"/>
      <c r="IB14" s="838"/>
      <c r="IC14" s="838"/>
      <c r="ID14" s="838"/>
      <c r="IE14" s="838"/>
      <c r="IF14" s="838"/>
      <c r="IG14" s="838"/>
      <c r="IH14" s="838"/>
      <c r="II14" s="838"/>
      <c r="IJ14" s="838"/>
      <c r="IK14" s="838"/>
      <c r="IL14" s="838"/>
      <c r="IM14" s="838"/>
      <c r="IN14" s="838"/>
      <c r="IO14" s="838"/>
      <c r="IP14" s="838"/>
      <c r="IQ14" s="838"/>
      <c r="IR14" s="838"/>
      <c r="IS14" s="838"/>
      <c r="IT14" s="838"/>
    </row>
    <row r="15" spans="1:254" ht="21" customHeight="1">
      <c r="A15" s="72"/>
      <c r="B15" s="72"/>
      <c r="C15" s="72"/>
      <c r="D15" s="72"/>
      <c r="E15" s="72"/>
      <c r="F15" s="72"/>
      <c r="G15" s="72"/>
      <c r="H15" s="72"/>
      <c r="I15" s="72"/>
      <c r="J15" s="72"/>
      <c r="R15" s="838"/>
      <c r="S15" s="838"/>
      <c r="T15" s="838"/>
      <c r="U15" s="838"/>
      <c r="V15" s="838"/>
      <c r="W15" s="838"/>
      <c r="X15" s="838"/>
      <c r="Y15" s="838"/>
      <c r="Z15" s="838"/>
      <c r="AA15" s="838"/>
      <c r="AB15" s="838"/>
      <c r="AC15" s="838"/>
      <c r="AD15" s="838"/>
      <c r="AE15" s="838"/>
      <c r="AF15" s="838"/>
      <c r="AG15" s="838"/>
      <c r="AH15" s="838"/>
      <c r="AI15" s="838"/>
      <c r="AJ15" s="838"/>
      <c r="AK15" s="838"/>
      <c r="AL15" s="838"/>
      <c r="AM15" s="838"/>
      <c r="AN15" s="838"/>
      <c r="AO15" s="838"/>
      <c r="AP15" s="838"/>
      <c r="AQ15" s="838"/>
      <c r="AR15" s="838"/>
      <c r="AS15" s="838"/>
      <c r="AT15" s="838"/>
      <c r="AU15" s="838"/>
      <c r="AV15" s="838"/>
      <c r="AW15" s="838"/>
      <c r="AX15" s="838"/>
      <c r="AY15" s="838"/>
      <c r="AZ15" s="838"/>
      <c r="BA15" s="838"/>
      <c r="BB15" s="838"/>
      <c r="BC15" s="838"/>
      <c r="BD15" s="838"/>
      <c r="BE15" s="838"/>
      <c r="BF15" s="838"/>
      <c r="BG15" s="838"/>
      <c r="BH15" s="838"/>
      <c r="BI15" s="838"/>
      <c r="BJ15" s="838"/>
      <c r="BK15" s="838"/>
      <c r="BL15" s="838"/>
      <c r="BM15" s="838"/>
      <c r="BN15" s="838"/>
      <c r="BO15" s="838"/>
      <c r="BP15" s="838"/>
      <c r="BQ15" s="838"/>
      <c r="BR15" s="838"/>
      <c r="BS15" s="838"/>
      <c r="BT15" s="838"/>
      <c r="BU15" s="838"/>
      <c r="BV15" s="838"/>
      <c r="BW15" s="838"/>
      <c r="BX15" s="838"/>
      <c r="BY15" s="838"/>
      <c r="BZ15" s="838"/>
      <c r="CA15" s="838"/>
      <c r="CB15" s="838"/>
      <c r="CC15" s="838"/>
      <c r="CD15" s="838"/>
      <c r="CE15" s="838"/>
      <c r="CF15" s="838"/>
      <c r="CG15" s="838"/>
      <c r="CH15" s="838"/>
      <c r="CI15" s="838"/>
      <c r="CJ15" s="838"/>
      <c r="CK15" s="838"/>
      <c r="CL15" s="838"/>
      <c r="CM15" s="838"/>
      <c r="CN15" s="838"/>
      <c r="CO15" s="838"/>
      <c r="CP15" s="838"/>
      <c r="CQ15" s="838"/>
      <c r="CR15" s="838"/>
      <c r="CS15" s="838"/>
      <c r="CT15" s="838"/>
      <c r="CU15" s="838"/>
      <c r="CV15" s="838"/>
      <c r="CW15" s="838"/>
      <c r="CX15" s="838"/>
      <c r="CY15" s="838"/>
      <c r="CZ15" s="838"/>
      <c r="DA15" s="838"/>
      <c r="DB15" s="838"/>
      <c r="DC15" s="838"/>
      <c r="DD15" s="838"/>
      <c r="DE15" s="838"/>
      <c r="DF15" s="838"/>
      <c r="DG15" s="838"/>
      <c r="DH15" s="838"/>
      <c r="DI15" s="838"/>
      <c r="DJ15" s="838"/>
      <c r="DK15" s="838"/>
      <c r="DL15" s="838"/>
      <c r="DM15" s="838"/>
      <c r="DN15" s="838"/>
      <c r="DO15" s="838"/>
      <c r="DP15" s="838"/>
      <c r="DQ15" s="838"/>
      <c r="DR15" s="838"/>
      <c r="DS15" s="838"/>
      <c r="DT15" s="838"/>
      <c r="DU15" s="838"/>
      <c r="DV15" s="838"/>
      <c r="DW15" s="838"/>
      <c r="DX15" s="838"/>
      <c r="DY15" s="838"/>
      <c r="DZ15" s="838"/>
      <c r="EA15" s="838"/>
      <c r="EB15" s="838"/>
      <c r="EC15" s="838"/>
      <c r="ED15" s="838"/>
      <c r="EE15" s="838"/>
      <c r="EF15" s="838"/>
      <c r="EG15" s="838"/>
      <c r="EH15" s="838"/>
      <c r="EI15" s="838"/>
      <c r="EJ15" s="838"/>
      <c r="EK15" s="838"/>
      <c r="EL15" s="838"/>
      <c r="EM15" s="838"/>
      <c r="EN15" s="838"/>
      <c r="EO15" s="838"/>
      <c r="EP15" s="838"/>
      <c r="EQ15" s="838"/>
      <c r="ER15" s="838"/>
      <c r="ES15" s="838"/>
      <c r="ET15" s="838"/>
      <c r="EU15" s="838"/>
      <c r="EV15" s="838"/>
      <c r="EW15" s="838"/>
      <c r="EX15" s="838"/>
      <c r="EY15" s="838"/>
      <c r="EZ15" s="838"/>
      <c r="FA15" s="838"/>
      <c r="FB15" s="838"/>
      <c r="FC15" s="838"/>
      <c r="FD15" s="838"/>
      <c r="FE15" s="838"/>
      <c r="FF15" s="838"/>
      <c r="FG15" s="838"/>
      <c r="FH15" s="838"/>
      <c r="FI15" s="838"/>
      <c r="FJ15" s="838"/>
      <c r="FK15" s="838"/>
      <c r="FL15" s="838"/>
      <c r="FM15" s="838"/>
      <c r="FN15" s="838"/>
      <c r="FO15" s="838"/>
      <c r="FP15" s="838"/>
      <c r="FQ15" s="838"/>
      <c r="FR15" s="838"/>
      <c r="FS15" s="838"/>
      <c r="FT15" s="838"/>
      <c r="FU15" s="838"/>
      <c r="FV15" s="838"/>
      <c r="FW15" s="838"/>
      <c r="FX15" s="838"/>
      <c r="FY15" s="838"/>
      <c r="FZ15" s="838"/>
      <c r="GA15" s="838"/>
      <c r="GB15" s="838"/>
      <c r="GC15" s="838"/>
      <c r="GD15" s="838"/>
      <c r="GE15" s="838"/>
      <c r="GF15" s="838"/>
      <c r="GG15" s="838"/>
      <c r="GH15" s="838"/>
      <c r="GI15" s="838"/>
      <c r="GJ15" s="838"/>
      <c r="GK15" s="838"/>
      <c r="GL15" s="838"/>
      <c r="GM15" s="838"/>
      <c r="GN15" s="838"/>
      <c r="GO15" s="838"/>
      <c r="GP15" s="838"/>
      <c r="GQ15" s="838"/>
      <c r="GR15" s="838"/>
      <c r="GS15" s="838"/>
      <c r="GT15" s="838"/>
      <c r="GU15" s="838"/>
      <c r="GV15" s="838"/>
      <c r="GW15" s="838"/>
      <c r="GX15" s="838"/>
      <c r="GY15" s="838"/>
      <c r="GZ15" s="838"/>
      <c r="HA15" s="838"/>
      <c r="HB15" s="838"/>
      <c r="HC15" s="838"/>
      <c r="HD15" s="838"/>
      <c r="HE15" s="838"/>
      <c r="HF15" s="838"/>
      <c r="HG15" s="838"/>
      <c r="HH15" s="838"/>
      <c r="HI15" s="838"/>
      <c r="HJ15" s="838"/>
      <c r="HK15" s="838"/>
      <c r="HL15" s="838"/>
      <c r="HM15" s="838"/>
      <c r="HN15" s="838"/>
      <c r="HO15" s="838"/>
      <c r="HP15" s="838"/>
      <c r="HQ15" s="838"/>
      <c r="HR15" s="838"/>
      <c r="HS15" s="838"/>
      <c r="HT15" s="838"/>
      <c r="HU15" s="838"/>
      <c r="HV15" s="838"/>
      <c r="HW15" s="838"/>
      <c r="HX15" s="838"/>
      <c r="HY15" s="838"/>
      <c r="HZ15" s="838"/>
      <c r="IA15" s="838"/>
      <c r="IB15" s="838"/>
      <c r="IC15" s="838"/>
      <c r="ID15" s="838"/>
      <c r="IE15" s="838"/>
      <c r="IF15" s="838"/>
      <c r="IG15" s="838"/>
      <c r="IH15" s="838"/>
      <c r="II15" s="838"/>
      <c r="IJ15" s="838"/>
      <c r="IK15" s="838"/>
      <c r="IL15" s="838"/>
      <c r="IM15" s="838"/>
      <c r="IN15" s="838"/>
      <c r="IO15" s="838"/>
      <c r="IP15" s="838"/>
      <c r="IQ15" s="838"/>
      <c r="IR15" s="838"/>
      <c r="IS15" s="838"/>
      <c r="IT15" s="838"/>
    </row>
    <row r="16" spans="1:254" s="837" customFormat="1" ht="18">
      <c r="A16" s="1877" t="s">
        <v>502</v>
      </c>
      <c r="B16" s="1878"/>
      <c r="C16" s="1878"/>
      <c r="D16" s="1878"/>
      <c r="E16" s="1878"/>
      <c r="F16" s="1878"/>
      <c r="G16" s="1878"/>
      <c r="H16" s="1878"/>
      <c r="I16" s="1878"/>
      <c r="J16" s="1878"/>
      <c r="K16" s="838"/>
      <c r="L16" s="838"/>
      <c r="M16" s="838"/>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838"/>
      <c r="AN16" s="838"/>
      <c r="AO16" s="838"/>
      <c r="AP16" s="838"/>
      <c r="AQ16" s="838"/>
      <c r="AR16" s="838"/>
      <c r="AS16" s="838"/>
      <c r="AT16" s="838"/>
      <c r="AU16" s="838"/>
      <c r="AV16" s="838"/>
      <c r="AW16" s="838"/>
      <c r="AX16" s="838"/>
      <c r="AY16" s="838"/>
      <c r="AZ16" s="838"/>
      <c r="BA16" s="838"/>
      <c r="BB16" s="838"/>
      <c r="BC16" s="838"/>
      <c r="BD16" s="838"/>
      <c r="BE16" s="838"/>
      <c r="BF16" s="838"/>
      <c r="BG16" s="838"/>
      <c r="BH16" s="838"/>
      <c r="BI16" s="838"/>
      <c r="BJ16" s="838"/>
      <c r="BK16" s="838"/>
      <c r="BL16" s="838"/>
      <c r="BM16" s="838"/>
      <c r="BN16" s="838"/>
      <c r="BO16" s="838"/>
      <c r="BP16" s="838"/>
      <c r="BQ16" s="838"/>
      <c r="BR16" s="838"/>
      <c r="BS16" s="838"/>
      <c r="BT16" s="838"/>
      <c r="BU16" s="838"/>
      <c r="BV16" s="838"/>
      <c r="BW16" s="838"/>
      <c r="BX16" s="838"/>
      <c r="BY16" s="838"/>
      <c r="BZ16" s="838"/>
      <c r="CA16" s="838"/>
      <c r="CB16" s="838"/>
      <c r="CC16" s="838"/>
      <c r="CD16" s="838"/>
      <c r="CE16" s="838"/>
      <c r="CF16" s="838"/>
      <c r="CG16" s="838"/>
      <c r="CH16" s="838"/>
      <c r="CI16" s="838"/>
      <c r="CJ16" s="838"/>
      <c r="CK16" s="838"/>
      <c r="CL16" s="838"/>
      <c r="CM16" s="838"/>
      <c r="CN16" s="838"/>
      <c r="CO16" s="838"/>
      <c r="CP16" s="838"/>
      <c r="CQ16" s="838"/>
      <c r="CR16" s="838"/>
      <c r="CS16" s="838"/>
      <c r="CT16" s="838"/>
      <c r="CU16" s="838"/>
      <c r="CV16" s="838"/>
      <c r="CW16" s="838"/>
      <c r="CX16" s="838"/>
      <c r="CY16" s="838"/>
      <c r="CZ16" s="838"/>
      <c r="DA16" s="838"/>
      <c r="DB16" s="838"/>
      <c r="DC16" s="838"/>
      <c r="DD16" s="838"/>
      <c r="DE16" s="838"/>
      <c r="DF16" s="838"/>
      <c r="DG16" s="838"/>
      <c r="DH16" s="838"/>
      <c r="DI16" s="838"/>
      <c r="DJ16" s="838"/>
      <c r="DK16" s="838"/>
      <c r="DL16" s="838"/>
      <c r="DM16" s="838"/>
      <c r="DN16" s="838"/>
      <c r="DO16" s="838"/>
      <c r="DP16" s="838"/>
      <c r="DQ16" s="838"/>
      <c r="DR16" s="838"/>
      <c r="DS16" s="838"/>
      <c r="DT16" s="838"/>
      <c r="DU16" s="838"/>
      <c r="DV16" s="838"/>
      <c r="DW16" s="838"/>
      <c r="DX16" s="838"/>
      <c r="DY16" s="838"/>
      <c r="DZ16" s="838"/>
      <c r="EA16" s="838"/>
      <c r="EB16" s="838"/>
      <c r="EC16" s="838"/>
      <c r="ED16" s="838"/>
      <c r="EE16" s="838"/>
      <c r="EF16" s="838"/>
      <c r="EG16" s="838"/>
      <c r="EH16" s="838"/>
      <c r="EI16" s="838"/>
      <c r="EJ16" s="838"/>
      <c r="EK16" s="838"/>
      <c r="EL16" s="838"/>
      <c r="EM16" s="838"/>
      <c r="EN16" s="838"/>
      <c r="EO16" s="838"/>
      <c r="EP16" s="838"/>
      <c r="EQ16" s="838"/>
      <c r="ER16" s="838"/>
      <c r="ES16" s="838"/>
      <c r="ET16" s="838"/>
      <c r="EU16" s="838"/>
      <c r="EV16" s="838"/>
      <c r="EW16" s="838"/>
      <c r="EX16" s="838"/>
      <c r="EY16" s="838"/>
      <c r="EZ16" s="838"/>
      <c r="FA16" s="838"/>
      <c r="FB16" s="838"/>
      <c r="FC16" s="838"/>
      <c r="FD16" s="838"/>
      <c r="FE16" s="838"/>
      <c r="FF16" s="838"/>
      <c r="FG16" s="838"/>
      <c r="FH16" s="838"/>
      <c r="FI16" s="838"/>
      <c r="FJ16" s="838"/>
      <c r="FK16" s="838"/>
      <c r="FL16" s="838"/>
      <c r="FM16" s="838"/>
      <c r="FN16" s="838"/>
      <c r="FO16" s="838"/>
      <c r="FP16" s="838"/>
      <c r="FQ16" s="838"/>
      <c r="FR16" s="838"/>
      <c r="FS16" s="838"/>
      <c r="FT16" s="838"/>
      <c r="FU16" s="838"/>
      <c r="FV16" s="838"/>
      <c r="FW16" s="838"/>
      <c r="FX16" s="838"/>
      <c r="FY16" s="838"/>
      <c r="FZ16" s="838"/>
      <c r="GA16" s="838"/>
      <c r="GB16" s="838"/>
      <c r="GC16" s="838"/>
      <c r="GD16" s="838"/>
      <c r="GE16" s="838"/>
      <c r="GF16" s="838"/>
      <c r="GG16" s="838"/>
      <c r="GH16" s="838"/>
      <c r="GI16" s="838"/>
      <c r="GJ16" s="838"/>
      <c r="GK16" s="838"/>
      <c r="GL16" s="838"/>
      <c r="GM16" s="838"/>
      <c r="GN16" s="838"/>
      <c r="GO16" s="838"/>
      <c r="GP16" s="838"/>
      <c r="GQ16" s="838"/>
      <c r="GR16" s="838"/>
      <c r="GS16" s="838"/>
      <c r="GT16" s="838"/>
      <c r="GU16" s="838"/>
      <c r="GV16" s="838"/>
      <c r="GW16" s="838"/>
      <c r="GX16" s="838"/>
      <c r="GY16" s="838"/>
      <c r="GZ16" s="838"/>
      <c r="HA16" s="838"/>
      <c r="HB16" s="838"/>
      <c r="HC16" s="838"/>
      <c r="HD16" s="838"/>
      <c r="HE16" s="838"/>
      <c r="HF16" s="838"/>
      <c r="HG16" s="838"/>
      <c r="HH16" s="838"/>
      <c r="HI16" s="838"/>
      <c r="HJ16" s="838"/>
      <c r="HK16" s="838"/>
      <c r="HL16" s="838"/>
      <c r="HM16" s="838"/>
      <c r="HN16" s="838"/>
      <c r="HO16" s="838"/>
      <c r="HP16" s="838"/>
      <c r="HQ16" s="838"/>
      <c r="HR16" s="838"/>
      <c r="HS16" s="838"/>
      <c r="HT16" s="838"/>
      <c r="HU16" s="838"/>
      <c r="HV16" s="838"/>
      <c r="HW16" s="838"/>
      <c r="HX16" s="838"/>
      <c r="HY16" s="838"/>
      <c r="HZ16" s="838"/>
      <c r="IA16" s="838"/>
      <c r="IB16" s="838"/>
      <c r="IC16" s="838"/>
      <c r="ID16" s="838"/>
      <c r="IE16" s="838"/>
      <c r="IF16" s="838"/>
      <c r="IG16" s="838"/>
      <c r="IH16" s="838"/>
      <c r="II16" s="838"/>
      <c r="IJ16" s="838"/>
      <c r="IK16" s="838"/>
      <c r="IL16" s="838"/>
      <c r="IM16" s="838"/>
      <c r="IN16" s="838"/>
      <c r="IO16" s="838"/>
      <c r="IP16" s="838"/>
      <c r="IQ16" s="838"/>
      <c r="IR16" s="838"/>
      <c r="IS16" s="838"/>
      <c r="IT16" s="838"/>
    </row>
    <row r="17" spans="1:10" s="833" customFormat="1" ht="22.5" customHeight="1">
      <c r="A17" s="75" t="s">
        <v>462</v>
      </c>
      <c r="B17" s="834"/>
      <c r="C17" s="834"/>
      <c r="D17" s="834"/>
      <c r="E17" s="834"/>
      <c r="F17" s="834"/>
      <c r="G17" s="834"/>
      <c r="H17" s="834"/>
      <c r="I17" s="834"/>
      <c r="J17" s="845" t="s">
        <v>461</v>
      </c>
    </row>
    <row r="18" spans="1:10" s="833" customFormat="1" ht="22.5" customHeight="1">
      <c r="A18" s="75"/>
      <c r="B18" s="834"/>
      <c r="C18" s="834"/>
      <c r="D18" s="834"/>
      <c r="E18" s="834"/>
      <c r="F18" s="834"/>
      <c r="G18" s="834"/>
      <c r="H18" s="834"/>
      <c r="I18" s="834"/>
      <c r="J18" s="845"/>
    </row>
    <row r="19" spans="1:10" s="833" customFormat="1" ht="14.25">
      <c r="A19" s="75"/>
      <c r="B19" s="2134" t="s">
        <v>257</v>
      </c>
      <c r="C19" s="2135" t="s">
        <v>460</v>
      </c>
      <c r="D19" s="2136"/>
      <c r="E19" s="2136"/>
      <c r="F19" s="2136"/>
      <c r="G19" s="2136"/>
      <c r="H19" s="2136"/>
      <c r="I19" s="2136"/>
      <c r="J19" s="2152"/>
    </row>
    <row r="20" spans="1:10" s="833" customFormat="1" ht="14.25">
      <c r="A20" s="842">
        <v>1</v>
      </c>
      <c r="B20" s="2131"/>
      <c r="C20" s="2136"/>
      <c r="D20" s="2136"/>
      <c r="E20" s="2136"/>
      <c r="F20" s="2136"/>
      <c r="G20" s="2136"/>
      <c r="H20" s="2136"/>
      <c r="I20" s="2136"/>
      <c r="J20" s="2153"/>
    </row>
    <row r="21" spans="1:10" s="833" customFormat="1" ht="14.25">
      <c r="A21" s="842"/>
      <c r="B21" s="2130" t="s">
        <v>257</v>
      </c>
      <c r="C21" s="2135" t="s">
        <v>459</v>
      </c>
      <c r="D21" s="2136"/>
      <c r="E21" s="2136"/>
      <c r="F21" s="2136"/>
      <c r="G21" s="2136"/>
      <c r="H21" s="2136"/>
      <c r="I21" s="2136"/>
      <c r="J21" s="2175"/>
    </row>
    <row r="22" spans="1:10" s="833" customFormat="1" ht="14.25">
      <c r="A22" s="842">
        <v>2</v>
      </c>
      <c r="B22" s="2131"/>
      <c r="C22" s="2136"/>
      <c r="D22" s="2136"/>
      <c r="E22" s="2136"/>
      <c r="F22" s="2136"/>
      <c r="G22" s="2136"/>
      <c r="H22" s="2136"/>
      <c r="I22" s="2136"/>
      <c r="J22" s="2176"/>
    </row>
    <row r="23" spans="1:10" s="833" customFormat="1" ht="14.25">
      <c r="A23" s="842"/>
      <c r="B23" s="2130" t="s">
        <v>257</v>
      </c>
      <c r="C23" s="2132" t="s">
        <v>458</v>
      </c>
      <c r="D23" s="2136"/>
      <c r="E23" s="2136"/>
      <c r="F23" s="2136"/>
      <c r="G23" s="2136"/>
      <c r="H23" s="2136"/>
      <c r="I23" s="843"/>
      <c r="J23" s="2180"/>
    </row>
    <row r="24" spans="1:10" s="833" customFormat="1" ht="14.25">
      <c r="A24" s="842">
        <v>3</v>
      </c>
      <c r="B24" s="2131"/>
      <c r="C24" s="2136"/>
      <c r="D24" s="2136"/>
      <c r="E24" s="2136"/>
      <c r="F24" s="2136"/>
      <c r="G24" s="2136"/>
      <c r="H24" s="2136"/>
      <c r="I24" s="843"/>
      <c r="J24" s="2176"/>
    </row>
    <row r="25" spans="1:10" s="833" customFormat="1" ht="14.25">
      <c r="A25" s="842"/>
      <c r="B25" s="2130" t="s">
        <v>257</v>
      </c>
      <c r="C25" s="2132" t="s">
        <v>457</v>
      </c>
      <c r="D25" s="2133"/>
      <c r="E25" s="2133"/>
      <c r="F25" s="2133"/>
      <c r="G25" s="2133"/>
      <c r="H25" s="2133"/>
      <c r="I25" s="843"/>
      <c r="J25" s="2180"/>
    </row>
    <row r="26" spans="1:10" s="833" customFormat="1" ht="14.25">
      <c r="A26" s="842">
        <v>4</v>
      </c>
      <c r="B26" s="2131"/>
      <c r="C26" s="2133"/>
      <c r="D26" s="2133"/>
      <c r="E26" s="2133"/>
      <c r="F26" s="2133"/>
      <c r="G26" s="2133"/>
      <c r="H26" s="2133"/>
      <c r="I26" s="844"/>
      <c r="J26" s="2176"/>
    </row>
    <row r="27" spans="1:10" s="833" customFormat="1" ht="14.25">
      <c r="A27" s="842"/>
      <c r="B27" s="2130" t="s">
        <v>257</v>
      </c>
      <c r="C27" s="2177" t="s">
        <v>598</v>
      </c>
      <c r="D27" s="2133"/>
      <c r="E27" s="2133"/>
      <c r="F27" s="2133"/>
      <c r="G27" s="2133"/>
      <c r="H27" s="2133"/>
      <c r="I27" s="844"/>
      <c r="J27" s="2180"/>
    </row>
    <row r="28" spans="1:10" s="833" customFormat="1" ht="14.25">
      <c r="A28" s="842">
        <v>5</v>
      </c>
      <c r="B28" s="2131"/>
      <c r="C28" s="2133"/>
      <c r="D28" s="2133"/>
      <c r="E28" s="2133"/>
      <c r="F28" s="2133"/>
      <c r="G28" s="2133"/>
      <c r="H28" s="2133"/>
      <c r="I28" s="843"/>
      <c r="J28" s="2176"/>
    </row>
    <row r="29" spans="1:10" s="833" customFormat="1" ht="14.25">
      <c r="A29" s="842"/>
      <c r="B29" s="2130" t="s">
        <v>257</v>
      </c>
      <c r="C29" s="2177" t="s">
        <v>599</v>
      </c>
      <c r="D29" s="2133"/>
      <c r="E29" s="2133"/>
      <c r="F29" s="2133"/>
      <c r="G29" s="2133"/>
      <c r="H29" s="2133"/>
      <c r="I29" s="2133"/>
      <c r="J29" s="2175"/>
    </row>
    <row r="30" spans="1:10" s="833" customFormat="1" ht="14.25">
      <c r="A30" s="842">
        <v>6</v>
      </c>
      <c r="B30" s="2131"/>
      <c r="C30" s="2133"/>
      <c r="D30" s="2133"/>
      <c r="E30" s="2133"/>
      <c r="F30" s="2133"/>
      <c r="G30" s="2133"/>
      <c r="H30" s="2133"/>
      <c r="I30" s="2133"/>
      <c r="J30" s="2186"/>
    </row>
    <row r="31" spans="1:10" s="833" customFormat="1" ht="27" customHeight="1">
      <c r="A31" s="834"/>
      <c r="B31" s="77"/>
      <c r="C31" s="839"/>
      <c r="D31" s="834"/>
      <c r="E31" s="834"/>
      <c r="F31" s="834"/>
      <c r="G31" s="834"/>
      <c r="H31" s="834"/>
      <c r="I31" s="841"/>
      <c r="J31" s="1133"/>
    </row>
    <row r="32" spans="1:10" s="833" customFormat="1" ht="7.5" customHeight="1" hidden="1">
      <c r="A32" s="834"/>
      <c r="B32" s="804"/>
      <c r="C32" s="839"/>
      <c r="D32" s="834"/>
      <c r="E32" s="834"/>
      <c r="F32" s="834"/>
      <c r="G32" s="834"/>
      <c r="H32" s="834"/>
      <c r="I32" s="841"/>
      <c r="J32" s="840"/>
    </row>
    <row r="33" spans="1:254" s="837" customFormat="1" ht="18">
      <c r="A33" s="2178" t="s">
        <v>503</v>
      </c>
      <c r="B33" s="2179"/>
      <c r="C33" s="2179"/>
      <c r="D33" s="2179"/>
      <c r="E33" s="2179"/>
      <c r="F33" s="2179"/>
      <c r="G33" s="2179"/>
      <c r="H33" s="2179"/>
      <c r="I33" s="2179"/>
      <c r="J33" s="2179"/>
      <c r="K33" s="838"/>
      <c r="L33" s="838"/>
      <c r="M33" s="838"/>
      <c r="N33" s="838"/>
      <c r="O33" s="838"/>
      <c r="P33" s="838"/>
      <c r="Q33" s="838"/>
      <c r="R33" s="838"/>
      <c r="S33" s="838"/>
      <c r="T33" s="838"/>
      <c r="U33" s="838"/>
      <c r="V33" s="838"/>
      <c r="W33" s="838"/>
      <c r="X33" s="838"/>
      <c r="Y33" s="838"/>
      <c r="Z33" s="838"/>
      <c r="AA33" s="838"/>
      <c r="AB33" s="838"/>
      <c r="AC33" s="838"/>
      <c r="AD33" s="838"/>
      <c r="AE33" s="838"/>
      <c r="AF33" s="838"/>
      <c r="AG33" s="838"/>
      <c r="AH33" s="838"/>
      <c r="AI33" s="838"/>
      <c r="AJ33" s="838"/>
      <c r="AK33" s="838"/>
      <c r="AL33" s="838"/>
      <c r="AM33" s="838"/>
      <c r="AN33" s="838"/>
      <c r="AO33" s="838"/>
      <c r="AP33" s="838"/>
      <c r="AQ33" s="838"/>
      <c r="AR33" s="838"/>
      <c r="AS33" s="838"/>
      <c r="AT33" s="838"/>
      <c r="AU33" s="838"/>
      <c r="AV33" s="838"/>
      <c r="AW33" s="838"/>
      <c r="AX33" s="838"/>
      <c r="AY33" s="838"/>
      <c r="AZ33" s="838"/>
      <c r="BA33" s="838"/>
      <c r="BB33" s="838"/>
      <c r="BC33" s="838"/>
      <c r="BD33" s="838"/>
      <c r="BE33" s="838"/>
      <c r="BF33" s="838"/>
      <c r="BG33" s="838"/>
      <c r="BH33" s="838"/>
      <c r="BI33" s="838"/>
      <c r="BJ33" s="838"/>
      <c r="BK33" s="838"/>
      <c r="BL33" s="838"/>
      <c r="BM33" s="838"/>
      <c r="BN33" s="838"/>
      <c r="BO33" s="838"/>
      <c r="BP33" s="838"/>
      <c r="BQ33" s="838"/>
      <c r="BR33" s="838"/>
      <c r="BS33" s="838"/>
      <c r="BT33" s="838"/>
      <c r="BU33" s="838"/>
      <c r="BV33" s="838"/>
      <c r="BW33" s="838"/>
      <c r="BX33" s="838"/>
      <c r="BY33" s="838"/>
      <c r="BZ33" s="838"/>
      <c r="CA33" s="838"/>
      <c r="CB33" s="838"/>
      <c r="CC33" s="838"/>
      <c r="CD33" s="838"/>
      <c r="CE33" s="838"/>
      <c r="CF33" s="838"/>
      <c r="CG33" s="838"/>
      <c r="CH33" s="838"/>
      <c r="CI33" s="838"/>
      <c r="CJ33" s="838"/>
      <c r="CK33" s="838"/>
      <c r="CL33" s="838"/>
      <c r="CM33" s="838"/>
      <c r="CN33" s="838"/>
      <c r="CO33" s="838"/>
      <c r="CP33" s="838"/>
      <c r="CQ33" s="838"/>
      <c r="CR33" s="838"/>
      <c r="CS33" s="838"/>
      <c r="CT33" s="838"/>
      <c r="CU33" s="838"/>
      <c r="CV33" s="838"/>
      <c r="CW33" s="838"/>
      <c r="CX33" s="838"/>
      <c r="CY33" s="838"/>
      <c r="CZ33" s="838"/>
      <c r="DA33" s="838"/>
      <c r="DB33" s="838"/>
      <c r="DC33" s="838"/>
      <c r="DD33" s="838"/>
      <c r="DE33" s="838"/>
      <c r="DF33" s="838"/>
      <c r="DG33" s="838"/>
      <c r="DH33" s="838"/>
      <c r="DI33" s="838"/>
      <c r="DJ33" s="838"/>
      <c r="DK33" s="838"/>
      <c r="DL33" s="838"/>
      <c r="DM33" s="838"/>
      <c r="DN33" s="838"/>
      <c r="DO33" s="838"/>
      <c r="DP33" s="838"/>
      <c r="DQ33" s="838"/>
      <c r="DR33" s="838"/>
      <c r="DS33" s="838"/>
      <c r="DT33" s="838"/>
      <c r="DU33" s="838"/>
      <c r="DV33" s="838"/>
      <c r="DW33" s="838"/>
      <c r="DX33" s="838"/>
      <c r="DY33" s="838"/>
      <c r="DZ33" s="838"/>
      <c r="EA33" s="838"/>
      <c r="EB33" s="838"/>
      <c r="EC33" s="838"/>
      <c r="ED33" s="838"/>
      <c r="EE33" s="838"/>
      <c r="EF33" s="838"/>
      <c r="EG33" s="838"/>
      <c r="EH33" s="838"/>
      <c r="EI33" s="838"/>
      <c r="EJ33" s="838"/>
      <c r="EK33" s="838"/>
      <c r="EL33" s="838"/>
      <c r="EM33" s="838"/>
      <c r="EN33" s="838"/>
      <c r="EO33" s="838"/>
      <c r="EP33" s="838"/>
      <c r="EQ33" s="838"/>
      <c r="ER33" s="838"/>
      <c r="ES33" s="838"/>
      <c r="ET33" s="838"/>
      <c r="EU33" s="838"/>
      <c r="EV33" s="838"/>
      <c r="EW33" s="838"/>
      <c r="EX33" s="838"/>
      <c r="EY33" s="838"/>
      <c r="EZ33" s="838"/>
      <c r="FA33" s="838"/>
      <c r="FB33" s="838"/>
      <c r="FC33" s="838"/>
      <c r="FD33" s="838"/>
      <c r="FE33" s="838"/>
      <c r="FF33" s="838"/>
      <c r="FG33" s="838"/>
      <c r="FH33" s="838"/>
      <c r="FI33" s="838"/>
      <c r="FJ33" s="838"/>
      <c r="FK33" s="838"/>
      <c r="FL33" s="838"/>
      <c r="FM33" s="838"/>
      <c r="FN33" s="838"/>
      <c r="FO33" s="838"/>
      <c r="FP33" s="838"/>
      <c r="FQ33" s="838"/>
      <c r="FR33" s="838"/>
      <c r="FS33" s="838"/>
      <c r="FT33" s="838"/>
      <c r="FU33" s="838"/>
      <c r="FV33" s="838"/>
      <c r="FW33" s="838"/>
      <c r="FX33" s="838"/>
      <c r="FY33" s="838"/>
      <c r="FZ33" s="838"/>
      <c r="GA33" s="838"/>
      <c r="GB33" s="838"/>
      <c r="GC33" s="838"/>
      <c r="GD33" s="838"/>
      <c r="GE33" s="838"/>
      <c r="GF33" s="838"/>
      <c r="GG33" s="838"/>
      <c r="GH33" s="838"/>
      <c r="GI33" s="838"/>
      <c r="GJ33" s="838"/>
      <c r="GK33" s="838"/>
      <c r="GL33" s="838"/>
      <c r="GM33" s="838"/>
      <c r="GN33" s="838"/>
      <c r="GO33" s="838"/>
      <c r="GP33" s="838"/>
      <c r="GQ33" s="838"/>
      <c r="GR33" s="838"/>
      <c r="GS33" s="838"/>
      <c r="GT33" s="838"/>
      <c r="GU33" s="838"/>
      <c r="GV33" s="838"/>
      <c r="GW33" s="838"/>
      <c r="GX33" s="838"/>
      <c r="GY33" s="838"/>
      <c r="GZ33" s="838"/>
      <c r="HA33" s="838"/>
      <c r="HB33" s="838"/>
      <c r="HC33" s="838"/>
      <c r="HD33" s="838"/>
      <c r="HE33" s="838"/>
      <c r="HF33" s="838"/>
      <c r="HG33" s="838"/>
      <c r="HH33" s="838"/>
      <c r="HI33" s="838"/>
      <c r="HJ33" s="838"/>
      <c r="HK33" s="838"/>
      <c r="HL33" s="838"/>
      <c r="HM33" s="838"/>
      <c r="HN33" s="838"/>
      <c r="HO33" s="838"/>
      <c r="HP33" s="838"/>
      <c r="HQ33" s="838"/>
      <c r="HR33" s="838"/>
      <c r="HS33" s="838"/>
      <c r="HT33" s="838"/>
      <c r="HU33" s="838"/>
      <c r="HV33" s="838"/>
      <c r="HW33" s="838"/>
      <c r="HX33" s="838"/>
      <c r="HY33" s="838"/>
      <c r="HZ33" s="838"/>
      <c r="IA33" s="838"/>
      <c r="IB33" s="838"/>
      <c r="IC33" s="838"/>
      <c r="ID33" s="838"/>
      <c r="IE33" s="838"/>
      <c r="IF33" s="838"/>
      <c r="IG33" s="838"/>
      <c r="IH33" s="838"/>
      <c r="II33" s="838"/>
      <c r="IJ33" s="838"/>
      <c r="IK33" s="838"/>
      <c r="IL33" s="838"/>
      <c r="IM33" s="838"/>
      <c r="IN33" s="838"/>
      <c r="IO33" s="838"/>
      <c r="IP33" s="838"/>
      <c r="IQ33" s="838"/>
      <c r="IR33" s="838"/>
      <c r="IS33" s="838"/>
      <c r="IT33" s="838"/>
    </row>
    <row r="34" spans="1:254" s="837" customFormat="1" ht="8.25" customHeight="1">
      <c r="A34" s="77"/>
      <c r="B34" s="77"/>
      <c r="C34" s="77"/>
      <c r="D34" s="77"/>
      <c r="E34" s="77"/>
      <c r="F34" s="77"/>
      <c r="G34" s="77"/>
      <c r="H34" s="77"/>
      <c r="I34" s="77"/>
      <c r="J34" s="77"/>
      <c r="K34" s="838"/>
      <c r="L34" s="838"/>
      <c r="M34" s="838"/>
      <c r="N34" s="838"/>
      <c r="O34" s="838"/>
      <c r="P34" s="838"/>
      <c r="Q34" s="838"/>
      <c r="R34" s="838"/>
      <c r="S34" s="838"/>
      <c r="T34" s="838"/>
      <c r="U34" s="838"/>
      <c r="V34" s="838"/>
      <c r="W34" s="838"/>
      <c r="X34" s="838"/>
      <c r="Y34" s="838"/>
      <c r="Z34" s="838"/>
      <c r="AA34" s="838"/>
      <c r="AB34" s="838"/>
      <c r="AC34" s="838"/>
      <c r="AD34" s="838"/>
      <c r="AE34" s="838"/>
      <c r="AF34" s="838"/>
      <c r="AG34" s="838"/>
      <c r="AH34" s="838"/>
      <c r="AI34" s="838"/>
      <c r="AJ34" s="838"/>
      <c r="AK34" s="838"/>
      <c r="AL34" s="838"/>
      <c r="AM34" s="838"/>
      <c r="AN34" s="838"/>
      <c r="AO34" s="838"/>
      <c r="AP34" s="838"/>
      <c r="AQ34" s="838"/>
      <c r="AR34" s="838"/>
      <c r="AS34" s="838"/>
      <c r="AT34" s="838"/>
      <c r="AU34" s="838"/>
      <c r="AV34" s="838"/>
      <c r="AW34" s="838"/>
      <c r="AX34" s="838"/>
      <c r="AY34" s="838"/>
      <c r="AZ34" s="838"/>
      <c r="BA34" s="838"/>
      <c r="BB34" s="838"/>
      <c r="BC34" s="838"/>
      <c r="BD34" s="838"/>
      <c r="BE34" s="838"/>
      <c r="BF34" s="838"/>
      <c r="BG34" s="838"/>
      <c r="BH34" s="838"/>
      <c r="BI34" s="838"/>
      <c r="BJ34" s="838"/>
      <c r="BK34" s="838"/>
      <c r="BL34" s="838"/>
      <c r="BM34" s="838"/>
      <c r="BN34" s="838"/>
      <c r="BO34" s="838"/>
      <c r="BP34" s="838"/>
      <c r="BQ34" s="838"/>
      <c r="BR34" s="838"/>
      <c r="BS34" s="838"/>
      <c r="BT34" s="838"/>
      <c r="BU34" s="838"/>
      <c r="BV34" s="838"/>
      <c r="BW34" s="838"/>
      <c r="BX34" s="838"/>
      <c r="BY34" s="838"/>
      <c r="BZ34" s="838"/>
      <c r="CA34" s="838"/>
      <c r="CB34" s="838"/>
      <c r="CC34" s="838"/>
      <c r="CD34" s="838"/>
      <c r="CE34" s="838"/>
      <c r="CF34" s="838"/>
      <c r="CG34" s="838"/>
      <c r="CH34" s="838"/>
      <c r="CI34" s="838"/>
      <c r="CJ34" s="838"/>
      <c r="CK34" s="838"/>
      <c r="CL34" s="838"/>
      <c r="CM34" s="838"/>
      <c r="CN34" s="838"/>
      <c r="CO34" s="838"/>
      <c r="CP34" s="838"/>
      <c r="CQ34" s="838"/>
      <c r="CR34" s="838"/>
      <c r="CS34" s="838"/>
      <c r="CT34" s="838"/>
      <c r="CU34" s="838"/>
      <c r="CV34" s="838"/>
      <c r="CW34" s="838"/>
      <c r="CX34" s="838"/>
      <c r="CY34" s="838"/>
      <c r="CZ34" s="838"/>
      <c r="DA34" s="838"/>
      <c r="DB34" s="838"/>
      <c r="DC34" s="838"/>
      <c r="DD34" s="838"/>
      <c r="DE34" s="838"/>
      <c r="DF34" s="838"/>
      <c r="DG34" s="838"/>
      <c r="DH34" s="838"/>
      <c r="DI34" s="838"/>
      <c r="DJ34" s="838"/>
      <c r="DK34" s="838"/>
      <c r="DL34" s="838"/>
      <c r="DM34" s="838"/>
      <c r="DN34" s="838"/>
      <c r="DO34" s="838"/>
      <c r="DP34" s="838"/>
      <c r="DQ34" s="838"/>
      <c r="DR34" s="838"/>
      <c r="DS34" s="838"/>
      <c r="DT34" s="838"/>
      <c r="DU34" s="838"/>
      <c r="DV34" s="838"/>
      <c r="DW34" s="838"/>
      <c r="DX34" s="838"/>
      <c r="DY34" s="838"/>
      <c r="DZ34" s="838"/>
      <c r="EA34" s="838"/>
      <c r="EB34" s="838"/>
      <c r="EC34" s="838"/>
      <c r="ED34" s="838"/>
      <c r="EE34" s="838"/>
      <c r="EF34" s="838"/>
      <c r="EG34" s="838"/>
      <c r="EH34" s="838"/>
      <c r="EI34" s="838"/>
      <c r="EJ34" s="838"/>
      <c r="EK34" s="838"/>
      <c r="EL34" s="838"/>
      <c r="EM34" s="838"/>
      <c r="EN34" s="838"/>
      <c r="EO34" s="838"/>
      <c r="EP34" s="838"/>
      <c r="EQ34" s="838"/>
      <c r="ER34" s="838"/>
      <c r="ES34" s="838"/>
      <c r="ET34" s="838"/>
      <c r="EU34" s="838"/>
      <c r="EV34" s="838"/>
      <c r="EW34" s="838"/>
      <c r="EX34" s="838"/>
      <c r="EY34" s="838"/>
      <c r="EZ34" s="838"/>
      <c r="FA34" s="838"/>
      <c r="FB34" s="838"/>
      <c r="FC34" s="838"/>
      <c r="FD34" s="838"/>
      <c r="FE34" s="838"/>
      <c r="FF34" s="838"/>
      <c r="FG34" s="838"/>
      <c r="FH34" s="838"/>
      <c r="FI34" s="838"/>
      <c r="FJ34" s="838"/>
      <c r="FK34" s="838"/>
      <c r="FL34" s="838"/>
      <c r="FM34" s="838"/>
      <c r="FN34" s="838"/>
      <c r="FO34" s="838"/>
      <c r="FP34" s="838"/>
      <c r="FQ34" s="838"/>
      <c r="FR34" s="838"/>
      <c r="FS34" s="838"/>
      <c r="FT34" s="838"/>
      <c r="FU34" s="838"/>
      <c r="FV34" s="838"/>
      <c r="FW34" s="838"/>
      <c r="FX34" s="838"/>
      <c r="FY34" s="838"/>
      <c r="FZ34" s="838"/>
      <c r="GA34" s="838"/>
      <c r="GB34" s="838"/>
      <c r="GC34" s="838"/>
      <c r="GD34" s="838"/>
      <c r="GE34" s="838"/>
      <c r="GF34" s="838"/>
      <c r="GG34" s="838"/>
      <c r="GH34" s="838"/>
      <c r="GI34" s="838"/>
      <c r="GJ34" s="838"/>
      <c r="GK34" s="838"/>
      <c r="GL34" s="838"/>
      <c r="GM34" s="838"/>
      <c r="GN34" s="838"/>
      <c r="GO34" s="838"/>
      <c r="GP34" s="838"/>
      <c r="GQ34" s="838"/>
      <c r="GR34" s="838"/>
      <c r="GS34" s="838"/>
      <c r="GT34" s="838"/>
      <c r="GU34" s="838"/>
      <c r="GV34" s="838"/>
      <c r="GW34" s="838"/>
      <c r="GX34" s="838"/>
      <c r="GY34" s="838"/>
      <c r="GZ34" s="838"/>
      <c r="HA34" s="838"/>
      <c r="HB34" s="838"/>
      <c r="HC34" s="838"/>
      <c r="HD34" s="838"/>
      <c r="HE34" s="838"/>
      <c r="HF34" s="838"/>
      <c r="HG34" s="838"/>
      <c r="HH34" s="838"/>
      <c r="HI34" s="838"/>
      <c r="HJ34" s="838"/>
      <c r="HK34" s="838"/>
      <c r="HL34" s="838"/>
      <c r="HM34" s="838"/>
      <c r="HN34" s="838"/>
      <c r="HO34" s="838"/>
      <c r="HP34" s="838"/>
      <c r="HQ34" s="838"/>
      <c r="HR34" s="838"/>
      <c r="HS34" s="838"/>
      <c r="HT34" s="838"/>
      <c r="HU34" s="838"/>
      <c r="HV34" s="838"/>
      <c r="HW34" s="838"/>
      <c r="HX34" s="838"/>
      <c r="HY34" s="838"/>
      <c r="HZ34" s="838"/>
      <c r="IA34" s="838"/>
      <c r="IB34" s="838"/>
      <c r="IC34" s="838"/>
      <c r="ID34" s="838"/>
      <c r="IE34" s="838"/>
      <c r="IF34" s="838"/>
      <c r="IG34" s="838"/>
      <c r="IH34" s="838"/>
      <c r="II34" s="838"/>
      <c r="IJ34" s="838"/>
      <c r="IK34" s="838"/>
      <c r="IL34" s="838"/>
      <c r="IM34" s="838"/>
      <c r="IN34" s="838"/>
      <c r="IO34" s="838"/>
      <c r="IP34" s="838"/>
      <c r="IQ34" s="838"/>
      <c r="IR34" s="838"/>
      <c r="IS34" s="838"/>
      <c r="IT34" s="838"/>
    </row>
    <row r="35" spans="1:254" s="837" customFormat="1" ht="24" customHeight="1">
      <c r="A35" s="839" t="s">
        <v>456</v>
      </c>
      <c r="B35" s="77"/>
      <c r="C35" s="77"/>
      <c r="D35" s="77"/>
      <c r="E35" s="77"/>
      <c r="F35" s="77"/>
      <c r="G35" s="77"/>
      <c r="H35" s="77"/>
      <c r="I35" s="77"/>
      <c r="J35" s="77"/>
      <c r="K35" s="838"/>
      <c r="L35" s="838"/>
      <c r="M35" s="838"/>
      <c r="N35" s="838"/>
      <c r="O35" s="838"/>
      <c r="P35" s="838"/>
      <c r="Q35" s="838"/>
      <c r="R35" s="838"/>
      <c r="S35" s="838"/>
      <c r="T35" s="838"/>
      <c r="U35" s="838"/>
      <c r="V35" s="838"/>
      <c r="W35" s="838"/>
      <c r="X35" s="838"/>
      <c r="Y35" s="838"/>
      <c r="Z35" s="838"/>
      <c r="AA35" s="838"/>
      <c r="AB35" s="838"/>
      <c r="AC35" s="838"/>
      <c r="AD35" s="838"/>
      <c r="AE35" s="838"/>
      <c r="AF35" s="838"/>
      <c r="AG35" s="838"/>
      <c r="AH35" s="838"/>
      <c r="AI35" s="838"/>
      <c r="AJ35" s="838"/>
      <c r="AK35" s="838"/>
      <c r="AL35" s="838"/>
      <c r="AM35" s="838"/>
      <c r="AN35" s="838"/>
      <c r="AO35" s="838"/>
      <c r="AP35" s="838"/>
      <c r="AQ35" s="838"/>
      <c r="AR35" s="838"/>
      <c r="AS35" s="838"/>
      <c r="AT35" s="838"/>
      <c r="AU35" s="838"/>
      <c r="AV35" s="838"/>
      <c r="AW35" s="838"/>
      <c r="AX35" s="838"/>
      <c r="AY35" s="838"/>
      <c r="AZ35" s="838"/>
      <c r="BA35" s="838"/>
      <c r="BB35" s="838"/>
      <c r="BC35" s="838"/>
      <c r="BD35" s="838"/>
      <c r="BE35" s="838"/>
      <c r="BF35" s="838"/>
      <c r="BG35" s="838"/>
      <c r="BH35" s="838"/>
      <c r="BI35" s="838"/>
      <c r="BJ35" s="838"/>
      <c r="BK35" s="838"/>
      <c r="BL35" s="838"/>
      <c r="BM35" s="838"/>
      <c r="BN35" s="838"/>
      <c r="BO35" s="838"/>
      <c r="BP35" s="838"/>
      <c r="BQ35" s="838"/>
      <c r="BR35" s="838"/>
      <c r="BS35" s="838"/>
      <c r="BT35" s="838"/>
      <c r="BU35" s="838"/>
      <c r="BV35" s="838"/>
      <c r="BW35" s="838"/>
      <c r="BX35" s="838"/>
      <c r="BY35" s="838"/>
      <c r="BZ35" s="838"/>
      <c r="CA35" s="838"/>
      <c r="CB35" s="838"/>
      <c r="CC35" s="838"/>
      <c r="CD35" s="838"/>
      <c r="CE35" s="838"/>
      <c r="CF35" s="838"/>
      <c r="CG35" s="838"/>
      <c r="CH35" s="838"/>
      <c r="CI35" s="838"/>
      <c r="CJ35" s="838"/>
      <c r="CK35" s="838"/>
      <c r="CL35" s="838"/>
      <c r="CM35" s="838"/>
      <c r="CN35" s="838"/>
      <c r="CO35" s="838"/>
      <c r="CP35" s="838"/>
      <c r="CQ35" s="838"/>
      <c r="CR35" s="838"/>
      <c r="CS35" s="838"/>
      <c r="CT35" s="838"/>
      <c r="CU35" s="838"/>
      <c r="CV35" s="838"/>
      <c r="CW35" s="838"/>
      <c r="CX35" s="838"/>
      <c r="CY35" s="838"/>
      <c r="CZ35" s="838"/>
      <c r="DA35" s="838"/>
      <c r="DB35" s="838"/>
      <c r="DC35" s="838"/>
      <c r="DD35" s="838"/>
      <c r="DE35" s="838"/>
      <c r="DF35" s="838"/>
      <c r="DG35" s="838"/>
      <c r="DH35" s="838"/>
      <c r="DI35" s="838"/>
      <c r="DJ35" s="838"/>
      <c r="DK35" s="838"/>
      <c r="DL35" s="838"/>
      <c r="DM35" s="838"/>
      <c r="DN35" s="838"/>
      <c r="DO35" s="838"/>
      <c r="DP35" s="838"/>
      <c r="DQ35" s="838"/>
      <c r="DR35" s="838"/>
      <c r="DS35" s="838"/>
      <c r="DT35" s="838"/>
      <c r="DU35" s="838"/>
      <c r="DV35" s="838"/>
      <c r="DW35" s="838"/>
      <c r="DX35" s="838"/>
      <c r="DY35" s="838"/>
      <c r="DZ35" s="838"/>
      <c r="EA35" s="838"/>
      <c r="EB35" s="838"/>
      <c r="EC35" s="838"/>
      <c r="ED35" s="838"/>
      <c r="EE35" s="838"/>
      <c r="EF35" s="838"/>
      <c r="EG35" s="838"/>
      <c r="EH35" s="838"/>
      <c r="EI35" s="838"/>
      <c r="EJ35" s="838"/>
      <c r="EK35" s="838"/>
      <c r="EL35" s="838"/>
      <c r="EM35" s="838"/>
      <c r="EN35" s="838"/>
      <c r="EO35" s="838"/>
      <c r="EP35" s="838"/>
      <c r="EQ35" s="838"/>
      <c r="ER35" s="838"/>
      <c r="ES35" s="838"/>
      <c r="ET35" s="838"/>
      <c r="EU35" s="838"/>
      <c r="EV35" s="838"/>
      <c r="EW35" s="838"/>
      <c r="EX35" s="838"/>
      <c r="EY35" s="838"/>
      <c r="EZ35" s="838"/>
      <c r="FA35" s="838"/>
      <c r="FB35" s="838"/>
      <c r="FC35" s="838"/>
      <c r="FD35" s="838"/>
      <c r="FE35" s="838"/>
      <c r="FF35" s="838"/>
      <c r="FG35" s="838"/>
      <c r="FH35" s="838"/>
      <c r="FI35" s="838"/>
      <c r="FJ35" s="838"/>
      <c r="FK35" s="838"/>
      <c r="FL35" s="838"/>
      <c r="FM35" s="838"/>
      <c r="FN35" s="838"/>
      <c r="FO35" s="838"/>
      <c r="FP35" s="838"/>
      <c r="FQ35" s="838"/>
      <c r="FR35" s="838"/>
      <c r="FS35" s="838"/>
      <c r="FT35" s="838"/>
      <c r="FU35" s="838"/>
      <c r="FV35" s="838"/>
      <c r="FW35" s="838"/>
      <c r="FX35" s="838"/>
      <c r="FY35" s="838"/>
      <c r="FZ35" s="838"/>
      <c r="GA35" s="838"/>
      <c r="GB35" s="838"/>
      <c r="GC35" s="838"/>
      <c r="GD35" s="838"/>
      <c r="GE35" s="838"/>
      <c r="GF35" s="838"/>
      <c r="GG35" s="838"/>
      <c r="GH35" s="838"/>
      <c r="GI35" s="838"/>
      <c r="GJ35" s="838"/>
      <c r="GK35" s="838"/>
      <c r="GL35" s="838"/>
      <c r="GM35" s="838"/>
      <c r="GN35" s="838"/>
      <c r="GO35" s="838"/>
      <c r="GP35" s="838"/>
      <c r="GQ35" s="838"/>
      <c r="GR35" s="838"/>
      <c r="GS35" s="838"/>
      <c r="GT35" s="838"/>
      <c r="GU35" s="838"/>
      <c r="GV35" s="838"/>
      <c r="GW35" s="838"/>
      <c r="GX35" s="838"/>
      <c r="GY35" s="838"/>
      <c r="GZ35" s="838"/>
      <c r="HA35" s="838"/>
      <c r="HB35" s="838"/>
      <c r="HC35" s="838"/>
      <c r="HD35" s="838"/>
      <c r="HE35" s="838"/>
      <c r="HF35" s="838"/>
      <c r="HG35" s="838"/>
      <c r="HH35" s="838"/>
      <c r="HI35" s="838"/>
      <c r="HJ35" s="838"/>
      <c r="HK35" s="838"/>
      <c r="HL35" s="838"/>
      <c r="HM35" s="838"/>
      <c r="HN35" s="838"/>
      <c r="HO35" s="838"/>
      <c r="HP35" s="838"/>
      <c r="HQ35" s="838"/>
      <c r="HR35" s="838"/>
      <c r="HS35" s="838"/>
      <c r="HT35" s="838"/>
      <c r="HU35" s="838"/>
      <c r="HV35" s="838"/>
      <c r="HW35" s="838"/>
      <c r="HX35" s="838"/>
      <c r="HY35" s="838"/>
      <c r="HZ35" s="838"/>
      <c r="IA35" s="838"/>
      <c r="IB35" s="838"/>
      <c r="IC35" s="838"/>
      <c r="ID35" s="838"/>
      <c r="IE35" s="838"/>
      <c r="IF35" s="838"/>
      <c r="IG35" s="838"/>
      <c r="IH35" s="838"/>
      <c r="II35" s="838"/>
      <c r="IJ35" s="838"/>
      <c r="IK35" s="838"/>
      <c r="IL35" s="838"/>
      <c r="IM35" s="838"/>
      <c r="IN35" s="838"/>
      <c r="IO35" s="838"/>
      <c r="IP35" s="838"/>
      <c r="IQ35" s="838"/>
      <c r="IR35" s="838"/>
      <c r="IS35" s="838"/>
      <c r="IT35" s="838"/>
    </row>
    <row r="36" spans="1:254" s="837" customFormat="1" ht="4.5" customHeight="1">
      <c r="A36" s="77"/>
      <c r="B36" s="77"/>
      <c r="C36" s="77"/>
      <c r="D36" s="77"/>
      <c r="E36" s="77"/>
      <c r="F36" s="77"/>
      <c r="G36" s="77"/>
      <c r="H36" s="77"/>
      <c r="I36" s="77"/>
      <c r="J36" s="77"/>
      <c r="K36" s="838"/>
      <c r="L36" s="838"/>
      <c r="M36" s="838"/>
      <c r="N36" s="838"/>
      <c r="O36" s="838"/>
      <c r="P36" s="838"/>
      <c r="Q36" s="838"/>
      <c r="R36" s="838"/>
      <c r="S36" s="838"/>
      <c r="T36" s="838"/>
      <c r="U36" s="838"/>
      <c r="V36" s="838"/>
      <c r="W36" s="838"/>
      <c r="X36" s="838"/>
      <c r="Y36" s="838"/>
      <c r="Z36" s="838"/>
      <c r="AA36" s="838"/>
      <c r="AB36" s="838"/>
      <c r="AC36" s="838"/>
      <c r="AD36" s="838"/>
      <c r="AE36" s="838"/>
      <c r="AF36" s="838"/>
      <c r="AG36" s="838"/>
      <c r="AH36" s="838"/>
      <c r="AI36" s="838"/>
      <c r="AJ36" s="838"/>
      <c r="AK36" s="838"/>
      <c r="AL36" s="838"/>
      <c r="AM36" s="838"/>
      <c r="AN36" s="838"/>
      <c r="AO36" s="838"/>
      <c r="AP36" s="838"/>
      <c r="AQ36" s="838"/>
      <c r="AR36" s="838"/>
      <c r="AS36" s="838"/>
      <c r="AT36" s="838"/>
      <c r="AU36" s="838"/>
      <c r="AV36" s="838"/>
      <c r="AW36" s="838"/>
      <c r="AX36" s="838"/>
      <c r="AY36" s="838"/>
      <c r="AZ36" s="838"/>
      <c r="BA36" s="838"/>
      <c r="BB36" s="838"/>
      <c r="BC36" s="838"/>
      <c r="BD36" s="838"/>
      <c r="BE36" s="838"/>
      <c r="BF36" s="838"/>
      <c r="BG36" s="838"/>
      <c r="BH36" s="838"/>
      <c r="BI36" s="838"/>
      <c r="BJ36" s="838"/>
      <c r="BK36" s="838"/>
      <c r="BL36" s="838"/>
      <c r="BM36" s="838"/>
      <c r="BN36" s="838"/>
      <c r="BO36" s="838"/>
      <c r="BP36" s="838"/>
      <c r="BQ36" s="838"/>
      <c r="BR36" s="838"/>
      <c r="BS36" s="838"/>
      <c r="BT36" s="838"/>
      <c r="BU36" s="838"/>
      <c r="BV36" s="838"/>
      <c r="BW36" s="838"/>
      <c r="BX36" s="838"/>
      <c r="BY36" s="838"/>
      <c r="BZ36" s="838"/>
      <c r="CA36" s="838"/>
      <c r="CB36" s="838"/>
      <c r="CC36" s="838"/>
      <c r="CD36" s="838"/>
      <c r="CE36" s="838"/>
      <c r="CF36" s="838"/>
      <c r="CG36" s="838"/>
      <c r="CH36" s="838"/>
      <c r="CI36" s="838"/>
      <c r="CJ36" s="838"/>
      <c r="CK36" s="838"/>
      <c r="CL36" s="838"/>
      <c r="CM36" s="838"/>
      <c r="CN36" s="838"/>
      <c r="CO36" s="838"/>
      <c r="CP36" s="838"/>
      <c r="CQ36" s="838"/>
      <c r="CR36" s="838"/>
      <c r="CS36" s="838"/>
      <c r="CT36" s="838"/>
      <c r="CU36" s="838"/>
      <c r="CV36" s="838"/>
      <c r="CW36" s="838"/>
      <c r="CX36" s="838"/>
      <c r="CY36" s="838"/>
      <c r="CZ36" s="838"/>
      <c r="DA36" s="838"/>
      <c r="DB36" s="838"/>
      <c r="DC36" s="838"/>
      <c r="DD36" s="838"/>
      <c r="DE36" s="838"/>
      <c r="DF36" s="838"/>
      <c r="DG36" s="838"/>
      <c r="DH36" s="838"/>
      <c r="DI36" s="838"/>
      <c r="DJ36" s="838"/>
      <c r="DK36" s="838"/>
      <c r="DL36" s="838"/>
      <c r="DM36" s="838"/>
      <c r="DN36" s="838"/>
      <c r="DO36" s="838"/>
      <c r="DP36" s="838"/>
      <c r="DQ36" s="838"/>
      <c r="DR36" s="838"/>
      <c r="DS36" s="838"/>
      <c r="DT36" s="838"/>
      <c r="DU36" s="838"/>
      <c r="DV36" s="838"/>
      <c r="DW36" s="838"/>
      <c r="DX36" s="838"/>
      <c r="DY36" s="838"/>
      <c r="DZ36" s="838"/>
      <c r="EA36" s="838"/>
      <c r="EB36" s="838"/>
      <c r="EC36" s="838"/>
      <c r="ED36" s="838"/>
      <c r="EE36" s="838"/>
      <c r="EF36" s="838"/>
      <c r="EG36" s="838"/>
      <c r="EH36" s="838"/>
      <c r="EI36" s="838"/>
      <c r="EJ36" s="838"/>
      <c r="EK36" s="838"/>
      <c r="EL36" s="838"/>
      <c r="EM36" s="838"/>
      <c r="EN36" s="838"/>
      <c r="EO36" s="838"/>
      <c r="EP36" s="838"/>
      <c r="EQ36" s="838"/>
      <c r="ER36" s="838"/>
      <c r="ES36" s="838"/>
      <c r="ET36" s="838"/>
      <c r="EU36" s="838"/>
      <c r="EV36" s="838"/>
      <c r="EW36" s="838"/>
      <c r="EX36" s="838"/>
      <c r="EY36" s="838"/>
      <c r="EZ36" s="838"/>
      <c r="FA36" s="838"/>
      <c r="FB36" s="838"/>
      <c r="FC36" s="838"/>
      <c r="FD36" s="838"/>
      <c r="FE36" s="838"/>
      <c r="FF36" s="838"/>
      <c r="FG36" s="838"/>
      <c r="FH36" s="838"/>
      <c r="FI36" s="838"/>
      <c r="FJ36" s="838"/>
      <c r="FK36" s="838"/>
      <c r="FL36" s="838"/>
      <c r="FM36" s="838"/>
      <c r="FN36" s="838"/>
      <c r="FO36" s="838"/>
      <c r="FP36" s="838"/>
      <c r="FQ36" s="838"/>
      <c r="FR36" s="838"/>
      <c r="FS36" s="838"/>
      <c r="FT36" s="838"/>
      <c r="FU36" s="838"/>
      <c r="FV36" s="838"/>
      <c r="FW36" s="838"/>
      <c r="FX36" s="838"/>
      <c r="FY36" s="838"/>
      <c r="FZ36" s="838"/>
      <c r="GA36" s="838"/>
      <c r="GB36" s="838"/>
      <c r="GC36" s="838"/>
      <c r="GD36" s="838"/>
      <c r="GE36" s="838"/>
      <c r="GF36" s="838"/>
      <c r="GG36" s="838"/>
      <c r="GH36" s="838"/>
      <c r="GI36" s="838"/>
      <c r="GJ36" s="838"/>
      <c r="GK36" s="838"/>
      <c r="GL36" s="838"/>
      <c r="GM36" s="838"/>
      <c r="GN36" s="838"/>
      <c r="GO36" s="838"/>
      <c r="GP36" s="838"/>
      <c r="GQ36" s="838"/>
      <c r="GR36" s="838"/>
      <c r="GS36" s="838"/>
      <c r="GT36" s="838"/>
      <c r="GU36" s="838"/>
      <c r="GV36" s="838"/>
      <c r="GW36" s="838"/>
      <c r="GX36" s="838"/>
      <c r="GY36" s="838"/>
      <c r="GZ36" s="838"/>
      <c r="HA36" s="838"/>
      <c r="HB36" s="838"/>
      <c r="HC36" s="838"/>
      <c r="HD36" s="838"/>
      <c r="HE36" s="838"/>
      <c r="HF36" s="838"/>
      <c r="HG36" s="838"/>
      <c r="HH36" s="838"/>
      <c r="HI36" s="838"/>
      <c r="HJ36" s="838"/>
      <c r="HK36" s="838"/>
      <c r="HL36" s="838"/>
      <c r="HM36" s="838"/>
      <c r="HN36" s="838"/>
      <c r="HO36" s="838"/>
      <c r="HP36" s="838"/>
      <c r="HQ36" s="838"/>
      <c r="HR36" s="838"/>
      <c r="HS36" s="838"/>
      <c r="HT36" s="838"/>
      <c r="HU36" s="838"/>
      <c r="HV36" s="838"/>
      <c r="HW36" s="838"/>
      <c r="HX36" s="838"/>
      <c r="HY36" s="838"/>
      <c r="HZ36" s="838"/>
      <c r="IA36" s="838"/>
      <c r="IB36" s="838"/>
      <c r="IC36" s="838"/>
      <c r="ID36" s="838"/>
      <c r="IE36" s="838"/>
      <c r="IF36" s="838"/>
      <c r="IG36" s="838"/>
      <c r="IH36" s="838"/>
      <c r="II36" s="838"/>
      <c r="IJ36" s="838"/>
      <c r="IK36" s="838"/>
      <c r="IL36" s="838"/>
      <c r="IM36" s="838"/>
      <c r="IN36" s="838"/>
      <c r="IO36" s="838"/>
      <c r="IP36" s="838"/>
      <c r="IQ36" s="838"/>
      <c r="IR36" s="838"/>
      <c r="IS36" s="838"/>
      <c r="IT36" s="838"/>
    </row>
    <row r="37" spans="1:254" s="722" customFormat="1" ht="19.5" customHeight="1">
      <c r="A37" s="2166"/>
      <c r="B37" s="2167"/>
      <c r="C37" s="2167"/>
      <c r="D37" s="2167"/>
      <c r="E37" s="2167"/>
      <c r="F37" s="2167"/>
      <c r="G37" s="2167"/>
      <c r="H37" s="2167"/>
      <c r="I37" s="2167"/>
      <c r="J37" s="2168"/>
      <c r="R37" s="838"/>
      <c r="S37" s="838"/>
      <c r="T37" s="838"/>
      <c r="U37" s="838"/>
      <c r="V37" s="838"/>
      <c r="W37" s="838"/>
      <c r="X37" s="838"/>
      <c r="Y37" s="838"/>
      <c r="Z37" s="838"/>
      <c r="AA37" s="838"/>
      <c r="AB37" s="838"/>
      <c r="AC37" s="838"/>
      <c r="AD37" s="838"/>
      <c r="AE37" s="838"/>
      <c r="AF37" s="838"/>
      <c r="AG37" s="838"/>
      <c r="AH37" s="838"/>
      <c r="AI37" s="838"/>
      <c r="AJ37" s="838"/>
      <c r="AK37" s="838"/>
      <c r="AL37" s="838"/>
      <c r="AM37" s="838"/>
      <c r="AN37" s="838"/>
      <c r="AO37" s="838"/>
      <c r="AP37" s="838"/>
      <c r="AQ37" s="838"/>
      <c r="AR37" s="838"/>
      <c r="AS37" s="838"/>
      <c r="AT37" s="838"/>
      <c r="AU37" s="838"/>
      <c r="AV37" s="838"/>
      <c r="AW37" s="838"/>
      <c r="AX37" s="838"/>
      <c r="AY37" s="838"/>
      <c r="AZ37" s="838"/>
      <c r="BA37" s="838"/>
      <c r="BB37" s="838"/>
      <c r="BC37" s="838"/>
      <c r="BD37" s="838"/>
      <c r="BE37" s="838"/>
      <c r="BF37" s="838"/>
      <c r="BG37" s="838"/>
      <c r="BH37" s="838"/>
      <c r="BI37" s="838"/>
      <c r="BJ37" s="838"/>
      <c r="BK37" s="838"/>
      <c r="BL37" s="838"/>
      <c r="BM37" s="838"/>
      <c r="BN37" s="838"/>
      <c r="BO37" s="838"/>
      <c r="BP37" s="838"/>
      <c r="BQ37" s="838"/>
      <c r="BR37" s="838"/>
      <c r="BS37" s="838"/>
      <c r="BT37" s="838"/>
      <c r="BU37" s="838"/>
      <c r="BV37" s="838"/>
      <c r="BW37" s="838"/>
      <c r="BX37" s="838"/>
      <c r="BY37" s="838"/>
      <c r="BZ37" s="838"/>
      <c r="CA37" s="838"/>
      <c r="CB37" s="838"/>
      <c r="CC37" s="838"/>
      <c r="CD37" s="838"/>
      <c r="CE37" s="838"/>
      <c r="CF37" s="838"/>
      <c r="CG37" s="838"/>
      <c r="CH37" s="838"/>
      <c r="CI37" s="838"/>
      <c r="CJ37" s="838"/>
      <c r="CK37" s="838"/>
      <c r="CL37" s="838"/>
      <c r="CM37" s="838"/>
      <c r="CN37" s="838"/>
      <c r="CO37" s="838"/>
      <c r="CP37" s="838"/>
      <c r="CQ37" s="838"/>
      <c r="CR37" s="838"/>
      <c r="CS37" s="838"/>
      <c r="CT37" s="838"/>
      <c r="CU37" s="838"/>
      <c r="CV37" s="838"/>
      <c r="CW37" s="838"/>
      <c r="CX37" s="838"/>
      <c r="CY37" s="838"/>
      <c r="CZ37" s="838"/>
      <c r="DA37" s="838"/>
      <c r="DB37" s="838"/>
      <c r="DC37" s="838"/>
      <c r="DD37" s="838"/>
      <c r="DE37" s="838"/>
      <c r="DF37" s="838"/>
      <c r="DG37" s="838"/>
      <c r="DH37" s="838"/>
      <c r="DI37" s="838"/>
      <c r="DJ37" s="838"/>
      <c r="DK37" s="838"/>
      <c r="DL37" s="838"/>
      <c r="DM37" s="838"/>
      <c r="DN37" s="838"/>
      <c r="DO37" s="838"/>
      <c r="DP37" s="838"/>
      <c r="DQ37" s="838"/>
      <c r="DR37" s="838"/>
      <c r="DS37" s="838"/>
      <c r="DT37" s="838"/>
      <c r="DU37" s="838"/>
      <c r="DV37" s="838"/>
      <c r="DW37" s="838"/>
      <c r="DX37" s="838"/>
      <c r="DY37" s="838"/>
      <c r="DZ37" s="838"/>
      <c r="EA37" s="838"/>
      <c r="EB37" s="838"/>
      <c r="EC37" s="838"/>
      <c r="ED37" s="838"/>
      <c r="EE37" s="838"/>
      <c r="EF37" s="838"/>
      <c r="EG37" s="838"/>
      <c r="EH37" s="838"/>
      <c r="EI37" s="838"/>
      <c r="EJ37" s="838"/>
      <c r="EK37" s="838"/>
      <c r="EL37" s="838"/>
      <c r="EM37" s="838"/>
      <c r="EN37" s="838"/>
      <c r="EO37" s="838"/>
      <c r="EP37" s="838"/>
      <c r="EQ37" s="838"/>
      <c r="ER37" s="838"/>
      <c r="ES37" s="838"/>
      <c r="ET37" s="838"/>
      <c r="EU37" s="838"/>
      <c r="EV37" s="838"/>
      <c r="EW37" s="838"/>
      <c r="EX37" s="838"/>
      <c r="EY37" s="838"/>
      <c r="EZ37" s="838"/>
      <c r="FA37" s="838"/>
      <c r="FB37" s="838"/>
      <c r="FC37" s="838"/>
      <c r="FD37" s="838"/>
      <c r="FE37" s="838"/>
      <c r="FF37" s="838"/>
      <c r="FG37" s="838"/>
      <c r="FH37" s="838"/>
      <c r="FI37" s="838"/>
      <c r="FJ37" s="838"/>
      <c r="FK37" s="838"/>
      <c r="FL37" s="838"/>
      <c r="FM37" s="838"/>
      <c r="FN37" s="838"/>
      <c r="FO37" s="838"/>
      <c r="FP37" s="838"/>
      <c r="FQ37" s="838"/>
      <c r="FR37" s="838"/>
      <c r="FS37" s="838"/>
      <c r="FT37" s="838"/>
      <c r="FU37" s="838"/>
      <c r="FV37" s="838"/>
      <c r="FW37" s="838"/>
      <c r="FX37" s="838"/>
      <c r="FY37" s="838"/>
      <c r="FZ37" s="838"/>
      <c r="GA37" s="838"/>
      <c r="GB37" s="838"/>
      <c r="GC37" s="838"/>
      <c r="GD37" s="838"/>
      <c r="GE37" s="838"/>
      <c r="GF37" s="838"/>
      <c r="GG37" s="838"/>
      <c r="GH37" s="838"/>
      <c r="GI37" s="838"/>
      <c r="GJ37" s="838"/>
      <c r="GK37" s="838"/>
      <c r="GL37" s="838"/>
      <c r="GM37" s="838"/>
      <c r="GN37" s="838"/>
      <c r="GO37" s="838"/>
      <c r="GP37" s="838"/>
      <c r="GQ37" s="838"/>
      <c r="GR37" s="838"/>
      <c r="GS37" s="838"/>
      <c r="GT37" s="838"/>
      <c r="GU37" s="838"/>
      <c r="GV37" s="838"/>
      <c r="GW37" s="838"/>
      <c r="GX37" s="838"/>
      <c r="GY37" s="838"/>
      <c r="GZ37" s="838"/>
      <c r="HA37" s="838"/>
      <c r="HB37" s="838"/>
      <c r="HC37" s="838"/>
      <c r="HD37" s="838"/>
      <c r="HE37" s="838"/>
      <c r="HF37" s="838"/>
      <c r="HG37" s="838"/>
      <c r="HH37" s="838"/>
      <c r="HI37" s="838"/>
      <c r="HJ37" s="838"/>
      <c r="HK37" s="838"/>
      <c r="HL37" s="838"/>
      <c r="HM37" s="838"/>
      <c r="HN37" s="838"/>
      <c r="HO37" s="838"/>
      <c r="HP37" s="838"/>
      <c r="HQ37" s="838"/>
      <c r="HR37" s="838"/>
      <c r="HS37" s="838"/>
      <c r="HT37" s="838"/>
      <c r="HU37" s="838"/>
      <c r="HV37" s="838"/>
      <c r="HW37" s="838"/>
      <c r="HX37" s="838"/>
      <c r="HY37" s="838"/>
      <c r="HZ37" s="838"/>
      <c r="IA37" s="838"/>
      <c r="IB37" s="838"/>
      <c r="IC37" s="838"/>
      <c r="ID37" s="838"/>
      <c r="IE37" s="838"/>
      <c r="IF37" s="838"/>
      <c r="IG37" s="838"/>
      <c r="IH37" s="838"/>
      <c r="II37" s="838"/>
      <c r="IJ37" s="838"/>
      <c r="IK37" s="838"/>
      <c r="IL37" s="838"/>
      <c r="IM37" s="838"/>
      <c r="IN37" s="838"/>
      <c r="IO37" s="838"/>
      <c r="IP37" s="838"/>
      <c r="IQ37" s="838"/>
      <c r="IR37" s="838"/>
      <c r="IS37" s="838"/>
      <c r="IT37" s="838"/>
    </row>
    <row r="38" spans="1:254" s="722" customFormat="1" ht="19.5" customHeight="1">
      <c r="A38" s="2169"/>
      <c r="B38" s="2170"/>
      <c r="C38" s="2170"/>
      <c r="D38" s="2170"/>
      <c r="E38" s="2170"/>
      <c r="F38" s="2170"/>
      <c r="G38" s="2170"/>
      <c r="H38" s="2170"/>
      <c r="I38" s="2170"/>
      <c r="J38" s="2171"/>
      <c r="R38" s="838"/>
      <c r="S38" s="838"/>
      <c r="T38" s="838"/>
      <c r="U38" s="838"/>
      <c r="V38" s="838"/>
      <c r="W38" s="838"/>
      <c r="X38" s="838"/>
      <c r="Y38" s="838"/>
      <c r="Z38" s="838"/>
      <c r="AA38" s="838"/>
      <c r="AB38" s="838"/>
      <c r="AC38" s="838"/>
      <c r="AD38" s="838"/>
      <c r="AE38" s="838"/>
      <c r="AF38" s="838"/>
      <c r="AG38" s="838"/>
      <c r="AH38" s="838"/>
      <c r="AI38" s="838"/>
      <c r="AJ38" s="838"/>
      <c r="AK38" s="838"/>
      <c r="AL38" s="838"/>
      <c r="AM38" s="838"/>
      <c r="AN38" s="838"/>
      <c r="AO38" s="838"/>
      <c r="AP38" s="838"/>
      <c r="AQ38" s="838"/>
      <c r="AR38" s="838"/>
      <c r="AS38" s="838"/>
      <c r="AT38" s="838"/>
      <c r="AU38" s="838"/>
      <c r="AV38" s="838"/>
      <c r="AW38" s="838"/>
      <c r="AX38" s="838"/>
      <c r="AY38" s="838"/>
      <c r="AZ38" s="838"/>
      <c r="BA38" s="838"/>
      <c r="BB38" s="838"/>
      <c r="BC38" s="838"/>
      <c r="BD38" s="838"/>
      <c r="BE38" s="838"/>
      <c r="BF38" s="838"/>
      <c r="BG38" s="838"/>
      <c r="BH38" s="838"/>
      <c r="BI38" s="838"/>
      <c r="BJ38" s="838"/>
      <c r="BK38" s="838"/>
      <c r="BL38" s="838"/>
      <c r="BM38" s="838"/>
      <c r="BN38" s="838"/>
      <c r="BO38" s="838"/>
      <c r="BP38" s="838"/>
      <c r="BQ38" s="838"/>
      <c r="BR38" s="838"/>
      <c r="BS38" s="838"/>
      <c r="BT38" s="838"/>
      <c r="BU38" s="838"/>
      <c r="BV38" s="838"/>
      <c r="BW38" s="838"/>
      <c r="BX38" s="838"/>
      <c r="BY38" s="838"/>
      <c r="BZ38" s="838"/>
      <c r="CA38" s="838"/>
      <c r="CB38" s="838"/>
      <c r="CC38" s="838"/>
      <c r="CD38" s="838"/>
      <c r="CE38" s="838"/>
      <c r="CF38" s="838"/>
      <c r="CG38" s="838"/>
      <c r="CH38" s="838"/>
      <c r="CI38" s="838"/>
      <c r="CJ38" s="838"/>
      <c r="CK38" s="838"/>
      <c r="CL38" s="838"/>
      <c r="CM38" s="838"/>
      <c r="CN38" s="838"/>
      <c r="CO38" s="838"/>
      <c r="CP38" s="838"/>
      <c r="CQ38" s="838"/>
      <c r="CR38" s="838"/>
      <c r="CS38" s="838"/>
      <c r="CT38" s="838"/>
      <c r="CU38" s="838"/>
      <c r="CV38" s="838"/>
      <c r="CW38" s="838"/>
      <c r="CX38" s="838"/>
      <c r="CY38" s="838"/>
      <c r="CZ38" s="838"/>
      <c r="DA38" s="838"/>
      <c r="DB38" s="838"/>
      <c r="DC38" s="838"/>
      <c r="DD38" s="838"/>
      <c r="DE38" s="838"/>
      <c r="DF38" s="838"/>
      <c r="DG38" s="838"/>
      <c r="DH38" s="838"/>
      <c r="DI38" s="838"/>
      <c r="DJ38" s="838"/>
      <c r="DK38" s="838"/>
      <c r="DL38" s="838"/>
      <c r="DM38" s="838"/>
      <c r="DN38" s="838"/>
      <c r="DO38" s="838"/>
      <c r="DP38" s="838"/>
      <c r="DQ38" s="838"/>
      <c r="DR38" s="838"/>
      <c r="DS38" s="838"/>
      <c r="DT38" s="838"/>
      <c r="DU38" s="838"/>
      <c r="DV38" s="838"/>
      <c r="DW38" s="838"/>
      <c r="DX38" s="838"/>
      <c r="DY38" s="838"/>
      <c r="DZ38" s="838"/>
      <c r="EA38" s="838"/>
      <c r="EB38" s="838"/>
      <c r="EC38" s="838"/>
      <c r="ED38" s="838"/>
      <c r="EE38" s="838"/>
      <c r="EF38" s="838"/>
      <c r="EG38" s="838"/>
      <c r="EH38" s="838"/>
      <c r="EI38" s="838"/>
      <c r="EJ38" s="838"/>
      <c r="EK38" s="838"/>
      <c r="EL38" s="838"/>
      <c r="EM38" s="838"/>
      <c r="EN38" s="838"/>
      <c r="EO38" s="838"/>
      <c r="EP38" s="838"/>
      <c r="EQ38" s="838"/>
      <c r="ER38" s="838"/>
      <c r="ES38" s="838"/>
      <c r="ET38" s="838"/>
      <c r="EU38" s="838"/>
      <c r="EV38" s="838"/>
      <c r="EW38" s="838"/>
      <c r="EX38" s="838"/>
      <c r="EY38" s="838"/>
      <c r="EZ38" s="838"/>
      <c r="FA38" s="838"/>
      <c r="FB38" s="838"/>
      <c r="FC38" s="838"/>
      <c r="FD38" s="838"/>
      <c r="FE38" s="838"/>
      <c r="FF38" s="838"/>
      <c r="FG38" s="838"/>
      <c r="FH38" s="838"/>
      <c r="FI38" s="838"/>
      <c r="FJ38" s="838"/>
      <c r="FK38" s="838"/>
      <c r="FL38" s="838"/>
      <c r="FM38" s="838"/>
      <c r="FN38" s="838"/>
      <c r="FO38" s="838"/>
      <c r="FP38" s="838"/>
      <c r="FQ38" s="838"/>
      <c r="FR38" s="838"/>
      <c r="FS38" s="838"/>
      <c r="FT38" s="838"/>
      <c r="FU38" s="838"/>
      <c r="FV38" s="838"/>
      <c r="FW38" s="838"/>
      <c r="FX38" s="838"/>
      <c r="FY38" s="838"/>
      <c r="FZ38" s="838"/>
      <c r="GA38" s="838"/>
      <c r="GB38" s="838"/>
      <c r="GC38" s="838"/>
      <c r="GD38" s="838"/>
      <c r="GE38" s="838"/>
      <c r="GF38" s="838"/>
      <c r="GG38" s="838"/>
      <c r="GH38" s="838"/>
      <c r="GI38" s="838"/>
      <c r="GJ38" s="838"/>
      <c r="GK38" s="838"/>
      <c r="GL38" s="838"/>
      <c r="GM38" s="838"/>
      <c r="GN38" s="838"/>
      <c r="GO38" s="838"/>
      <c r="GP38" s="838"/>
      <c r="GQ38" s="838"/>
      <c r="GR38" s="838"/>
      <c r="GS38" s="838"/>
      <c r="GT38" s="838"/>
      <c r="GU38" s="838"/>
      <c r="GV38" s="838"/>
      <c r="GW38" s="838"/>
      <c r="GX38" s="838"/>
      <c r="GY38" s="838"/>
      <c r="GZ38" s="838"/>
      <c r="HA38" s="838"/>
      <c r="HB38" s="838"/>
      <c r="HC38" s="838"/>
      <c r="HD38" s="838"/>
      <c r="HE38" s="838"/>
      <c r="HF38" s="838"/>
      <c r="HG38" s="838"/>
      <c r="HH38" s="838"/>
      <c r="HI38" s="838"/>
      <c r="HJ38" s="838"/>
      <c r="HK38" s="838"/>
      <c r="HL38" s="838"/>
      <c r="HM38" s="838"/>
      <c r="HN38" s="838"/>
      <c r="HO38" s="838"/>
      <c r="HP38" s="838"/>
      <c r="HQ38" s="838"/>
      <c r="HR38" s="838"/>
      <c r="HS38" s="838"/>
      <c r="HT38" s="838"/>
      <c r="HU38" s="838"/>
      <c r="HV38" s="838"/>
      <c r="HW38" s="838"/>
      <c r="HX38" s="838"/>
      <c r="HY38" s="838"/>
      <c r="HZ38" s="838"/>
      <c r="IA38" s="838"/>
      <c r="IB38" s="838"/>
      <c r="IC38" s="838"/>
      <c r="ID38" s="838"/>
      <c r="IE38" s="838"/>
      <c r="IF38" s="838"/>
      <c r="IG38" s="838"/>
      <c r="IH38" s="838"/>
      <c r="II38" s="838"/>
      <c r="IJ38" s="838"/>
      <c r="IK38" s="838"/>
      <c r="IL38" s="838"/>
      <c r="IM38" s="838"/>
      <c r="IN38" s="838"/>
      <c r="IO38" s="838"/>
      <c r="IP38" s="838"/>
      <c r="IQ38" s="838"/>
      <c r="IR38" s="838"/>
      <c r="IS38" s="838"/>
      <c r="IT38" s="838"/>
    </row>
    <row r="39" spans="1:254" s="722" customFormat="1" ht="19.5" customHeight="1">
      <c r="A39" s="2169"/>
      <c r="B39" s="2170"/>
      <c r="C39" s="2170"/>
      <c r="D39" s="2170"/>
      <c r="E39" s="2170"/>
      <c r="F39" s="2170"/>
      <c r="G39" s="2170"/>
      <c r="H39" s="2170"/>
      <c r="I39" s="2170"/>
      <c r="J39" s="2171"/>
      <c r="R39" s="838"/>
      <c r="S39" s="838"/>
      <c r="T39" s="838"/>
      <c r="U39" s="838"/>
      <c r="V39" s="838"/>
      <c r="W39" s="838"/>
      <c r="X39" s="838"/>
      <c r="Y39" s="838"/>
      <c r="Z39" s="838"/>
      <c r="AA39" s="838"/>
      <c r="AB39" s="838"/>
      <c r="AC39" s="838"/>
      <c r="AD39" s="838"/>
      <c r="AE39" s="838"/>
      <c r="AF39" s="838"/>
      <c r="AG39" s="838"/>
      <c r="AH39" s="838"/>
      <c r="AI39" s="838"/>
      <c r="AJ39" s="838"/>
      <c r="AK39" s="838"/>
      <c r="AL39" s="838"/>
      <c r="AM39" s="838"/>
      <c r="AN39" s="838"/>
      <c r="AO39" s="838"/>
      <c r="AP39" s="838"/>
      <c r="AQ39" s="838"/>
      <c r="AR39" s="838"/>
      <c r="AS39" s="838"/>
      <c r="AT39" s="838"/>
      <c r="AU39" s="838"/>
      <c r="AV39" s="838"/>
      <c r="AW39" s="838"/>
      <c r="AX39" s="838"/>
      <c r="AY39" s="838"/>
      <c r="AZ39" s="838"/>
      <c r="BA39" s="838"/>
      <c r="BB39" s="838"/>
      <c r="BC39" s="838"/>
      <c r="BD39" s="838"/>
      <c r="BE39" s="838"/>
      <c r="BF39" s="838"/>
      <c r="BG39" s="838"/>
      <c r="BH39" s="838"/>
      <c r="BI39" s="838"/>
      <c r="BJ39" s="838"/>
      <c r="BK39" s="838"/>
      <c r="BL39" s="838"/>
      <c r="BM39" s="838"/>
      <c r="BN39" s="838"/>
      <c r="BO39" s="838"/>
      <c r="BP39" s="838"/>
      <c r="BQ39" s="838"/>
      <c r="BR39" s="838"/>
      <c r="BS39" s="838"/>
      <c r="BT39" s="838"/>
      <c r="BU39" s="838"/>
      <c r="BV39" s="838"/>
      <c r="BW39" s="838"/>
      <c r="BX39" s="838"/>
      <c r="BY39" s="838"/>
      <c r="BZ39" s="838"/>
      <c r="CA39" s="838"/>
      <c r="CB39" s="838"/>
      <c r="CC39" s="838"/>
      <c r="CD39" s="838"/>
      <c r="CE39" s="838"/>
      <c r="CF39" s="838"/>
      <c r="CG39" s="838"/>
      <c r="CH39" s="838"/>
      <c r="CI39" s="838"/>
      <c r="CJ39" s="838"/>
      <c r="CK39" s="838"/>
      <c r="CL39" s="838"/>
      <c r="CM39" s="838"/>
      <c r="CN39" s="838"/>
      <c r="CO39" s="838"/>
      <c r="CP39" s="838"/>
      <c r="CQ39" s="838"/>
      <c r="CR39" s="838"/>
      <c r="CS39" s="838"/>
      <c r="CT39" s="838"/>
      <c r="CU39" s="838"/>
      <c r="CV39" s="838"/>
      <c r="CW39" s="838"/>
      <c r="CX39" s="838"/>
      <c r="CY39" s="838"/>
      <c r="CZ39" s="838"/>
      <c r="DA39" s="838"/>
      <c r="DB39" s="838"/>
      <c r="DC39" s="838"/>
      <c r="DD39" s="838"/>
      <c r="DE39" s="838"/>
      <c r="DF39" s="838"/>
      <c r="DG39" s="838"/>
      <c r="DH39" s="838"/>
      <c r="DI39" s="838"/>
      <c r="DJ39" s="838"/>
      <c r="DK39" s="838"/>
      <c r="DL39" s="838"/>
      <c r="DM39" s="838"/>
      <c r="DN39" s="838"/>
      <c r="DO39" s="838"/>
      <c r="DP39" s="838"/>
      <c r="DQ39" s="838"/>
      <c r="DR39" s="838"/>
      <c r="DS39" s="838"/>
      <c r="DT39" s="838"/>
      <c r="DU39" s="838"/>
      <c r="DV39" s="838"/>
      <c r="DW39" s="838"/>
      <c r="DX39" s="838"/>
      <c r="DY39" s="838"/>
      <c r="DZ39" s="838"/>
      <c r="EA39" s="838"/>
      <c r="EB39" s="838"/>
      <c r="EC39" s="838"/>
      <c r="ED39" s="838"/>
      <c r="EE39" s="838"/>
      <c r="EF39" s="838"/>
      <c r="EG39" s="838"/>
      <c r="EH39" s="838"/>
      <c r="EI39" s="838"/>
      <c r="EJ39" s="838"/>
      <c r="EK39" s="838"/>
      <c r="EL39" s="838"/>
      <c r="EM39" s="838"/>
      <c r="EN39" s="838"/>
      <c r="EO39" s="838"/>
      <c r="EP39" s="838"/>
      <c r="EQ39" s="838"/>
      <c r="ER39" s="838"/>
      <c r="ES39" s="838"/>
      <c r="ET39" s="838"/>
      <c r="EU39" s="838"/>
      <c r="EV39" s="838"/>
      <c r="EW39" s="838"/>
      <c r="EX39" s="838"/>
      <c r="EY39" s="838"/>
      <c r="EZ39" s="838"/>
      <c r="FA39" s="838"/>
      <c r="FB39" s="838"/>
      <c r="FC39" s="838"/>
      <c r="FD39" s="838"/>
      <c r="FE39" s="838"/>
      <c r="FF39" s="838"/>
      <c r="FG39" s="838"/>
      <c r="FH39" s="838"/>
      <c r="FI39" s="838"/>
      <c r="FJ39" s="838"/>
      <c r="FK39" s="838"/>
      <c r="FL39" s="838"/>
      <c r="FM39" s="838"/>
      <c r="FN39" s="838"/>
      <c r="FO39" s="838"/>
      <c r="FP39" s="838"/>
      <c r="FQ39" s="838"/>
      <c r="FR39" s="838"/>
      <c r="FS39" s="838"/>
      <c r="FT39" s="838"/>
      <c r="FU39" s="838"/>
      <c r="FV39" s="838"/>
      <c r="FW39" s="838"/>
      <c r="FX39" s="838"/>
      <c r="FY39" s="838"/>
      <c r="FZ39" s="838"/>
      <c r="GA39" s="838"/>
      <c r="GB39" s="838"/>
      <c r="GC39" s="838"/>
      <c r="GD39" s="838"/>
      <c r="GE39" s="838"/>
      <c r="GF39" s="838"/>
      <c r="GG39" s="838"/>
      <c r="GH39" s="838"/>
      <c r="GI39" s="838"/>
      <c r="GJ39" s="838"/>
      <c r="GK39" s="838"/>
      <c r="GL39" s="838"/>
      <c r="GM39" s="838"/>
      <c r="GN39" s="838"/>
      <c r="GO39" s="838"/>
      <c r="GP39" s="838"/>
      <c r="GQ39" s="838"/>
      <c r="GR39" s="838"/>
      <c r="GS39" s="838"/>
      <c r="GT39" s="838"/>
      <c r="GU39" s="838"/>
      <c r="GV39" s="838"/>
      <c r="GW39" s="838"/>
      <c r="GX39" s="838"/>
      <c r="GY39" s="838"/>
      <c r="GZ39" s="838"/>
      <c r="HA39" s="838"/>
      <c r="HB39" s="838"/>
      <c r="HC39" s="838"/>
      <c r="HD39" s="838"/>
      <c r="HE39" s="838"/>
      <c r="HF39" s="838"/>
      <c r="HG39" s="838"/>
      <c r="HH39" s="838"/>
      <c r="HI39" s="838"/>
      <c r="HJ39" s="838"/>
      <c r="HK39" s="838"/>
      <c r="HL39" s="838"/>
      <c r="HM39" s="838"/>
      <c r="HN39" s="838"/>
      <c r="HO39" s="838"/>
      <c r="HP39" s="838"/>
      <c r="HQ39" s="838"/>
      <c r="HR39" s="838"/>
      <c r="HS39" s="838"/>
      <c r="HT39" s="838"/>
      <c r="HU39" s="838"/>
      <c r="HV39" s="838"/>
      <c r="HW39" s="838"/>
      <c r="HX39" s="838"/>
      <c r="HY39" s="838"/>
      <c r="HZ39" s="838"/>
      <c r="IA39" s="838"/>
      <c r="IB39" s="838"/>
      <c r="IC39" s="838"/>
      <c r="ID39" s="838"/>
      <c r="IE39" s="838"/>
      <c r="IF39" s="838"/>
      <c r="IG39" s="838"/>
      <c r="IH39" s="838"/>
      <c r="II39" s="838"/>
      <c r="IJ39" s="838"/>
      <c r="IK39" s="838"/>
      <c r="IL39" s="838"/>
      <c r="IM39" s="838"/>
      <c r="IN39" s="838"/>
      <c r="IO39" s="838"/>
      <c r="IP39" s="838"/>
      <c r="IQ39" s="838"/>
      <c r="IR39" s="838"/>
      <c r="IS39" s="838"/>
      <c r="IT39" s="838"/>
    </row>
    <row r="40" spans="1:254" s="722" customFormat="1" ht="19.5" customHeight="1">
      <c r="A40" s="2172"/>
      <c r="B40" s="2173"/>
      <c r="C40" s="2173"/>
      <c r="D40" s="2173"/>
      <c r="E40" s="2173"/>
      <c r="F40" s="2173"/>
      <c r="G40" s="2173"/>
      <c r="H40" s="2173"/>
      <c r="I40" s="2173"/>
      <c r="J40" s="2174"/>
      <c r="R40" s="838"/>
      <c r="S40" s="838"/>
      <c r="T40" s="838"/>
      <c r="U40" s="838"/>
      <c r="V40" s="838"/>
      <c r="W40" s="838"/>
      <c r="X40" s="838"/>
      <c r="Y40" s="838"/>
      <c r="Z40" s="838"/>
      <c r="AA40" s="838"/>
      <c r="AB40" s="838"/>
      <c r="AC40" s="838"/>
      <c r="AD40" s="838"/>
      <c r="AE40" s="838"/>
      <c r="AF40" s="838"/>
      <c r="AG40" s="838"/>
      <c r="AH40" s="838"/>
      <c r="AI40" s="838"/>
      <c r="AJ40" s="838"/>
      <c r="AK40" s="838"/>
      <c r="AL40" s="838"/>
      <c r="AM40" s="838"/>
      <c r="AN40" s="838"/>
      <c r="AO40" s="838"/>
      <c r="AP40" s="838"/>
      <c r="AQ40" s="838"/>
      <c r="AR40" s="838"/>
      <c r="AS40" s="838"/>
      <c r="AT40" s="838"/>
      <c r="AU40" s="838"/>
      <c r="AV40" s="838"/>
      <c r="AW40" s="838"/>
      <c r="AX40" s="838"/>
      <c r="AY40" s="838"/>
      <c r="AZ40" s="838"/>
      <c r="BA40" s="838"/>
      <c r="BB40" s="838"/>
      <c r="BC40" s="838"/>
      <c r="BD40" s="838"/>
      <c r="BE40" s="838"/>
      <c r="BF40" s="838"/>
      <c r="BG40" s="838"/>
      <c r="BH40" s="838"/>
      <c r="BI40" s="838"/>
      <c r="BJ40" s="838"/>
      <c r="BK40" s="838"/>
      <c r="BL40" s="838"/>
      <c r="BM40" s="838"/>
      <c r="BN40" s="838"/>
      <c r="BO40" s="838"/>
      <c r="BP40" s="838"/>
      <c r="BQ40" s="838"/>
      <c r="BR40" s="838"/>
      <c r="BS40" s="838"/>
      <c r="BT40" s="838"/>
      <c r="BU40" s="838"/>
      <c r="BV40" s="838"/>
      <c r="BW40" s="838"/>
      <c r="BX40" s="838"/>
      <c r="BY40" s="838"/>
      <c r="BZ40" s="838"/>
      <c r="CA40" s="838"/>
      <c r="CB40" s="838"/>
      <c r="CC40" s="838"/>
      <c r="CD40" s="838"/>
      <c r="CE40" s="838"/>
      <c r="CF40" s="838"/>
      <c r="CG40" s="838"/>
      <c r="CH40" s="838"/>
      <c r="CI40" s="838"/>
      <c r="CJ40" s="838"/>
      <c r="CK40" s="838"/>
      <c r="CL40" s="838"/>
      <c r="CM40" s="838"/>
      <c r="CN40" s="838"/>
      <c r="CO40" s="838"/>
      <c r="CP40" s="838"/>
      <c r="CQ40" s="838"/>
      <c r="CR40" s="838"/>
      <c r="CS40" s="838"/>
      <c r="CT40" s="838"/>
      <c r="CU40" s="838"/>
      <c r="CV40" s="838"/>
      <c r="CW40" s="838"/>
      <c r="CX40" s="838"/>
      <c r="CY40" s="838"/>
      <c r="CZ40" s="838"/>
      <c r="DA40" s="838"/>
      <c r="DB40" s="838"/>
      <c r="DC40" s="838"/>
      <c r="DD40" s="838"/>
      <c r="DE40" s="838"/>
      <c r="DF40" s="838"/>
      <c r="DG40" s="838"/>
      <c r="DH40" s="838"/>
      <c r="DI40" s="838"/>
      <c r="DJ40" s="838"/>
      <c r="DK40" s="838"/>
      <c r="DL40" s="838"/>
      <c r="DM40" s="838"/>
      <c r="DN40" s="838"/>
      <c r="DO40" s="838"/>
      <c r="DP40" s="838"/>
      <c r="DQ40" s="838"/>
      <c r="DR40" s="838"/>
      <c r="DS40" s="838"/>
      <c r="DT40" s="838"/>
      <c r="DU40" s="838"/>
      <c r="DV40" s="838"/>
      <c r="DW40" s="838"/>
      <c r="DX40" s="838"/>
      <c r="DY40" s="838"/>
      <c r="DZ40" s="838"/>
      <c r="EA40" s="838"/>
      <c r="EB40" s="838"/>
      <c r="EC40" s="838"/>
      <c r="ED40" s="838"/>
      <c r="EE40" s="838"/>
      <c r="EF40" s="838"/>
      <c r="EG40" s="838"/>
      <c r="EH40" s="838"/>
      <c r="EI40" s="838"/>
      <c r="EJ40" s="838"/>
      <c r="EK40" s="838"/>
      <c r="EL40" s="838"/>
      <c r="EM40" s="838"/>
      <c r="EN40" s="838"/>
      <c r="EO40" s="838"/>
      <c r="EP40" s="838"/>
      <c r="EQ40" s="838"/>
      <c r="ER40" s="838"/>
      <c r="ES40" s="838"/>
      <c r="ET40" s="838"/>
      <c r="EU40" s="838"/>
      <c r="EV40" s="838"/>
      <c r="EW40" s="838"/>
      <c r="EX40" s="838"/>
      <c r="EY40" s="838"/>
      <c r="EZ40" s="838"/>
      <c r="FA40" s="838"/>
      <c r="FB40" s="838"/>
      <c r="FC40" s="838"/>
      <c r="FD40" s="838"/>
      <c r="FE40" s="838"/>
      <c r="FF40" s="838"/>
      <c r="FG40" s="838"/>
      <c r="FH40" s="838"/>
      <c r="FI40" s="838"/>
      <c r="FJ40" s="838"/>
      <c r="FK40" s="838"/>
      <c r="FL40" s="838"/>
      <c r="FM40" s="838"/>
      <c r="FN40" s="838"/>
      <c r="FO40" s="838"/>
      <c r="FP40" s="838"/>
      <c r="FQ40" s="838"/>
      <c r="FR40" s="838"/>
      <c r="FS40" s="838"/>
      <c r="FT40" s="838"/>
      <c r="FU40" s="838"/>
      <c r="FV40" s="838"/>
      <c r="FW40" s="838"/>
      <c r="FX40" s="838"/>
      <c r="FY40" s="838"/>
      <c r="FZ40" s="838"/>
      <c r="GA40" s="838"/>
      <c r="GB40" s="838"/>
      <c r="GC40" s="838"/>
      <c r="GD40" s="838"/>
      <c r="GE40" s="838"/>
      <c r="GF40" s="838"/>
      <c r="GG40" s="838"/>
      <c r="GH40" s="838"/>
      <c r="GI40" s="838"/>
      <c r="GJ40" s="838"/>
      <c r="GK40" s="838"/>
      <c r="GL40" s="838"/>
      <c r="GM40" s="838"/>
      <c r="GN40" s="838"/>
      <c r="GO40" s="838"/>
      <c r="GP40" s="838"/>
      <c r="GQ40" s="838"/>
      <c r="GR40" s="838"/>
      <c r="GS40" s="838"/>
      <c r="GT40" s="838"/>
      <c r="GU40" s="838"/>
      <c r="GV40" s="838"/>
      <c r="GW40" s="838"/>
      <c r="GX40" s="838"/>
      <c r="GY40" s="838"/>
      <c r="GZ40" s="838"/>
      <c r="HA40" s="838"/>
      <c r="HB40" s="838"/>
      <c r="HC40" s="838"/>
      <c r="HD40" s="838"/>
      <c r="HE40" s="838"/>
      <c r="HF40" s="838"/>
      <c r="HG40" s="838"/>
      <c r="HH40" s="838"/>
      <c r="HI40" s="838"/>
      <c r="HJ40" s="838"/>
      <c r="HK40" s="838"/>
      <c r="HL40" s="838"/>
      <c r="HM40" s="838"/>
      <c r="HN40" s="838"/>
      <c r="HO40" s="838"/>
      <c r="HP40" s="838"/>
      <c r="HQ40" s="838"/>
      <c r="HR40" s="838"/>
      <c r="HS40" s="838"/>
      <c r="HT40" s="838"/>
      <c r="HU40" s="838"/>
      <c r="HV40" s="838"/>
      <c r="HW40" s="838"/>
      <c r="HX40" s="838"/>
      <c r="HY40" s="838"/>
      <c r="HZ40" s="838"/>
      <c r="IA40" s="838"/>
      <c r="IB40" s="838"/>
      <c r="IC40" s="838"/>
      <c r="ID40" s="838"/>
      <c r="IE40" s="838"/>
      <c r="IF40" s="838"/>
      <c r="IG40" s="838"/>
      <c r="IH40" s="838"/>
      <c r="II40" s="838"/>
      <c r="IJ40" s="838"/>
      <c r="IK40" s="838"/>
      <c r="IL40" s="838"/>
      <c r="IM40" s="838"/>
      <c r="IN40" s="838"/>
      <c r="IO40" s="838"/>
      <c r="IP40" s="838"/>
      <c r="IQ40" s="838"/>
      <c r="IR40" s="838"/>
      <c r="IS40" s="838"/>
      <c r="IT40" s="838"/>
    </row>
    <row r="41" spans="1:254" s="722" customFormat="1" ht="26.25" customHeight="1">
      <c r="A41" s="72"/>
      <c r="B41" s="72"/>
      <c r="C41" s="72"/>
      <c r="D41" s="72"/>
      <c r="E41" s="72"/>
      <c r="F41" s="72"/>
      <c r="G41" s="72"/>
      <c r="H41" s="72"/>
      <c r="I41" s="72"/>
      <c r="J41" s="72"/>
      <c r="R41" s="838"/>
      <c r="S41" s="838"/>
      <c r="T41" s="838"/>
      <c r="U41" s="838"/>
      <c r="V41" s="838"/>
      <c r="W41" s="838"/>
      <c r="X41" s="838"/>
      <c r="Y41" s="838"/>
      <c r="Z41" s="838"/>
      <c r="AA41" s="838"/>
      <c r="AB41" s="838"/>
      <c r="AC41" s="838"/>
      <c r="AD41" s="838"/>
      <c r="AE41" s="838"/>
      <c r="AF41" s="838"/>
      <c r="AG41" s="838"/>
      <c r="AH41" s="838"/>
      <c r="AI41" s="838"/>
      <c r="AJ41" s="838"/>
      <c r="AK41" s="838"/>
      <c r="AL41" s="838"/>
      <c r="AM41" s="838"/>
      <c r="AN41" s="838"/>
      <c r="AO41" s="838"/>
      <c r="AP41" s="838"/>
      <c r="AQ41" s="838"/>
      <c r="AR41" s="838"/>
      <c r="AS41" s="838"/>
      <c r="AT41" s="838"/>
      <c r="AU41" s="838"/>
      <c r="AV41" s="838"/>
      <c r="AW41" s="838"/>
      <c r="AX41" s="838"/>
      <c r="AY41" s="838"/>
      <c r="AZ41" s="838"/>
      <c r="BA41" s="838"/>
      <c r="BB41" s="838"/>
      <c r="BC41" s="838"/>
      <c r="BD41" s="838"/>
      <c r="BE41" s="838"/>
      <c r="BF41" s="838"/>
      <c r="BG41" s="838"/>
      <c r="BH41" s="838"/>
      <c r="BI41" s="838"/>
      <c r="BJ41" s="838"/>
      <c r="BK41" s="838"/>
      <c r="BL41" s="838"/>
      <c r="BM41" s="838"/>
      <c r="BN41" s="838"/>
      <c r="BO41" s="838"/>
      <c r="BP41" s="838"/>
      <c r="BQ41" s="838"/>
      <c r="BR41" s="838"/>
      <c r="BS41" s="838"/>
      <c r="BT41" s="838"/>
      <c r="BU41" s="838"/>
      <c r="BV41" s="838"/>
      <c r="BW41" s="838"/>
      <c r="BX41" s="838"/>
      <c r="BY41" s="838"/>
      <c r="BZ41" s="838"/>
      <c r="CA41" s="838"/>
      <c r="CB41" s="838"/>
      <c r="CC41" s="838"/>
      <c r="CD41" s="838"/>
      <c r="CE41" s="838"/>
      <c r="CF41" s="838"/>
      <c r="CG41" s="838"/>
      <c r="CH41" s="838"/>
      <c r="CI41" s="838"/>
      <c r="CJ41" s="838"/>
      <c r="CK41" s="838"/>
      <c r="CL41" s="838"/>
      <c r="CM41" s="838"/>
      <c r="CN41" s="838"/>
      <c r="CO41" s="838"/>
      <c r="CP41" s="838"/>
      <c r="CQ41" s="838"/>
      <c r="CR41" s="838"/>
      <c r="CS41" s="838"/>
      <c r="CT41" s="838"/>
      <c r="CU41" s="838"/>
      <c r="CV41" s="838"/>
      <c r="CW41" s="838"/>
      <c r="CX41" s="838"/>
      <c r="CY41" s="838"/>
      <c r="CZ41" s="838"/>
      <c r="DA41" s="838"/>
      <c r="DB41" s="838"/>
      <c r="DC41" s="838"/>
      <c r="DD41" s="838"/>
      <c r="DE41" s="838"/>
      <c r="DF41" s="838"/>
      <c r="DG41" s="838"/>
      <c r="DH41" s="838"/>
      <c r="DI41" s="838"/>
      <c r="DJ41" s="838"/>
      <c r="DK41" s="838"/>
      <c r="DL41" s="838"/>
      <c r="DM41" s="838"/>
      <c r="DN41" s="838"/>
      <c r="DO41" s="838"/>
      <c r="DP41" s="838"/>
      <c r="DQ41" s="838"/>
      <c r="DR41" s="838"/>
      <c r="DS41" s="838"/>
      <c r="DT41" s="838"/>
      <c r="DU41" s="838"/>
      <c r="DV41" s="838"/>
      <c r="DW41" s="838"/>
      <c r="DX41" s="838"/>
      <c r="DY41" s="838"/>
      <c r="DZ41" s="838"/>
      <c r="EA41" s="838"/>
      <c r="EB41" s="838"/>
      <c r="EC41" s="838"/>
      <c r="ED41" s="838"/>
      <c r="EE41" s="838"/>
      <c r="EF41" s="838"/>
      <c r="EG41" s="838"/>
      <c r="EH41" s="838"/>
      <c r="EI41" s="838"/>
      <c r="EJ41" s="838"/>
      <c r="EK41" s="838"/>
      <c r="EL41" s="838"/>
      <c r="EM41" s="838"/>
      <c r="EN41" s="838"/>
      <c r="EO41" s="838"/>
      <c r="EP41" s="838"/>
      <c r="EQ41" s="838"/>
      <c r="ER41" s="838"/>
      <c r="ES41" s="838"/>
      <c r="ET41" s="838"/>
      <c r="EU41" s="838"/>
      <c r="EV41" s="838"/>
      <c r="EW41" s="838"/>
      <c r="EX41" s="838"/>
      <c r="EY41" s="838"/>
      <c r="EZ41" s="838"/>
      <c r="FA41" s="838"/>
      <c r="FB41" s="838"/>
      <c r="FC41" s="838"/>
      <c r="FD41" s="838"/>
      <c r="FE41" s="838"/>
      <c r="FF41" s="838"/>
      <c r="FG41" s="838"/>
      <c r="FH41" s="838"/>
      <c r="FI41" s="838"/>
      <c r="FJ41" s="838"/>
      <c r="FK41" s="838"/>
      <c r="FL41" s="838"/>
      <c r="FM41" s="838"/>
      <c r="FN41" s="838"/>
      <c r="FO41" s="838"/>
      <c r="FP41" s="838"/>
      <c r="FQ41" s="838"/>
      <c r="FR41" s="838"/>
      <c r="FS41" s="838"/>
      <c r="FT41" s="838"/>
      <c r="FU41" s="838"/>
      <c r="FV41" s="838"/>
      <c r="FW41" s="838"/>
      <c r="FX41" s="838"/>
      <c r="FY41" s="838"/>
      <c r="FZ41" s="838"/>
      <c r="GA41" s="838"/>
      <c r="GB41" s="838"/>
      <c r="GC41" s="838"/>
      <c r="GD41" s="838"/>
      <c r="GE41" s="838"/>
      <c r="GF41" s="838"/>
      <c r="GG41" s="838"/>
      <c r="GH41" s="838"/>
      <c r="GI41" s="838"/>
      <c r="GJ41" s="838"/>
      <c r="GK41" s="838"/>
      <c r="GL41" s="838"/>
      <c r="GM41" s="838"/>
      <c r="GN41" s="838"/>
      <c r="GO41" s="838"/>
      <c r="GP41" s="838"/>
      <c r="GQ41" s="838"/>
      <c r="GR41" s="838"/>
      <c r="GS41" s="838"/>
      <c r="GT41" s="838"/>
      <c r="GU41" s="838"/>
      <c r="GV41" s="838"/>
      <c r="GW41" s="838"/>
      <c r="GX41" s="838"/>
      <c r="GY41" s="838"/>
      <c r="GZ41" s="838"/>
      <c r="HA41" s="838"/>
      <c r="HB41" s="838"/>
      <c r="HC41" s="838"/>
      <c r="HD41" s="838"/>
      <c r="HE41" s="838"/>
      <c r="HF41" s="838"/>
      <c r="HG41" s="838"/>
      <c r="HH41" s="838"/>
      <c r="HI41" s="838"/>
      <c r="HJ41" s="838"/>
      <c r="HK41" s="838"/>
      <c r="HL41" s="838"/>
      <c r="HM41" s="838"/>
      <c r="HN41" s="838"/>
      <c r="HO41" s="838"/>
      <c r="HP41" s="838"/>
      <c r="HQ41" s="838"/>
      <c r="HR41" s="838"/>
      <c r="HS41" s="838"/>
      <c r="HT41" s="838"/>
      <c r="HU41" s="838"/>
      <c r="HV41" s="838"/>
      <c r="HW41" s="838"/>
      <c r="HX41" s="838"/>
      <c r="HY41" s="838"/>
      <c r="HZ41" s="838"/>
      <c r="IA41" s="838"/>
      <c r="IB41" s="838"/>
      <c r="IC41" s="838"/>
      <c r="ID41" s="838"/>
      <c r="IE41" s="838"/>
      <c r="IF41" s="838"/>
      <c r="IG41" s="838"/>
      <c r="IH41" s="838"/>
      <c r="II41" s="838"/>
      <c r="IJ41" s="838"/>
      <c r="IK41" s="838"/>
      <c r="IL41" s="838"/>
      <c r="IM41" s="838"/>
      <c r="IN41" s="838"/>
      <c r="IO41" s="838"/>
      <c r="IP41" s="838"/>
      <c r="IQ41" s="838"/>
      <c r="IR41" s="838"/>
      <c r="IS41" s="838"/>
      <c r="IT41" s="838"/>
    </row>
    <row r="42" spans="1:254" s="837" customFormat="1" ht="18">
      <c r="A42" s="1877" t="s">
        <v>504</v>
      </c>
      <c r="B42" s="1878"/>
      <c r="C42" s="1878"/>
      <c r="D42" s="1878"/>
      <c r="E42" s="1878"/>
      <c r="F42" s="1878"/>
      <c r="G42" s="1878"/>
      <c r="H42" s="1878"/>
      <c r="I42" s="1878"/>
      <c r="J42" s="1878"/>
      <c r="K42" s="838"/>
      <c r="L42" s="838"/>
      <c r="M42" s="838"/>
      <c r="N42" s="838"/>
      <c r="O42" s="838"/>
      <c r="P42" s="838"/>
      <c r="Q42" s="838"/>
      <c r="R42" s="838"/>
      <c r="S42" s="838"/>
      <c r="T42" s="838"/>
      <c r="U42" s="838"/>
      <c r="V42" s="838"/>
      <c r="W42" s="838"/>
      <c r="X42" s="838"/>
      <c r="Y42" s="838"/>
      <c r="Z42" s="838"/>
      <c r="AA42" s="838"/>
      <c r="AB42" s="838"/>
      <c r="AC42" s="838"/>
      <c r="AD42" s="838"/>
      <c r="AE42" s="838"/>
      <c r="AF42" s="838"/>
      <c r="AG42" s="838"/>
      <c r="AH42" s="838"/>
      <c r="AI42" s="838"/>
      <c r="AJ42" s="838"/>
      <c r="AK42" s="838"/>
      <c r="AL42" s="838"/>
      <c r="AM42" s="838"/>
      <c r="AN42" s="838"/>
      <c r="AO42" s="838"/>
      <c r="AP42" s="838"/>
      <c r="AQ42" s="838"/>
      <c r="AR42" s="838"/>
      <c r="AS42" s="838"/>
      <c r="AT42" s="838"/>
      <c r="AU42" s="838"/>
      <c r="AV42" s="838"/>
      <c r="AW42" s="838"/>
      <c r="AX42" s="838"/>
      <c r="AY42" s="838"/>
      <c r="AZ42" s="838"/>
      <c r="BA42" s="838"/>
      <c r="BB42" s="838"/>
      <c r="BC42" s="838"/>
      <c r="BD42" s="838"/>
      <c r="BE42" s="838"/>
      <c r="BF42" s="838"/>
      <c r="BG42" s="838"/>
      <c r="BH42" s="838"/>
      <c r="BI42" s="838"/>
      <c r="BJ42" s="838"/>
      <c r="BK42" s="838"/>
      <c r="BL42" s="838"/>
      <c r="BM42" s="838"/>
      <c r="BN42" s="838"/>
      <c r="BO42" s="838"/>
      <c r="BP42" s="838"/>
      <c r="BQ42" s="838"/>
      <c r="BR42" s="838"/>
      <c r="BS42" s="838"/>
      <c r="BT42" s="838"/>
      <c r="BU42" s="838"/>
      <c r="BV42" s="838"/>
      <c r="BW42" s="838"/>
      <c r="BX42" s="838"/>
      <c r="BY42" s="838"/>
      <c r="BZ42" s="838"/>
      <c r="CA42" s="838"/>
      <c r="CB42" s="838"/>
      <c r="CC42" s="838"/>
      <c r="CD42" s="838"/>
      <c r="CE42" s="838"/>
      <c r="CF42" s="838"/>
      <c r="CG42" s="838"/>
      <c r="CH42" s="838"/>
      <c r="CI42" s="838"/>
      <c r="CJ42" s="838"/>
      <c r="CK42" s="838"/>
      <c r="CL42" s="838"/>
      <c r="CM42" s="838"/>
      <c r="CN42" s="838"/>
      <c r="CO42" s="838"/>
      <c r="CP42" s="838"/>
      <c r="CQ42" s="838"/>
      <c r="CR42" s="838"/>
      <c r="CS42" s="838"/>
      <c r="CT42" s="838"/>
      <c r="CU42" s="838"/>
      <c r="CV42" s="838"/>
      <c r="CW42" s="838"/>
      <c r="CX42" s="838"/>
      <c r="CY42" s="838"/>
      <c r="CZ42" s="838"/>
      <c r="DA42" s="838"/>
      <c r="DB42" s="838"/>
      <c r="DC42" s="838"/>
      <c r="DD42" s="838"/>
      <c r="DE42" s="838"/>
      <c r="DF42" s="838"/>
      <c r="DG42" s="838"/>
      <c r="DH42" s="838"/>
      <c r="DI42" s="838"/>
      <c r="DJ42" s="838"/>
      <c r="DK42" s="838"/>
      <c r="DL42" s="838"/>
      <c r="DM42" s="838"/>
      <c r="DN42" s="838"/>
      <c r="DO42" s="838"/>
      <c r="DP42" s="838"/>
      <c r="DQ42" s="838"/>
      <c r="DR42" s="838"/>
      <c r="DS42" s="838"/>
      <c r="DT42" s="838"/>
      <c r="DU42" s="838"/>
      <c r="DV42" s="838"/>
      <c r="DW42" s="838"/>
      <c r="DX42" s="838"/>
      <c r="DY42" s="838"/>
      <c r="DZ42" s="838"/>
      <c r="EA42" s="838"/>
      <c r="EB42" s="838"/>
      <c r="EC42" s="838"/>
      <c r="ED42" s="838"/>
      <c r="EE42" s="838"/>
      <c r="EF42" s="838"/>
      <c r="EG42" s="838"/>
      <c r="EH42" s="838"/>
      <c r="EI42" s="838"/>
      <c r="EJ42" s="838"/>
      <c r="EK42" s="838"/>
      <c r="EL42" s="838"/>
      <c r="EM42" s="838"/>
      <c r="EN42" s="838"/>
      <c r="EO42" s="838"/>
      <c r="EP42" s="838"/>
      <c r="EQ42" s="838"/>
      <c r="ER42" s="838"/>
      <c r="ES42" s="838"/>
      <c r="ET42" s="838"/>
      <c r="EU42" s="838"/>
      <c r="EV42" s="838"/>
      <c r="EW42" s="838"/>
      <c r="EX42" s="838"/>
      <c r="EY42" s="838"/>
      <c r="EZ42" s="838"/>
      <c r="FA42" s="838"/>
      <c r="FB42" s="838"/>
      <c r="FC42" s="838"/>
      <c r="FD42" s="838"/>
      <c r="FE42" s="838"/>
      <c r="FF42" s="838"/>
      <c r="FG42" s="838"/>
      <c r="FH42" s="838"/>
      <c r="FI42" s="838"/>
      <c r="FJ42" s="838"/>
      <c r="FK42" s="838"/>
      <c r="FL42" s="838"/>
      <c r="FM42" s="838"/>
      <c r="FN42" s="838"/>
      <c r="FO42" s="838"/>
      <c r="FP42" s="838"/>
      <c r="FQ42" s="838"/>
      <c r="FR42" s="838"/>
      <c r="FS42" s="838"/>
      <c r="FT42" s="838"/>
      <c r="FU42" s="838"/>
      <c r="FV42" s="838"/>
      <c r="FW42" s="838"/>
      <c r="FX42" s="838"/>
      <c r="FY42" s="838"/>
      <c r="FZ42" s="838"/>
      <c r="GA42" s="838"/>
      <c r="GB42" s="838"/>
      <c r="GC42" s="838"/>
      <c r="GD42" s="838"/>
      <c r="GE42" s="838"/>
      <c r="GF42" s="838"/>
      <c r="GG42" s="838"/>
      <c r="GH42" s="838"/>
      <c r="GI42" s="838"/>
      <c r="GJ42" s="838"/>
      <c r="GK42" s="838"/>
      <c r="GL42" s="838"/>
      <c r="GM42" s="838"/>
      <c r="GN42" s="838"/>
      <c r="GO42" s="838"/>
      <c r="GP42" s="838"/>
      <c r="GQ42" s="838"/>
      <c r="GR42" s="838"/>
      <c r="GS42" s="838"/>
      <c r="GT42" s="838"/>
      <c r="GU42" s="838"/>
      <c r="GV42" s="838"/>
      <c r="GW42" s="838"/>
      <c r="GX42" s="838"/>
      <c r="GY42" s="838"/>
      <c r="GZ42" s="838"/>
      <c r="HA42" s="838"/>
      <c r="HB42" s="838"/>
      <c r="HC42" s="838"/>
      <c r="HD42" s="838"/>
      <c r="HE42" s="838"/>
      <c r="HF42" s="838"/>
      <c r="HG42" s="838"/>
      <c r="HH42" s="838"/>
      <c r="HI42" s="838"/>
      <c r="HJ42" s="838"/>
      <c r="HK42" s="838"/>
      <c r="HL42" s="838"/>
      <c r="HM42" s="838"/>
      <c r="HN42" s="838"/>
      <c r="HO42" s="838"/>
      <c r="HP42" s="838"/>
      <c r="HQ42" s="838"/>
      <c r="HR42" s="838"/>
      <c r="HS42" s="838"/>
      <c r="HT42" s="838"/>
      <c r="HU42" s="838"/>
      <c r="HV42" s="838"/>
      <c r="HW42" s="838"/>
      <c r="HX42" s="838"/>
      <c r="HY42" s="838"/>
      <c r="HZ42" s="838"/>
      <c r="IA42" s="838"/>
      <c r="IB42" s="838"/>
      <c r="IC42" s="838"/>
      <c r="ID42" s="838"/>
      <c r="IE42" s="838"/>
      <c r="IF42" s="838"/>
      <c r="IG42" s="838"/>
      <c r="IH42" s="838"/>
      <c r="II42" s="838"/>
      <c r="IJ42" s="838"/>
      <c r="IK42" s="838"/>
      <c r="IL42" s="838"/>
      <c r="IM42" s="838"/>
      <c r="IN42" s="838"/>
      <c r="IO42" s="838"/>
      <c r="IP42" s="838"/>
      <c r="IQ42" s="838"/>
      <c r="IR42" s="838"/>
      <c r="IS42" s="838"/>
      <c r="IT42" s="838"/>
    </row>
    <row r="43" spans="1:254" ht="12.75">
      <c r="A43" s="72"/>
      <c r="B43" s="72"/>
      <c r="C43" s="72"/>
      <c r="D43" s="72"/>
      <c r="E43" s="72"/>
      <c r="F43" s="72"/>
      <c r="G43" s="72"/>
      <c r="H43" s="72"/>
      <c r="I43" s="72"/>
      <c r="J43" s="72"/>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8"/>
      <c r="AR43" s="838"/>
      <c r="AS43" s="838"/>
      <c r="AT43" s="838"/>
      <c r="AU43" s="838"/>
      <c r="AV43" s="838"/>
      <c r="AW43" s="838"/>
      <c r="AX43" s="838"/>
      <c r="AY43" s="838"/>
      <c r="AZ43" s="838"/>
      <c r="BA43" s="838"/>
      <c r="BB43" s="838"/>
      <c r="BC43" s="838"/>
      <c r="BD43" s="838"/>
      <c r="BE43" s="838"/>
      <c r="BF43" s="838"/>
      <c r="BG43" s="838"/>
      <c r="BH43" s="838"/>
      <c r="BI43" s="838"/>
      <c r="BJ43" s="838"/>
      <c r="BK43" s="838"/>
      <c r="BL43" s="838"/>
      <c r="BM43" s="838"/>
      <c r="BN43" s="838"/>
      <c r="BO43" s="838"/>
      <c r="BP43" s="838"/>
      <c r="BQ43" s="838"/>
      <c r="BR43" s="838"/>
      <c r="BS43" s="838"/>
      <c r="BT43" s="838"/>
      <c r="BU43" s="838"/>
      <c r="BV43" s="838"/>
      <c r="BW43" s="838"/>
      <c r="BX43" s="838"/>
      <c r="BY43" s="838"/>
      <c r="BZ43" s="838"/>
      <c r="CA43" s="838"/>
      <c r="CB43" s="838"/>
      <c r="CC43" s="838"/>
      <c r="CD43" s="838"/>
      <c r="CE43" s="838"/>
      <c r="CF43" s="838"/>
      <c r="CG43" s="838"/>
      <c r="CH43" s="838"/>
      <c r="CI43" s="838"/>
      <c r="CJ43" s="838"/>
      <c r="CK43" s="838"/>
      <c r="CL43" s="838"/>
      <c r="CM43" s="838"/>
      <c r="CN43" s="838"/>
      <c r="CO43" s="838"/>
      <c r="CP43" s="838"/>
      <c r="CQ43" s="838"/>
      <c r="CR43" s="838"/>
      <c r="CS43" s="838"/>
      <c r="CT43" s="838"/>
      <c r="CU43" s="838"/>
      <c r="CV43" s="838"/>
      <c r="CW43" s="838"/>
      <c r="CX43" s="838"/>
      <c r="CY43" s="838"/>
      <c r="CZ43" s="838"/>
      <c r="DA43" s="838"/>
      <c r="DB43" s="838"/>
      <c r="DC43" s="838"/>
      <c r="DD43" s="838"/>
      <c r="DE43" s="838"/>
      <c r="DF43" s="838"/>
      <c r="DG43" s="838"/>
      <c r="DH43" s="838"/>
      <c r="DI43" s="838"/>
      <c r="DJ43" s="838"/>
      <c r="DK43" s="838"/>
      <c r="DL43" s="838"/>
      <c r="DM43" s="838"/>
      <c r="DN43" s="838"/>
      <c r="DO43" s="838"/>
      <c r="DP43" s="838"/>
      <c r="DQ43" s="838"/>
      <c r="DR43" s="838"/>
      <c r="DS43" s="838"/>
      <c r="DT43" s="838"/>
      <c r="DU43" s="838"/>
      <c r="DV43" s="838"/>
      <c r="DW43" s="838"/>
      <c r="DX43" s="838"/>
      <c r="DY43" s="838"/>
      <c r="DZ43" s="838"/>
      <c r="EA43" s="838"/>
      <c r="EB43" s="838"/>
      <c r="EC43" s="838"/>
      <c r="ED43" s="838"/>
      <c r="EE43" s="838"/>
      <c r="EF43" s="838"/>
      <c r="EG43" s="838"/>
      <c r="EH43" s="838"/>
      <c r="EI43" s="838"/>
      <c r="EJ43" s="838"/>
      <c r="EK43" s="838"/>
      <c r="EL43" s="838"/>
      <c r="EM43" s="838"/>
      <c r="EN43" s="838"/>
      <c r="EO43" s="838"/>
      <c r="EP43" s="838"/>
      <c r="EQ43" s="838"/>
      <c r="ER43" s="838"/>
      <c r="ES43" s="838"/>
      <c r="ET43" s="838"/>
      <c r="EU43" s="838"/>
      <c r="EV43" s="838"/>
      <c r="EW43" s="838"/>
      <c r="EX43" s="838"/>
      <c r="EY43" s="838"/>
      <c r="EZ43" s="838"/>
      <c r="FA43" s="838"/>
      <c r="FB43" s="838"/>
      <c r="FC43" s="838"/>
      <c r="FD43" s="838"/>
      <c r="FE43" s="838"/>
      <c r="FF43" s="838"/>
      <c r="FG43" s="838"/>
      <c r="FH43" s="838"/>
      <c r="FI43" s="838"/>
      <c r="FJ43" s="838"/>
      <c r="FK43" s="838"/>
      <c r="FL43" s="838"/>
      <c r="FM43" s="838"/>
      <c r="FN43" s="838"/>
      <c r="FO43" s="838"/>
      <c r="FP43" s="838"/>
      <c r="FQ43" s="838"/>
      <c r="FR43" s="838"/>
      <c r="FS43" s="838"/>
      <c r="FT43" s="838"/>
      <c r="FU43" s="838"/>
      <c r="FV43" s="838"/>
      <c r="FW43" s="838"/>
      <c r="FX43" s="838"/>
      <c r="FY43" s="838"/>
      <c r="FZ43" s="838"/>
      <c r="GA43" s="838"/>
      <c r="GB43" s="838"/>
      <c r="GC43" s="838"/>
      <c r="GD43" s="838"/>
      <c r="GE43" s="838"/>
      <c r="GF43" s="838"/>
      <c r="GG43" s="838"/>
      <c r="GH43" s="838"/>
      <c r="GI43" s="838"/>
      <c r="GJ43" s="838"/>
      <c r="GK43" s="838"/>
      <c r="GL43" s="838"/>
      <c r="GM43" s="838"/>
      <c r="GN43" s="838"/>
      <c r="GO43" s="838"/>
      <c r="GP43" s="838"/>
      <c r="GQ43" s="838"/>
      <c r="GR43" s="838"/>
      <c r="GS43" s="838"/>
      <c r="GT43" s="838"/>
      <c r="GU43" s="838"/>
      <c r="GV43" s="838"/>
      <c r="GW43" s="838"/>
      <c r="GX43" s="838"/>
      <c r="GY43" s="838"/>
      <c r="GZ43" s="838"/>
      <c r="HA43" s="838"/>
      <c r="HB43" s="838"/>
      <c r="HC43" s="838"/>
      <c r="HD43" s="838"/>
      <c r="HE43" s="838"/>
      <c r="HF43" s="838"/>
      <c r="HG43" s="838"/>
      <c r="HH43" s="838"/>
      <c r="HI43" s="838"/>
      <c r="HJ43" s="838"/>
      <c r="HK43" s="838"/>
      <c r="HL43" s="838"/>
      <c r="HM43" s="838"/>
      <c r="HN43" s="838"/>
      <c r="HO43" s="838"/>
      <c r="HP43" s="838"/>
      <c r="HQ43" s="838"/>
      <c r="HR43" s="838"/>
      <c r="HS43" s="838"/>
      <c r="HT43" s="838"/>
      <c r="HU43" s="838"/>
      <c r="HV43" s="838"/>
      <c r="HW43" s="838"/>
      <c r="HX43" s="838"/>
      <c r="HY43" s="838"/>
      <c r="HZ43" s="838"/>
      <c r="IA43" s="838"/>
      <c r="IB43" s="838"/>
      <c r="IC43" s="838"/>
      <c r="ID43" s="838"/>
      <c r="IE43" s="838"/>
      <c r="IF43" s="838"/>
      <c r="IG43" s="838"/>
      <c r="IH43" s="838"/>
      <c r="II43" s="838"/>
      <c r="IJ43" s="838"/>
      <c r="IK43" s="838"/>
      <c r="IL43" s="838"/>
      <c r="IM43" s="838"/>
      <c r="IN43" s="838"/>
      <c r="IO43" s="838"/>
      <c r="IP43" s="838"/>
      <c r="IQ43" s="838"/>
      <c r="IR43" s="838"/>
      <c r="IS43" s="838"/>
      <c r="IT43" s="838"/>
    </row>
    <row r="44" spans="1:254" s="837" customFormat="1" ht="13.5" customHeight="1">
      <c r="A44" s="839" t="s">
        <v>455</v>
      </c>
      <c r="B44" s="77"/>
      <c r="C44" s="77"/>
      <c r="D44" s="77"/>
      <c r="E44" s="77"/>
      <c r="F44" s="77"/>
      <c r="G44" s="77"/>
      <c r="H44" s="77"/>
      <c r="I44" s="77"/>
      <c r="J44" s="77"/>
      <c r="K44" s="838"/>
      <c r="L44" s="838"/>
      <c r="M44" s="838"/>
      <c r="N44" s="838"/>
      <c r="O44" s="838"/>
      <c r="P44" s="838"/>
      <c r="Q44" s="838"/>
      <c r="R44" s="838"/>
      <c r="S44" s="838"/>
      <c r="T44" s="838"/>
      <c r="U44" s="838"/>
      <c r="V44" s="838"/>
      <c r="W44" s="838"/>
      <c r="X44" s="838"/>
      <c r="Y44" s="838"/>
      <c r="Z44" s="838"/>
      <c r="AA44" s="838"/>
      <c r="AB44" s="838"/>
      <c r="AC44" s="838"/>
      <c r="AD44" s="838"/>
      <c r="AE44" s="838"/>
      <c r="AF44" s="838"/>
      <c r="AG44" s="838"/>
      <c r="AH44" s="838"/>
      <c r="AI44" s="838"/>
      <c r="AJ44" s="838"/>
      <c r="AK44" s="838"/>
      <c r="AL44" s="838"/>
      <c r="AM44" s="838"/>
      <c r="AN44" s="838"/>
      <c r="AO44" s="838"/>
      <c r="AP44" s="838"/>
      <c r="AQ44" s="838"/>
      <c r="AR44" s="838"/>
      <c r="AS44" s="838"/>
      <c r="AT44" s="838"/>
      <c r="AU44" s="838"/>
      <c r="AV44" s="838"/>
      <c r="AW44" s="838"/>
      <c r="AX44" s="838"/>
      <c r="AY44" s="838"/>
      <c r="AZ44" s="838"/>
      <c r="BA44" s="838"/>
      <c r="BB44" s="838"/>
      <c r="BC44" s="838"/>
      <c r="BD44" s="838"/>
      <c r="BE44" s="838"/>
      <c r="BF44" s="838"/>
      <c r="BG44" s="838"/>
      <c r="BH44" s="838"/>
      <c r="BI44" s="838"/>
      <c r="BJ44" s="838"/>
      <c r="BK44" s="838"/>
      <c r="BL44" s="838"/>
      <c r="BM44" s="838"/>
      <c r="BN44" s="838"/>
      <c r="BO44" s="838"/>
      <c r="BP44" s="838"/>
      <c r="BQ44" s="838"/>
      <c r="BR44" s="838"/>
      <c r="BS44" s="838"/>
      <c r="BT44" s="838"/>
      <c r="BU44" s="838"/>
      <c r="BV44" s="838"/>
      <c r="BW44" s="838"/>
      <c r="BX44" s="838"/>
      <c r="BY44" s="838"/>
      <c r="BZ44" s="838"/>
      <c r="CA44" s="838"/>
      <c r="CB44" s="838"/>
      <c r="CC44" s="838"/>
      <c r="CD44" s="838"/>
      <c r="CE44" s="838"/>
      <c r="CF44" s="838"/>
      <c r="CG44" s="838"/>
      <c r="CH44" s="838"/>
      <c r="CI44" s="838"/>
      <c r="CJ44" s="838"/>
      <c r="CK44" s="838"/>
      <c r="CL44" s="838"/>
      <c r="CM44" s="838"/>
      <c r="CN44" s="838"/>
      <c r="CO44" s="838"/>
      <c r="CP44" s="838"/>
      <c r="CQ44" s="838"/>
      <c r="CR44" s="838"/>
      <c r="CS44" s="838"/>
      <c r="CT44" s="838"/>
      <c r="CU44" s="838"/>
      <c r="CV44" s="838"/>
      <c r="CW44" s="838"/>
      <c r="CX44" s="838"/>
      <c r="CY44" s="838"/>
      <c r="CZ44" s="838"/>
      <c r="DA44" s="838"/>
      <c r="DB44" s="838"/>
      <c r="DC44" s="838"/>
      <c r="DD44" s="838"/>
      <c r="DE44" s="838"/>
      <c r="DF44" s="838"/>
      <c r="DG44" s="838"/>
      <c r="DH44" s="838"/>
      <c r="DI44" s="838"/>
      <c r="DJ44" s="838"/>
      <c r="DK44" s="838"/>
      <c r="DL44" s="838"/>
      <c r="DM44" s="838"/>
      <c r="DN44" s="838"/>
      <c r="DO44" s="838"/>
      <c r="DP44" s="838"/>
      <c r="DQ44" s="838"/>
      <c r="DR44" s="838"/>
      <c r="DS44" s="838"/>
      <c r="DT44" s="838"/>
      <c r="DU44" s="838"/>
      <c r="DV44" s="838"/>
      <c r="DW44" s="838"/>
      <c r="DX44" s="838"/>
      <c r="DY44" s="838"/>
      <c r="DZ44" s="838"/>
      <c r="EA44" s="838"/>
      <c r="EB44" s="838"/>
      <c r="EC44" s="838"/>
      <c r="ED44" s="838"/>
      <c r="EE44" s="838"/>
      <c r="EF44" s="838"/>
      <c r="EG44" s="838"/>
      <c r="EH44" s="838"/>
      <c r="EI44" s="838"/>
      <c r="EJ44" s="838"/>
      <c r="EK44" s="838"/>
      <c r="EL44" s="838"/>
      <c r="EM44" s="838"/>
      <c r="EN44" s="838"/>
      <c r="EO44" s="838"/>
      <c r="EP44" s="838"/>
      <c r="EQ44" s="838"/>
      <c r="ER44" s="838"/>
      <c r="ES44" s="838"/>
      <c r="ET44" s="838"/>
      <c r="EU44" s="838"/>
      <c r="EV44" s="838"/>
      <c r="EW44" s="838"/>
      <c r="EX44" s="838"/>
      <c r="EY44" s="838"/>
      <c r="EZ44" s="838"/>
      <c r="FA44" s="838"/>
      <c r="FB44" s="838"/>
      <c r="FC44" s="838"/>
      <c r="FD44" s="838"/>
      <c r="FE44" s="838"/>
      <c r="FF44" s="838"/>
      <c r="FG44" s="838"/>
      <c r="FH44" s="838"/>
      <c r="FI44" s="838"/>
      <c r="FJ44" s="838"/>
      <c r="FK44" s="838"/>
      <c r="FL44" s="838"/>
      <c r="FM44" s="838"/>
      <c r="FN44" s="838"/>
      <c r="FO44" s="838"/>
      <c r="FP44" s="838"/>
      <c r="FQ44" s="838"/>
      <c r="FR44" s="838"/>
      <c r="FS44" s="838"/>
      <c r="FT44" s="838"/>
      <c r="FU44" s="838"/>
      <c r="FV44" s="838"/>
      <c r="FW44" s="838"/>
      <c r="FX44" s="838"/>
      <c r="FY44" s="838"/>
      <c r="FZ44" s="838"/>
      <c r="GA44" s="838"/>
      <c r="GB44" s="838"/>
      <c r="GC44" s="838"/>
      <c r="GD44" s="838"/>
      <c r="GE44" s="838"/>
      <c r="GF44" s="838"/>
      <c r="GG44" s="838"/>
      <c r="GH44" s="838"/>
      <c r="GI44" s="838"/>
      <c r="GJ44" s="838"/>
      <c r="GK44" s="838"/>
      <c r="GL44" s="838"/>
      <c r="GM44" s="838"/>
      <c r="GN44" s="838"/>
      <c r="GO44" s="838"/>
      <c r="GP44" s="838"/>
      <c r="GQ44" s="838"/>
      <c r="GR44" s="838"/>
      <c r="GS44" s="838"/>
      <c r="GT44" s="838"/>
      <c r="GU44" s="838"/>
      <c r="GV44" s="838"/>
      <c r="GW44" s="838"/>
      <c r="GX44" s="838"/>
      <c r="GY44" s="838"/>
      <c r="GZ44" s="838"/>
      <c r="HA44" s="838"/>
      <c r="HB44" s="838"/>
      <c r="HC44" s="838"/>
      <c r="HD44" s="838"/>
      <c r="HE44" s="838"/>
      <c r="HF44" s="838"/>
      <c r="HG44" s="838"/>
      <c r="HH44" s="838"/>
      <c r="HI44" s="838"/>
      <c r="HJ44" s="838"/>
      <c r="HK44" s="838"/>
      <c r="HL44" s="838"/>
      <c r="HM44" s="838"/>
      <c r="HN44" s="838"/>
      <c r="HO44" s="838"/>
      <c r="HP44" s="838"/>
      <c r="HQ44" s="838"/>
      <c r="HR44" s="838"/>
      <c r="HS44" s="838"/>
      <c r="HT44" s="838"/>
      <c r="HU44" s="838"/>
      <c r="HV44" s="838"/>
      <c r="HW44" s="838"/>
      <c r="HX44" s="838"/>
      <c r="HY44" s="838"/>
      <c r="HZ44" s="838"/>
      <c r="IA44" s="838"/>
      <c r="IB44" s="838"/>
      <c r="IC44" s="838"/>
      <c r="ID44" s="838"/>
      <c r="IE44" s="838"/>
      <c r="IF44" s="838"/>
      <c r="IG44" s="838"/>
      <c r="IH44" s="838"/>
      <c r="II44" s="838"/>
      <c r="IJ44" s="838"/>
      <c r="IK44" s="838"/>
      <c r="IL44" s="838"/>
      <c r="IM44" s="838"/>
      <c r="IN44" s="838"/>
      <c r="IO44" s="838"/>
      <c r="IP44" s="838"/>
      <c r="IQ44" s="838"/>
      <c r="IR44" s="838"/>
      <c r="IS44" s="838"/>
      <c r="IT44" s="838"/>
    </row>
    <row r="45" spans="1:254" s="837" customFormat="1" ht="80.25" customHeight="1">
      <c r="A45" s="2182"/>
      <c r="B45" s="2183"/>
      <c r="C45" s="2183"/>
      <c r="D45" s="2183"/>
      <c r="E45" s="2183"/>
      <c r="F45" s="2183"/>
      <c r="G45" s="2183"/>
      <c r="H45" s="2183"/>
      <c r="I45" s="2183"/>
      <c r="J45" s="2184"/>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c r="AK45" s="838"/>
      <c r="AL45" s="838"/>
      <c r="AM45" s="838"/>
      <c r="AN45" s="838"/>
      <c r="AO45" s="838"/>
      <c r="AP45" s="838"/>
      <c r="AQ45" s="838"/>
      <c r="AR45" s="838"/>
      <c r="AS45" s="838"/>
      <c r="AT45" s="838"/>
      <c r="AU45" s="838"/>
      <c r="AV45" s="838"/>
      <c r="AW45" s="838"/>
      <c r="AX45" s="838"/>
      <c r="AY45" s="838"/>
      <c r="AZ45" s="838"/>
      <c r="BA45" s="838"/>
      <c r="BB45" s="838"/>
      <c r="BC45" s="838"/>
      <c r="BD45" s="838"/>
      <c r="BE45" s="838"/>
      <c r="BF45" s="838"/>
      <c r="BG45" s="838"/>
      <c r="BH45" s="838"/>
      <c r="BI45" s="838"/>
      <c r="BJ45" s="838"/>
      <c r="BK45" s="838"/>
      <c r="BL45" s="838"/>
      <c r="BM45" s="838"/>
      <c r="BN45" s="838"/>
      <c r="BO45" s="838"/>
      <c r="BP45" s="838"/>
      <c r="BQ45" s="838"/>
      <c r="BR45" s="838"/>
      <c r="BS45" s="838"/>
      <c r="BT45" s="838"/>
      <c r="BU45" s="838"/>
      <c r="BV45" s="838"/>
      <c r="BW45" s="838"/>
      <c r="BX45" s="838"/>
      <c r="BY45" s="838"/>
      <c r="BZ45" s="838"/>
      <c r="CA45" s="838"/>
      <c r="CB45" s="838"/>
      <c r="CC45" s="838"/>
      <c r="CD45" s="838"/>
      <c r="CE45" s="838"/>
      <c r="CF45" s="838"/>
      <c r="CG45" s="838"/>
      <c r="CH45" s="838"/>
      <c r="CI45" s="838"/>
      <c r="CJ45" s="838"/>
      <c r="CK45" s="838"/>
      <c r="CL45" s="838"/>
      <c r="CM45" s="838"/>
      <c r="CN45" s="838"/>
      <c r="CO45" s="838"/>
      <c r="CP45" s="838"/>
      <c r="CQ45" s="838"/>
      <c r="CR45" s="838"/>
      <c r="CS45" s="838"/>
      <c r="CT45" s="838"/>
      <c r="CU45" s="838"/>
      <c r="CV45" s="838"/>
      <c r="CW45" s="838"/>
      <c r="CX45" s="838"/>
      <c r="CY45" s="838"/>
      <c r="CZ45" s="838"/>
      <c r="DA45" s="838"/>
      <c r="DB45" s="838"/>
      <c r="DC45" s="838"/>
      <c r="DD45" s="838"/>
      <c r="DE45" s="838"/>
      <c r="DF45" s="838"/>
      <c r="DG45" s="838"/>
      <c r="DH45" s="838"/>
      <c r="DI45" s="838"/>
      <c r="DJ45" s="838"/>
      <c r="DK45" s="838"/>
      <c r="DL45" s="838"/>
      <c r="DM45" s="838"/>
      <c r="DN45" s="838"/>
      <c r="DO45" s="838"/>
      <c r="DP45" s="838"/>
      <c r="DQ45" s="838"/>
      <c r="DR45" s="838"/>
      <c r="DS45" s="838"/>
      <c r="DT45" s="838"/>
      <c r="DU45" s="838"/>
      <c r="DV45" s="838"/>
      <c r="DW45" s="838"/>
      <c r="DX45" s="838"/>
      <c r="DY45" s="838"/>
      <c r="DZ45" s="838"/>
      <c r="EA45" s="838"/>
      <c r="EB45" s="838"/>
      <c r="EC45" s="838"/>
      <c r="ED45" s="838"/>
      <c r="EE45" s="838"/>
      <c r="EF45" s="838"/>
      <c r="EG45" s="838"/>
      <c r="EH45" s="838"/>
      <c r="EI45" s="838"/>
      <c r="EJ45" s="838"/>
      <c r="EK45" s="838"/>
      <c r="EL45" s="838"/>
      <c r="EM45" s="838"/>
      <c r="EN45" s="838"/>
      <c r="EO45" s="838"/>
      <c r="EP45" s="838"/>
      <c r="EQ45" s="838"/>
      <c r="ER45" s="838"/>
      <c r="ES45" s="838"/>
      <c r="ET45" s="838"/>
      <c r="EU45" s="838"/>
      <c r="EV45" s="838"/>
      <c r="EW45" s="838"/>
      <c r="EX45" s="838"/>
      <c r="EY45" s="838"/>
      <c r="EZ45" s="838"/>
      <c r="FA45" s="838"/>
      <c r="FB45" s="838"/>
      <c r="FC45" s="838"/>
      <c r="FD45" s="838"/>
      <c r="FE45" s="838"/>
      <c r="FF45" s="838"/>
      <c r="FG45" s="838"/>
      <c r="FH45" s="838"/>
      <c r="FI45" s="838"/>
      <c r="FJ45" s="838"/>
      <c r="FK45" s="838"/>
      <c r="FL45" s="838"/>
      <c r="FM45" s="838"/>
      <c r="FN45" s="838"/>
      <c r="FO45" s="838"/>
      <c r="FP45" s="838"/>
      <c r="FQ45" s="838"/>
      <c r="FR45" s="838"/>
      <c r="FS45" s="838"/>
      <c r="FT45" s="838"/>
      <c r="FU45" s="838"/>
      <c r="FV45" s="838"/>
      <c r="FW45" s="838"/>
      <c r="FX45" s="838"/>
      <c r="FY45" s="838"/>
      <c r="FZ45" s="838"/>
      <c r="GA45" s="838"/>
      <c r="GB45" s="838"/>
      <c r="GC45" s="838"/>
      <c r="GD45" s="838"/>
      <c r="GE45" s="838"/>
      <c r="GF45" s="838"/>
      <c r="GG45" s="838"/>
      <c r="GH45" s="838"/>
      <c r="GI45" s="838"/>
      <c r="GJ45" s="838"/>
      <c r="GK45" s="838"/>
      <c r="GL45" s="838"/>
      <c r="GM45" s="838"/>
      <c r="GN45" s="838"/>
      <c r="GO45" s="838"/>
      <c r="GP45" s="838"/>
      <c r="GQ45" s="838"/>
      <c r="GR45" s="838"/>
      <c r="GS45" s="838"/>
      <c r="GT45" s="838"/>
      <c r="GU45" s="838"/>
      <c r="GV45" s="838"/>
      <c r="GW45" s="838"/>
      <c r="GX45" s="838"/>
      <c r="GY45" s="838"/>
      <c r="GZ45" s="838"/>
      <c r="HA45" s="838"/>
      <c r="HB45" s="838"/>
      <c r="HC45" s="838"/>
      <c r="HD45" s="838"/>
      <c r="HE45" s="838"/>
      <c r="HF45" s="838"/>
      <c r="HG45" s="838"/>
      <c r="HH45" s="838"/>
      <c r="HI45" s="838"/>
      <c r="HJ45" s="838"/>
      <c r="HK45" s="838"/>
      <c r="HL45" s="838"/>
      <c r="HM45" s="838"/>
      <c r="HN45" s="838"/>
      <c r="HO45" s="838"/>
      <c r="HP45" s="838"/>
      <c r="HQ45" s="838"/>
      <c r="HR45" s="838"/>
      <c r="HS45" s="838"/>
      <c r="HT45" s="838"/>
      <c r="HU45" s="838"/>
      <c r="HV45" s="838"/>
      <c r="HW45" s="838"/>
      <c r="HX45" s="838"/>
      <c r="HY45" s="838"/>
      <c r="HZ45" s="838"/>
      <c r="IA45" s="838"/>
      <c r="IB45" s="838"/>
      <c r="IC45" s="838"/>
      <c r="ID45" s="838"/>
      <c r="IE45" s="838"/>
      <c r="IF45" s="838"/>
      <c r="IG45" s="838"/>
      <c r="IH45" s="838"/>
      <c r="II45" s="838"/>
      <c r="IJ45" s="838"/>
      <c r="IK45" s="838"/>
      <c r="IL45" s="838"/>
      <c r="IM45" s="838"/>
      <c r="IN45" s="838"/>
      <c r="IO45" s="838"/>
      <c r="IP45" s="838"/>
      <c r="IQ45" s="838"/>
      <c r="IR45" s="838"/>
      <c r="IS45" s="838"/>
      <c r="IT45" s="838"/>
    </row>
    <row r="46" spans="1:10" s="833" customFormat="1" ht="47.25" customHeight="1">
      <c r="A46" s="836" t="s">
        <v>143</v>
      </c>
      <c r="B46" s="836"/>
      <c r="C46" s="836"/>
      <c r="D46" s="2181"/>
      <c r="E46" s="2181"/>
      <c r="F46" s="2181"/>
      <c r="G46" s="835"/>
      <c r="H46" s="835"/>
      <c r="I46" s="835"/>
      <c r="J46" s="834"/>
    </row>
    <row r="47" spans="1:10" s="833" customFormat="1" ht="27" customHeight="1">
      <c r="A47" s="836" t="s">
        <v>144</v>
      </c>
      <c r="B47" s="836"/>
      <c r="C47" s="836"/>
      <c r="D47" s="2185"/>
      <c r="E47" s="2185"/>
      <c r="F47" s="2185"/>
      <c r="G47" s="835"/>
      <c r="H47" s="835"/>
      <c r="I47" s="835"/>
      <c r="J47" s="834"/>
    </row>
    <row r="48" spans="1:10" s="833" customFormat="1" ht="27" customHeight="1">
      <c r="A48" s="836" t="s">
        <v>145</v>
      </c>
      <c r="B48" s="836"/>
      <c r="C48" s="836"/>
      <c r="D48" s="2185"/>
      <c r="E48" s="2185"/>
      <c r="F48" s="2185"/>
      <c r="G48" s="835"/>
      <c r="H48" s="835"/>
      <c r="I48" s="835"/>
      <c r="J48" s="834"/>
    </row>
    <row r="49" spans="1:10" s="833" customFormat="1" ht="27" customHeight="1">
      <c r="A49" s="836" t="s">
        <v>146</v>
      </c>
      <c r="B49" s="836"/>
      <c r="C49" s="836"/>
      <c r="D49" s="2181"/>
      <c r="E49" s="2181"/>
      <c r="F49" s="2181"/>
      <c r="G49" s="835"/>
      <c r="H49" s="835"/>
      <c r="I49" s="835"/>
      <c r="J49" s="834"/>
    </row>
    <row r="50" spans="23:254" s="722" customFormat="1" ht="12.75">
      <c r="W50" s="691"/>
      <c r="X50" s="691"/>
      <c r="Y50" s="691"/>
      <c r="Z50" s="691"/>
      <c r="AA50" s="691"/>
      <c r="AB50" s="691"/>
      <c r="AC50" s="691"/>
      <c r="AD50" s="691"/>
      <c r="AE50" s="691"/>
      <c r="AF50" s="691"/>
      <c r="AG50" s="691"/>
      <c r="AH50" s="691"/>
      <c r="AI50" s="691"/>
      <c r="AJ50" s="691"/>
      <c r="AK50" s="691"/>
      <c r="AL50" s="691"/>
      <c r="AM50" s="691"/>
      <c r="AN50" s="691"/>
      <c r="AO50" s="691"/>
      <c r="AP50" s="691"/>
      <c r="AQ50" s="691"/>
      <c r="AR50" s="691"/>
      <c r="AS50" s="691"/>
      <c r="AT50" s="691"/>
      <c r="AU50" s="691"/>
      <c r="AV50" s="691"/>
      <c r="AW50" s="691"/>
      <c r="AX50" s="691"/>
      <c r="AY50" s="691"/>
      <c r="AZ50" s="691"/>
      <c r="BA50" s="691"/>
      <c r="BB50" s="691"/>
      <c r="BC50" s="691"/>
      <c r="BD50" s="691"/>
      <c r="BE50" s="691"/>
      <c r="BF50" s="691"/>
      <c r="BG50" s="691"/>
      <c r="BH50" s="691"/>
      <c r="BI50" s="691"/>
      <c r="BJ50" s="691"/>
      <c r="BK50" s="691"/>
      <c r="BL50" s="691"/>
      <c r="BM50" s="691"/>
      <c r="BN50" s="691"/>
      <c r="BO50" s="691"/>
      <c r="BP50" s="691"/>
      <c r="BQ50" s="691"/>
      <c r="BR50" s="691"/>
      <c r="BS50" s="691"/>
      <c r="BT50" s="691"/>
      <c r="BU50" s="691"/>
      <c r="BV50" s="691"/>
      <c r="BW50" s="691"/>
      <c r="BX50" s="691"/>
      <c r="BY50" s="691"/>
      <c r="BZ50" s="691"/>
      <c r="CA50" s="691"/>
      <c r="CB50" s="691"/>
      <c r="CC50" s="691"/>
      <c r="CD50" s="691"/>
      <c r="CE50" s="691"/>
      <c r="CF50" s="691"/>
      <c r="CG50" s="691"/>
      <c r="CH50" s="691"/>
      <c r="CI50" s="691"/>
      <c r="CJ50" s="691"/>
      <c r="CK50" s="691"/>
      <c r="CL50" s="691"/>
      <c r="CM50" s="691"/>
      <c r="CN50" s="691"/>
      <c r="CO50" s="691"/>
      <c r="CP50" s="691"/>
      <c r="CQ50" s="691"/>
      <c r="CR50" s="691"/>
      <c r="CS50" s="691"/>
      <c r="CT50" s="691"/>
      <c r="CU50" s="691"/>
      <c r="CV50" s="691"/>
      <c r="CW50" s="691"/>
      <c r="CX50" s="691"/>
      <c r="CY50" s="691"/>
      <c r="CZ50" s="691"/>
      <c r="DA50" s="691"/>
      <c r="DB50" s="691"/>
      <c r="DC50" s="691"/>
      <c r="DD50" s="691"/>
      <c r="DE50" s="691"/>
      <c r="DF50" s="691"/>
      <c r="DG50" s="691"/>
      <c r="DH50" s="691"/>
      <c r="DI50" s="691"/>
      <c r="DJ50" s="691"/>
      <c r="DK50" s="691"/>
      <c r="DL50" s="691"/>
      <c r="DM50" s="691"/>
      <c r="DN50" s="691"/>
      <c r="DO50" s="691"/>
      <c r="DP50" s="691"/>
      <c r="DQ50" s="691"/>
      <c r="DR50" s="691"/>
      <c r="DS50" s="691"/>
      <c r="DT50" s="691"/>
      <c r="DU50" s="691"/>
      <c r="DV50" s="691"/>
      <c r="DW50" s="691"/>
      <c r="DX50" s="691"/>
      <c r="DY50" s="691"/>
      <c r="DZ50" s="691"/>
      <c r="EA50" s="691"/>
      <c r="EB50" s="691"/>
      <c r="EC50" s="691"/>
      <c r="ED50" s="691"/>
      <c r="EE50" s="691"/>
      <c r="EF50" s="691"/>
      <c r="EG50" s="691"/>
      <c r="EH50" s="691"/>
      <c r="EI50" s="691"/>
      <c r="EJ50" s="691"/>
      <c r="EK50" s="691"/>
      <c r="EL50" s="691"/>
      <c r="EM50" s="691"/>
      <c r="EN50" s="691"/>
      <c r="EO50" s="691"/>
      <c r="EP50" s="691"/>
      <c r="EQ50" s="691"/>
      <c r="ER50" s="691"/>
      <c r="ES50" s="691"/>
      <c r="ET50" s="691"/>
      <c r="EU50" s="691"/>
      <c r="EV50" s="691"/>
      <c r="EW50" s="691"/>
      <c r="EX50" s="691"/>
      <c r="EY50" s="691"/>
      <c r="EZ50" s="691"/>
      <c r="FA50" s="691"/>
      <c r="FB50" s="691"/>
      <c r="FC50" s="691"/>
      <c r="FD50" s="691"/>
      <c r="FE50" s="691"/>
      <c r="FF50" s="691"/>
      <c r="FG50" s="691"/>
      <c r="FH50" s="691"/>
      <c r="FI50" s="691"/>
      <c r="FJ50" s="691"/>
      <c r="FK50" s="691"/>
      <c r="FL50" s="691"/>
      <c r="FM50" s="691"/>
      <c r="FN50" s="691"/>
      <c r="FO50" s="691"/>
      <c r="FP50" s="691"/>
      <c r="FQ50" s="691"/>
      <c r="FR50" s="691"/>
      <c r="FS50" s="691"/>
      <c r="FT50" s="691"/>
      <c r="FU50" s="691"/>
      <c r="FV50" s="691"/>
      <c r="FW50" s="691"/>
      <c r="FX50" s="691"/>
      <c r="FY50" s="691"/>
      <c r="FZ50" s="691"/>
      <c r="GA50" s="691"/>
      <c r="GB50" s="691"/>
      <c r="GC50" s="691"/>
      <c r="GD50" s="691"/>
      <c r="GE50" s="691"/>
      <c r="GF50" s="691"/>
      <c r="GG50" s="691"/>
      <c r="GH50" s="691"/>
      <c r="GI50" s="691"/>
      <c r="GJ50" s="691"/>
      <c r="GK50" s="691"/>
      <c r="GL50" s="691"/>
      <c r="GM50" s="691"/>
      <c r="GN50" s="691"/>
      <c r="GO50" s="691"/>
      <c r="GP50" s="691"/>
      <c r="GQ50" s="691"/>
      <c r="GR50" s="691"/>
      <c r="GS50" s="691"/>
      <c r="GT50" s="691"/>
      <c r="GU50" s="691"/>
      <c r="GV50" s="691"/>
      <c r="GW50" s="691"/>
      <c r="GX50" s="691"/>
      <c r="GY50" s="691"/>
      <c r="GZ50" s="691"/>
      <c r="HA50" s="691"/>
      <c r="HB50" s="691"/>
      <c r="HC50" s="691"/>
      <c r="HD50" s="691"/>
      <c r="HE50" s="691"/>
      <c r="HF50" s="691"/>
      <c r="HG50" s="691"/>
      <c r="HH50" s="691"/>
      <c r="HI50" s="691"/>
      <c r="HJ50" s="691"/>
      <c r="HK50" s="691"/>
      <c r="HL50" s="691"/>
      <c r="HM50" s="691"/>
      <c r="HN50" s="691"/>
      <c r="HO50" s="691"/>
      <c r="HP50" s="691"/>
      <c r="HQ50" s="691"/>
      <c r="HR50" s="691"/>
      <c r="HS50" s="691"/>
      <c r="HT50" s="691"/>
      <c r="HU50" s="691"/>
      <c r="HV50" s="691"/>
      <c r="HW50" s="691"/>
      <c r="HX50" s="691"/>
      <c r="HY50" s="691"/>
      <c r="HZ50" s="691"/>
      <c r="IA50" s="691"/>
      <c r="IB50" s="691"/>
      <c r="IC50" s="691"/>
      <c r="ID50" s="691"/>
      <c r="IE50" s="691"/>
      <c r="IF50" s="691"/>
      <c r="IG50" s="691"/>
      <c r="IH50" s="691"/>
      <c r="II50" s="691"/>
      <c r="IJ50" s="691"/>
      <c r="IK50" s="691"/>
      <c r="IL50" s="691"/>
      <c r="IM50" s="691"/>
      <c r="IN50" s="691"/>
      <c r="IO50" s="691"/>
      <c r="IP50" s="691"/>
      <c r="IQ50" s="691"/>
      <c r="IR50" s="691"/>
      <c r="IS50" s="691"/>
      <c r="IT50" s="691"/>
    </row>
    <row r="51" spans="23:254" s="722" customFormat="1" ht="12.75">
      <c r="W51" s="691"/>
      <c r="X51" s="691"/>
      <c r="Y51" s="691"/>
      <c r="Z51" s="691"/>
      <c r="AA51" s="691"/>
      <c r="AB51" s="691"/>
      <c r="AC51" s="691"/>
      <c r="AD51" s="691"/>
      <c r="AE51" s="691"/>
      <c r="AF51" s="691"/>
      <c r="AG51" s="691"/>
      <c r="AH51" s="691"/>
      <c r="AI51" s="691"/>
      <c r="AJ51" s="691"/>
      <c r="AK51" s="691"/>
      <c r="AL51" s="691"/>
      <c r="AM51" s="691"/>
      <c r="AN51" s="691"/>
      <c r="AO51" s="691"/>
      <c r="AP51" s="691"/>
      <c r="AQ51" s="691"/>
      <c r="AR51" s="691"/>
      <c r="AS51" s="691"/>
      <c r="AT51" s="691"/>
      <c r="AU51" s="691"/>
      <c r="AV51" s="691"/>
      <c r="AW51" s="691"/>
      <c r="AX51" s="691"/>
      <c r="AY51" s="691"/>
      <c r="AZ51" s="691"/>
      <c r="BA51" s="691"/>
      <c r="BB51" s="691"/>
      <c r="BC51" s="691"/>
      <c r="BD51" s="691"/>
      <c r="BE51" s="691"/>
      <c r="BF51" s="691"/>
      <c r="BG51" s="691"/>
      <c r="BH51" s="691"/>
      <c r="BI51" s="691"/>
      <c r="BJ51" s="691"/>
      <c r="BK51" s="691"/>
      <c r="BL51" s="691"/>
      <c r="BM51" s="691"/>
      <c r="BN51" s="691"/>
      <c r="BO51" s="691"/>
      <c r="BP51" s="691"/>
      <c r="BQ51" s="691"/>
      <c r="BR51" s="691"/>
      <c r="BS51" s="691"/>
      <c r="BT51" s="691"/>
      <c r="BU51" s="691"/>
      <c r="BV51" s="691"/>
      <c r="BW51" s="691"/>
      <c r="BX51" s="691"/>
      <c r="BY51" s="691"/>
      <c r="BZ51" s="691"/>
      <c r="CA51" s="691"/>
      <c r="CB51" s="691"/>
      <c r="CC51" s="691"/>
      <c r="CD51" s="691"/>
      <c r="CE51" s="691"/>
      <c r="CF51" s="691"/>
      <c r="CG51" s="691"/>
      <c r="CH51" s="691"/>
      <c r="CI51" s="691"/>
      <c r="CJ51" s="691"/>
      <c r="CK51" s="691"/>
      <c r="CL51" s="691"/>
      <c r="CM51" s="691"/>
      <c r="CN51" s="691"/>
      <c r="CO51" s="691"/>
      <c r="CP51" s="691"/>
      <c r="CQ51" s="691"/>
      <c r="CR51" s="691"/>
      <c r="CS51" s="691"/>
      <c r="CT51" s="691"/>
      <c r="CU51" s="691"/>
      <c r="CV51" s="691"/>
      <c r="CW51" s="691"/>
      <c r="CX51" s="691"/>
      <c r="CY51" s="691"/>
      <c r="CZ51" s="691"/>
      <c r="DA51" s="691"/>
      <c r="DB51" s="691"/>
      <c r="DC51" s="691"/>
      <c r="DD51" s="691"/>
      <c r="DE51" s="691"/>
      <c r="DF51" s="691"/>
      <c r="DG51" s="691"/>
      <c r="DH51" s="691"/>
      <c r="DI51" s="691"/>
      <c r="DJ51" s="691"/>
      <c r="DK51" s="691"/>
      <c r="DL51" s="691"/>
      <c r="DM51" s="691"/>
      <c r="DN51" s="691"/>
      <c r="DO51" s="691"/>
      <c r="DP51" s="691"/>
      <c r="DQ51" s="691"/>
      <c r="DR51" s="691"/>
      <c r="DS51" s="691"/>
      <c r="DT51" s="691"/>
      <c r="DU51" s="691"/>
      <c r="DV51" s="691"/>
      <c r="DW51" s="691"/>
      <c r="DX51" s="691"/>
      <c r="DY51" s="691"/>
      <c r="DZ51" s="691"/>
      <c r="EA51" s="691"/>
      <c r="EB51" s="691"/>
      <c r="EC51" s="691"/>
      <c r="ED51" s="691"/>
      <c r="EE51" s="691"/>
      <c r="EF51" s="691"/>
      <c r="EG51" s="691"/>
      <c r="EH51" s="691"/>
      <c r="EI51" s="691"/>
      <c r="EJ51" s="691"/>
      <c r="EK51" s="691"/>
      <c r="EL51" s="691"/>
      <c r="EM51" s="691"/>
      <c r="EN51" s="691"/>
      <c r="EO51" s="691"/>
      <c r="EP51" s="691"/>
      <c r="EQ51" s="691"/>
      <c r="ER51" s="691"/>
      <c r="ES51" s="691"/>
      <c r="ET51" s="691"/>
      <c r="EU51" s="691"/>
      <c r="EV51" s="691"/>
      <c r="EW51" s="691"/>
      <c r="EX51" s="691"/>
      <c r="EY51" s="691"/>
      <c r="EZ51" s="691"/>
      <c r="FA51" s="691"/>
      <c r="FB51" s="691"/>
      <c r="FC51" s="691"/>
      <c r="FD51" s="691"/>
      <c r="FE51" s="691"/>
      <c r="FF51" s="691"/>
      <c r="FG51" s="691"/>
      <c r="FH51" s="691"/>
      <c r="FI51" s="691"/>
      <c r="FJ51" s="691"/>
      <c r="FK51" s="691"/>
      <c r="FL51" s="691"/>
      <c r="FM51" s="691"/>
      <c r="FN51" s="691"/>
      <c r="FO51" s="691"/>
      <c r="FP51" s="691"/>
      <c r="FQ51" s="691"/>
      <c r="FR51" s="691"/>
      <c r="FS51" s="691"/>
      <c r="FT51" s="691"/>
      <c r="FU51" s="691"/>
      <c r="FV51" s="691"/>
      <c r="FW51" s="691"/>
      <c r="FX51" s="691"/>
      <c r="FY51" s="691"/>
      <c r="FZ51" s="691"/>
      <c r="GA51" s="691"/>
      <c r="GB51" s="691"/>
      <c r="GC51" s="691"/>
      <c r="GD51" s="691"/>
      <c r="GE51" s="691"/>
      <c r="GF51" s="691"/>
      <c r="GG51" s="691"/>
      <c r="GH51" s="691"/>
      <c r="GI51" s="691"/>
      <c r="GJ51" s="691"/>
      <c r="GK51" s="691"/>
      <c r="GL51" s="691"/>
      <c r="GM51" s="691"/>
      <c r="GN51" s="691"/>
      <c r="GO51" s="691"/>
      <c r="GP51" s="691"/>
      <c r="GQ51" s="691"/>
      <c r="GR51" s="691"/>
      <c r="GS51" s="691"/>
      <c r="GT51" s="691"/>
      <c r="GU51" s="691"/>
      <c r="GV51" s="691"/>
      <c r="GW51" s="691"/>
      <c r="GX51" s="691"/>
      <c r="GY51" s="691"/>
      <c r="GZ51" s="691"/>
      <c r="HA51" s="691"/>
      <c r="HB51" s="691"/>
      <c r="HC51" s="691"/>
      <c r="HD51" s="691"/>
      <c r="HE51" s="691"/>
      <c r="HF51" s="691"/>
      <c r="HG51" s="691"/>
      <c r="HH51" s="691"/>
      <c r="HI51" s="691"/>
      <c r="HJ51" s="691"/>
      <c r="HK51" s="691"/>
      <c r="HL51" s="691"/>
      <c r="HM51" s="691"/>
      <c r="HN51" s="691"/>
      <c r="HO51" s="691"/>
      <c r="HP51" s="691"/>
      <c r="HQ51" s="691"/>
      <c r="HR51" s="691"/>
      <c r="HS51" s="691"/>
      <c r="HT51" s="691"/>
      <c r="HU51" s="691"/>
      <c r="HV51" s="691"/>
      <c r="HW51" s="691"/>
      <c r="HX51" s="691"/>
      <c r="HY51" s="691"/>
      <c r="HZ51" s="691"/>
      <c r="IA51" s="691"/>
      <c r="IB51" s="691"/>
      <c r="IC51" s="691"/>
      <c r="ID51" s="691"/>
      <c r="IE51" s="691"/>
      <c r="IF51" s="691"/>
      <c r="IG51" s="691"/>
      <c r="IH51" s="691"/>
      <c r="II51" s="691"/>
      <c r="IJ51" s="691"/>
      <c r="IK51" s="691"/>
      <c r="IL51" s="691"/>
      <c r="IM51" s="691"/>
      <c r="IN51" s="691"/>
      <c r="IO51" s="691"/>
      <c r="IP51" s="691"/>
      <c r="IQ51" s="691"/>
      <c r="IR51" s="691"/>
      <c r="IS51" s="691"/>
      <c r="IT51" s="691"/>
    </row>
    <row r="52" spans="23:254" s="722" customFormat="1" ht="12.75">
      <c r="W52" s="691"/>
      <c r="X52" s="691"/>
      <c r="Y52" s="691"/>
      <c r="Z52" s="691"/>
      <c r="AA52" s="691"/>
      <c r="AB52" s="691"/>
      <c r="AC52" s="691"/>
      <c r="AD52" s="691"/>
      <c r="AE52" s="691"/>
      <c r="AF52" s="691"/>
      <c r="AG52" s="691"/>
      <c r="AH52" s="691"/>
      <c r="AI52" s="691"/>
      <c r="AJ52" s="691"/>
      <c r="AK52" s="691"/>
      <c r="AL52" s="691"/>
      <c r="AM52" s="691"/>
      <c r="AN52" s="691"/>
      <c r="AO52" s="691"/>
      <c r="AP52" s="691"/>
      <c r="AQ52" s="691"/>
      <c r="AR52" s="691"/>
      <c r="AS52" s="691"/>
      <c r="AT52" s="691"/>
      <c r="AU52" s="691"/>
      <c r="AV52" s="691"/>
      <c r="AW52" s="691"/>
      <c r="AX52" s="691"/>
      <c r="AY52" s="691"/>
      <c r="AZ52" s="691"/>
      <c r="BA52" s="691"/>
      <c r="BB52" s="691"/>
      <c r="BC52" s="691"/>
      <c r="BD52" s="691"/>
      <c r="BE52" s="691"/>
      <c r="BF52" s="691"/>
      <c r="BG52" s="691"/>
      <c r="BH52" s="691"/>
      <c r="BI52" s="691"/>
      <c r="BJ52" s="691"/>
      <c r="BK52" s="691"/>
      <c r="BL52" s="691"/>
      <c r="BM52" s="691"/>
      <c r="BN52" s="691"/>
      <c r="BO52" s="691"/>
      <c r="BP52" s="691"/>
      <c r="BQ52" s="691"/>
      <c r="BR52" s="691"/>
      <c r="BS52" s="691"/>
      <c r="BT52" s="691"/>
      <c r="BU52" s="691"/>
      <c r="BV52" s="691"/>
      <c r="BW52" s="691"/>
      <c r="BX52" s="691"/>
      <c r="BY52" s="691"/>
      <c r="BZ52" s="691"/>
      <c r="CA52" s="691"/>
      <c r="CB52" s="691"/>
      <c r="CC52" s="691"/>
      <c r="CD52" s="691"/>
      <c r="CE52" s="691"/>
      <c r="CF52" s="691"/>
      <c r="CG52" s="691"/>
      <c r="CH52" s="691"/>
      <c r="CI52" s="691"/>
      <c r="CJ52" s="691"/>
      <c r="CK52" s="691"/>
      <c r="CL52" s="691"/>
      <c r="CM52" s="691"/>
      <c r="CN52" s="691"/>
      <c r="CO52" s="691"/>
      <c r="CP52" s="691"/>
      <c r="CQ52" s="691"/>
      <c r="CR52" s="691"/>
      <c r="CS52" s="691"/>
      <c r="CT52" s="691"/>
      <c r="CU52" s="691"/>
      <c r="CV52" s="691"/>
      <c r="CW52" s="691"/>
      <c r="CX52" s="691"/>
      <c r="CY52" s="691"/>
      <c r="CZ52" s="691"/>
      <c r="DA52" s="691"/>
      <c r="DB52" s="691"/>
      <c r="DC52" s="691"/>
      <c r="DD52" s="691"/>
      <c r="DE52" s="691"/>
      <c r="DF52" s="691"/>
      <c r="DG52" s="691"/>
      <c r="DH52" s="691"/>
      <c r="DI52" s="691"/>
      <c r="DJ52" s="691"/>
      <c r="DK52" s="691"/>
      <c r="DL52" s="691"/>
      <c r="DM52" s="691"/>
      <c r="DN52" s="691"/>
      <c r="DO52" s="691"/>
      <c r="DP52" s="691"/>
      <c r="DQ52" s="691"/>
      <c r="DR52" s="691"/>
      <c r="DS52" s="691"/>
      <c r="DT52" s="691"/>
      <c r="DU52" s="691"/>
      <c r="DV52" s="691"/>
      <c r="DW52" s="691"/>
      <c r="DX52" s="691"/>
      <c r="DY52" s="691"/>
      <c r="DZ52" s="691"/>
      <c r="EA52" s="691"/>
      <c r="EB52" s="691"/>
      <c r="EC52" s="691"/>
      <c r="ED52" s="691"/>
      <c r="EE52" s="691"/>
      <c r="EF52" s="691"/>
      <c r="EG52" s="691"/>
      <c r="EH52" s="691"/>
      <c r="EI52" s="691"/>
      <c r="EJ52" s="691"/>
      <c r="EK52" s="691"/>
      <c r="EL52" s="691"/>
      <c r="EM52" s="691"/>
      <c r="EN52" s="691"/>
      <c r="EO52" s="691"/>
      <c r="EP52" s="691"/>
      <c r="EQ52" s="691"/>
      <c r="ER52" s="691"/>
      <c r="ES52" s="691"/>
      <c r="ET52" s="691"/>
      <c r="EU52" s="691"/>
      <c r="EV52" s="691"/>
      <c r="EW52" s="691"/>
      <c r="EX52" s="691"/>
      <c r="EY52" s="691"/>
      <c r="EZ52" s="691"/>
      <c r="FA52" s="691"/>
      <c r="FB52" s="691"/>
      <c r="FC52" s="691"/>
      <c r="FD52" s="691"/>
      <c r="FE52" s="691"/>
      <c r="FF52" s="691"/>
      <c r="FG52" s="691"/>
      <c r="FH52" s="691"/>
      <c r="FI52" s="691"/>
      <c r="FJ52" s="691"/>
      <c r="FK52" s="691"/>
      <c r="FL52" s="691"/>
      <c r="FM52" s="691"/>
      <c r="FN52" s="691"/>
      <c r="FO52" s="691"/>
      <c r="FP52" s="691"/>
      <c r="FQ52" s="691"/>
      <c r="FR52" s="691"/>
      <c r="FS52" s="691"/>
      <c r="FT52" s="691"/>
      <c r="FU52" s="691"/>
      <c r="FV52" s="691"/>
      <c r="FW52" s="691"/>
      <c r="FX52" s="691"/>
      <c r="FY52" s="691"/>
      <c r="FZ52" s="691"/>
      <c r="GA52" s="691"/>
      <c r="GB52" s="691"/>
      <c r="GC52" s="691"/>
      <c r="GD52" s="691"/>
      <c r="GE52" s="691"/>
      <c r="GF52" s="691"/>
      <c r="GG52" s="691"/>
      <c r="GH52" s="691"/>
      <c r="GI52" s="691"/>
      <c r="GJ52" s="691"/>
      <c r="GK52" s="691"/>
      <c r="GL52" s="691"/>
      <c r="GM52" s="691"/>
      <c r="GN52" s="691"/>
      <c r="GO52" s="691"/>
      <c r="GP52" s="691"/>
      <c r="GQ52" s="691"/>
      <c r="GR52" s="691"/>
      <c r="GS52" s="691"/>
      <c r="GT52" s="691"/>
      <c r="GU52" s="691"/>
      <c r="GV52" s="691"/>
      <c r="GW52" s="691"/>
      <c r="GX52" s="691"/>
      <c r="GY52" s="691"/>
      <c r="GZ52" s="691"/>
      <c r="HA52" s="691"/>
      <c r="HB52" s="691"/>
      <c r="HC52" s="691"/>
      <c r="HD52" s="691"/>
      <c r="HE52" s="691"/>
      <c r="HF52" s="691"/>
      <c r="HG52" s="691"/>
      <c r="HH52" s="691"/>
      <c r="HI52" s="691"/>
      <c r="HJ52" s="691"/>
      <c r="HK52" s="691"/>
      <c r="HL52" s="691"/>
      <c r="HM52" s="691"/>
      <c r="HN52" s="691"/>
      <c r="HO52" s="691"/>
      <c r="HP52" s="691"/>
      <c r="HQ52" s="691"/>
      <c r="HR52" s="691"/>
      <c r="HS52" s="691"/>
      <c r="HT52" s="691"/>
      <c r="HU52" s="691"/>
      <c r="HV52" s="691"/>
      <c r="HW52" s="691"/>
      <c r="HX52" s="691"/>
      <c r="HY52" s="691"/>
      <c r="HZ52" s="691"/>
      <c r="IA52" s="691"/>
      <c r="IB52" s="691"/>
      <c r="IC52" s="691"/>
      <c r="ID52" s="691"/>
      <c r="IE52" s="691"/>
      <c r="IF52" s="691"/>
      <c r="IG52" s="691"/>
      <c r="IH52" s="691"/>
      <c r="II52" s="691"/>
      <c r="IJ52" s="691"/>
      <c r="IK52" s="691"/>
      <c r="IL52" s="691"/>
      <c r="IM52" s="691"/>
      <c r="IN52" s="691"/>
      <c r="IO52" s="691"/>
      <c r="IP52" s="691"/>
      <c r="IQ52" s="691"/>
      <c r="IR52" s="691"/>
      <c r="IS52" s="691"/>
      <c r="IT52" s="691"/>
    </row>
    <row r="53" spans="23:254" s="722" customFormat="1" ht="12.75">
      <c r="W53" s="691"/>
      <c r="X53" s="691"/>
      <c r="Y53" s="691"/>
      <c r="Z53" s="691"/>
      <c r="AA53" s="691"/>
      <c r="AB53" s="691"/>
      <c r="AC53" s="691"/>
      <c r="AD53" s="691"/>
      <c r="AE53" s="691"/>
      <c r="AF53" s="691"/>
      <c r="AG53" s="691"/>
      <c r="AH53" s="691"/>
      <c r="AI53" s="691"/>
      <c r="AJ53" s="691"/>
      <c r="AK53" s="691"/>
      <c r="AL53" s="691"/>
      <c r="AM53" s="691"/>
      <c r="AN53" s="691"/>
      <c r="AO53" s="691"/>
      <c r="AP53" s="691"/>
      <c r="AQ53" s="691"/>
      <c r="AR53" s="691"/>
      <c r="AS53" s="691"/>
      <c r="AT53" s="691"/>
      <c r="AU53" s="691"/>
      <c r="AV53" s="691"/>
      <c r="AW53" s="691"/>
      <c r="AX53" s="691"/>
      <c r="AY53" s="691"/>
      <c r="AZ53" s="691"/>
      <c r="BA53" s="691"/>
      <c r="BB53" s="691"/>
      <c r="BC53" s="691"/>
      <c r="BD53" s="691"/>
      <c r="BE53" s="691"/>
      <c r="BF53" s="691"/>
      <c r="BG53" s="691"/>
      <c r="BH53" s="691"/>
      <c r="BI53" s="691"/>
      <c r="BJ53" s="691"/>
      <c r="BK53" s="691"/>
      <c r="BL53" s="691"/>
      <c r="BM53" s="691"/>
      <c r="BN53" s="691"/>
      <c r="BO53" s="691"/>
      <c r="BP53" s="691"/>
      <c r="BQ53" s="691"/>
      <c r="BR53" s="691"/>
      <c r="BS53" s="691"/>
      <c r="BT53" s="691"/>
      <c r="BU53" s="691"/>
      <c r="BV53" s="691"/>
      <c r="BW53" s="691"/>
      <c r="BX53" s="691"/>
      <c r="BY53" s="691"/>
      <c r="BZ53" s="691"/>
      <c r="CA53" s="691"/>
      <c r="CB53" s="691"/>
      <c r="CC53" s="691"/>
      <c r="CD53" s="691"/>
      <c r="CE53" s="691"/>
      <c r="CF53" s="691"/>
      <c r="CG53" s="691"/>
      <c r="CH53" s="691"/>
      <c r="CI53" s="691"/>
      <c r="CJ53" s="691"/>
      <c r="CK53" s="691"/>
      <c r="CL53" s="691"/>
      <c r="CM53" s="691"/>
      <c r="CN53" s="691"/>
      <c r="CO53" s="691"/>
      <c r="CP53" s="691"/>
      <c r="CQ53" s="691"/>
      <c r="CR53" s="691"/>
      <c r="CS53" s="691"/>
      <c r="CT53" s="691"/>
      <c r="CU53" s="691"/>
      <c r="CV53" s="691"/>
      <c r="CW53" s="691"/>
      <c r="CX53" s="691"/>
      <c r="CY53" s="691"/>
      <c r="CZ53" s="691"/>
      <c r="DA53" s="691"/>
      <c r="DB53" s="691"/>
      <c r="DC53" s="691"/>
      <c r="DD53" s="691"/>
      <c r="DE53" s="691"/>
      <c r="DF53" s="691"/>
      <c r="DG53" s="691"/>
      <c r="DH53" s="691"/>
      <c r="DI53" s="691"/>
      <c r="DJ53" s="691"/>
      <c r="DK53" s="691"/>
      <c r="DL53" s="691"/>
      <c r="DM53" s="691"/>
      <c r="DN53" s="691"/>
      <c r="DO53" s="691"/>
      <c r="DP53" s="691"/>
      <c r="DQ53" s="691"/>
      <c r="DR53" s="691"/>
      <c r="DS53" s="691"/>
      <c r="DT53" s="691"/>
      <c r="DU53" s="691"/>
      <c r="DV53" s="691"/>
      <c r="DW53" s="691"/>
      <c r="DX53" s="691"/>
      <c r="DY53" s="691"/>
      <c r="DZ53" s="691"/>
      <c r="EA53" s="691"/>
      <c r="EB53" s="691"/>
      <c r="EC53" s="691"/>
      <c r="ED53" s="691"/>
      <c r="EE53" s="691"/>
      <c r="EF53" s="691"/>
      <c r="EG53" s="691"/>
      <c r="EH53" s="691"/>
      <c r="EI53" s="691"/>
      <c r="EJ53" s="691"/>
      <c r="EK53" s="691"/>
      <c r="EL53" s="691"/>
      <c r="EM53" s="691"/>
      <c r="EN53" s="691"/>
      <c r="EO53" s="691"/>
      <c r="EP53" s="691"/>
      <c r="EQ53" s="691"/>
      <c r="ER53" s="691"/>
      <c r="ES53" s="691"/>
      <c r="ET53" s="691"/>
      <c r="EU53" s="691"/>
      <c r="EV53" s="691"/>
      <c r="EW53" s="691"/>
      <c r="EX53" s="691"/>
      <c r="EY53" s="691"/>
      <c r="EZ53" s="691"/>
      <c r="FA53" s="691"/>
      <c r="FB53" s="691"/>
      <c r="FC53" s="691"/>
      <c r="FD53" s="691"/>
      <c r="FE53" s="691"/>
      <c r="FF53" s="691"/>
      <c r="FG53" s="691"/>
      <c r="FH53" s="691"/>
      <c r="FI53" s="691"/>
      <c r="FJ53" s="691"/>
      <c r="FK53" s="691"/>
      <c r="FL53" s="691"/>
      <c r="FM53" s="691"/>
      <c r="FN53" s="691"/>
      <c r="FO53" s="691"/>
      <c r="FP53" s="691"/>
      <c r="FQ53" s="691"/>
      <c r="FR53" s="691"/>
      <c r="FS53" s="691"/>
      <c r="FT53" s="691"/>
      <c r="FU53" s="691"/>
      <c r="FV53" s="691"/>
      <c r="FW53" s="691"/>
      <c r="FX53" s="691"/>
      <c r="FY53" s="691"/>
      <c r="FZ53" s="691"/>
      <c r="GA53" s="691"/>
      <c r="GB53" s="691"/>
      <c r="GC53" s="691"/>
      <c r="GD53" s="691"/>
      <c r="GE53" s="691"/>
      <c r="GF53" s="691"/>
      <c r="GG53" s="691"/>
      <c r="GH53" s="691"/>
      <c r="GI53" s="691"/>
      <c r="GJ53" s="691"/>
      <c r="GK53" s="691"/>
      <c r="GL53" s="691"/>
      <c r="GM53" s="691"/>
      <c r="GN53" s="691"/>
      <c r="GO53" s="691"/>
      <c r="GP53" s="691"/>
      <c r="GQ53" s="691"/>
      <c r="GR53" s="691"/>
      <c r="GS53" s="691"/>
      <c r="GT53" s="691"/>
      <c r="GU53" s="691"/>
      <c r="GV53" s="691"/>
      <c r="GW53" s="691"/>
      <c r="GX53" s="691"/>
      <c r="GY53" s="691"/>
      <c r="GZ53" s="691"/>
      <c r="HA53" s="691"/>
      <c r="HB53" s="691"/>
      <c r="HC53" s="691"/>
      <c r="HD53" s="691"/>
      <c r="HE53" s="691"/>
      <c r="HF53" s="691"/>
      <c r="HG53" s="691"/>
      <c r="HH53" s="691"/>
      <c r="HI53" s="691"/>
      <c r="HJ53" s="691"/>
      <c r="HK53" s="691"/>
      <c r="HL53" s="691"/>
      <c r="HM53" s="691"/>
      <c r="HN53" s="691"/>
      <c r="HO53" s="691"/>
      <c r="HP53" s="691"/>
      <c r="HQ53" s="691"/>
      <c r="HR53" s="691"/>
      <c r="HS53" s="691"/>
      <c r="HT53" s="691"/>
      <c r="HU53" s="691"/>
      <c r="HV53" s="691"/>
      <c r="HW53" s="691"/>
      <c r="HX53" s="691"/>
      <c r="HY53" s="691"/>
      <c r="HZ53" s="691"/>
      <c r="IA53" s="691"/>
      <c r="IB53" s="691"/>
      <c r="IC53" s="691"/>
      <c r="ID53" s="691"/>
      <c r="IE53" s="691"/>
      <c r="IF53" s="691"/>
      <c r="IG53" s="691"/>
      <c r="IH53" s="691"/>
      <c r="II53" s="691"/>
      <c r="IJ53" s="691"/>
      <c r="IK53" s="691"/>
      <c r="IL53" s="691"/>
      <c r="IM53" s="691"/>
      <c r="IN53" s="691"/>
      <c r="IO53" s="691"/>
      <c r="IP53" s="691"/>
      <c r="IQ53" s="691"/>
      <c r="IR53" s="691"/>
      <c r="IS53" s="691"/>
      <c r="IT53" s="691"/>
    </row>
    <row r="54" spans="23:254" s="722" customFormat="1" ht="12.75">
      <c r="W54" s="691"/>
      <c r="X54" s="691"/>
      <c r="Y54" s="691"/>
      <c r="Z54" s="691"/>
      <c r="AA54" s="691"/>
      <c r="AB54" s="691"/>
      <c r="AC54" s="691"/>
      <c r="AD54" s="691"/>
      <c r="AE54" s="691"/>
      <c r="AF54" s="691"/>
      <c r="AG54" s="691"/>
      <c r="AH54" s="691"/>
      <c r="AI54" s="691"/>
      <c r="AJ54" s="691"/>
      <c r="AK54" s="691"/>
      <c r="AL54" s="691"/>
      <c r="AM54" s="691"/>
      <c r="AN54" s="691"/>
      <c r="AO54" s="691"/>
      <c r="AP54" s="691"/>
      <c r="AQ54" s="691"/>
      <c r="AR54" s="691"/>
      <c r="AS54" s="691"/>
      <c r="AT54" s="691"/>
      <c r="AU54" s="691"/>
      <c r="AV54" s="691"/>
      <c r="AW54" s="691"/>
      <c r="AX54" s="691"/>
      <c r="AY54" s="691"/>
      <c r="AZ54" s="691"/>
      <c r="BA54" s="691"/>
      <c r="BB54" s="691"/>
      <c r="BC54" s="691"/>
      <c r="BD54" s="691"/>
      <c r="BE54" s="691"/>
      <c r="BF54" s="691"/>
      <c r="BG54" s="691"/>
      <c r="BH54" s="691"/>
      <c r="BI54" s="691"/>
      <c r="BJ54" s="691"/>
      <c r="BK54" s="691"/>
      <c r="BL54" s="691"/>
      <c r="BM54" s="691"/>
      <c r="BN54" s="691"/>
      <c r="BO54" s="691"/>
      <c r="BP54" s="691"/>
      <c r="BQ54" s="691"/>
      <c r="BR54" s="691"/>
      <c r="BS54" s="691"/>
      <c r="BT54" s="691"/>
      <c r="BU54" s="691"/>
      <c r="BV54" s="691"/>
      <c r="BW54" s="691"/>
      <c r="BX54" s="691"/>
      <c r="BY54" s="691"/>
      <c r="BZ54" s="691"/>
      <c r="CA54" s="691"/>
      <c r="CB54" s="691"/>
      <c r="CC54" s="691"/>
      <c r="CD54" s="691"/>
      <c r="CE54" s="691"/>
      <c r="CF54" s="691"/>
      <c r="CG54" s="691"/>
      <c r="CH54" s="691"/>
      <c r="CI54" s="691"/>
      <c r="CJ54" s="691"/>
      <c r="CK54" s="691"/>
      <c r="CL54" s="691"/>
      <c r="CM54" s="691"/>
      <c r="CN54" s="691"/>
      <c r="CO54" s="691"/>
      <c r="CP54" s="691"/>
      <c r="CQ54" s="691"/>
      <c r="CR54" s="691"/>
      <c r="CS54" s="691"/>
      <c r="CT54" s="691"/>
      <c r="CU54" s="691"/>
      <c r="CV54" s="691"/>
      <c r="CW54" s="691"/>
      <c r="CX54" s="691"/>
      <c r="CY54" s="691"/>
      <c r="CZ54" s="691"/>
      <c r="DA54" s="691"/>
      <c r="DB54" s="691"/>
      <c r="DC54" s="691"/>
      <c r="DD54" s="691"/>
      <c r="DE54" s="691"/>
      <c r="DF54" s="691"/>
      <c r="DG54" s="691"/>
      <c r="DH54" s="691"/>
      <c r="DI54" s="691"/>
      <c r="DJ54" s="691"/>
      <c r="DK54" s="691"/>
      <c r="DL54" s="691"/>
      <c r="DM54" s="691"/>
      <c r="DN54" s="691"/>
      <c r="DO54" s="691"/>
      <c r="DP54" s="691"/>
      <c r="DQ54" s="691"/>
      <c r="DR54" s="691"/>
      <c r="DS54" s="691"/>
      <c r="DT54" s="691"/>
      <c r="DU54" s="691"/>
      <c r="DV54" s="691"/>
      <c r="DW54" s="691"/>
      <c r="DX54" s="691"/>
      <c r="DY54" s="691"/>
      <c r="DZ54" s="691"/>
      <c r="EA54" s="691"/>
      <c r="EB54" s="691"/>
      <c r="EC54" s="691"/>
      <c r="ED54" s="691"/>
      <c r="EE54" s="691"/>
      <c r="EF54" s="691"/>
      <c r="EG54" s="691"/>
      <c r="EH54" s="691"/>
      <c r="EI54" s="691"/>
      <c r="EJ54" s="691"/>
      <c r="EK54" s="691"/>
      <c r="EL54" s="691"/>
      <c r="EM54" s="691"/>
      <c r="EN54" s="691"/>
      <c r="EO54" s="691"/>
      <c r="EP54" s="691"/>
      <c r="EQ54" s="691"/>
      <c r="ER54" s="691"/>
      <c r="ES54" s="691"/>
      <c r="ET54" s="691"/>
      <c r="EU54" s="691"/>
      <c r="EV54" s="691"/>
      <c r="EW54" s="691"/>
      <c r="EX54" s="691"/>
      <c r="EY54" s="691"/>
      <c r="EZ54" s="691"/>
      <c r="FA54" s="691"/>
      <c r="FB54" s="691"/>
      <c r="FC54" s="691"/>
      <c r="FD54" s="691"/>
      <c r="FE54" s="691"/>
      <c r="FF54" s="691"/>
      <c r="FG54" s="691"/>
      <c r="FH54" s="691"/>
      <c r="FI54" s="691"/>
      <c r="FJ54" s="691"/>
      <c r="FK54" s="691"/>
      <c r="FL54" s="691"/>
      <c r="FM54" s="691"/>
      <c r="FN54" s="691"/>
      <c r="FO54" s="691"/>
      <c r="FP54" s="691"/>
      <c r="FQ54" s="691"/>
      <c r="FR54" s="691"/>
      <c r="FS54" s="691"/>
      <c r="FT54" s="691"/>
      <c r="FU54" s="691"/>
      <c r="FV54" s="691"/>
      <c r="FW54" s="691"/>
      <c r="FX54" s="691"/>
      <c r="FY54" s="691"/>
      <c r="FZ54" s="691"/>
      <c r="GA54" s="691"/>
      <c r="GB54" s="691"/>
      <c r="GC54" s="691"/>
      <c r="GD54" s="691"/>
      <c r="GE54" s="691"/>
      <c r="GF54" s="691"/>
      <c r="GG54" s="691"/>
      <c r="GH54" s="691"/>
      <c r="GI54" s="691"/>
      <c r="GJ54" s="691"/>
      <c r="GK54" s="691"/>
      <c r="GL54" s="691"/>
      <c r="GM54" s="691"/>
      <c r="GN54" s="691"/>
      <c r="GO54" s="691"/>
      <c r="GP54" s="691"/>
      <c r="GQ54" s="691"/>
      <c r="GR54" s="691"/>
      <c r="GS54" s="691"/>
      <c r="GT54" s="691"/>
      <c r="GU54" s="691"/>
      <c r="GV54" s="691"/>
      <c r="GW54" s="691"/>
      <c r="GX54" s="691"/>
      <c r="GY54" s="691"/>
      <c r="GZ54" s="691"/>
      <c r="HA54" s="691"/>
      <c r="HB54" s="691"/>
      <c r="HC54" s="691"/>
      <c r="HD54" s="691"/>
      <c r="HE54" s="691"/>
      <c r="HF54" s="691"/>
      <c r="HG54" s="691"/>
      <c r="HH54" s="691"/>
      <c r="HI54" s="691"/>
      <c r="HJ54" s="691"/>
      <c r="HK54" s="691"/>
      <c r="HL54" s="691"/>
      <c r="HM54" s="691"/>
      <c r="HN54" s="691"/>
      <c r="HO54" s="691"/>
      <c r="HP54" s="691"/>
      <c r="HQ54" s="691"/>
      <c r="HR54" s="691"/>
      <c r="HS54" s="691"/>
      <c r="HT54" s="691"/>
      <c r="HU54" s="691"/>
      <c r="HV54" s="691"/>
      <c r="HW54" s="691"/>
      <c r="HX54" s="691"/>
      <c r="HY54" s="691"/>
      <c r="HZ54" s="691"/>
      <c r="IA54" s="691"/>
      <c r="IB54" s="691"/>
      <c r="IC54" s="691"/>
      <c r="ID54" s="691"/>
      <c r="IE54" s="691"/>
      <c r="IF54" s="691"/>
      <c r="IG54" s="691"/>
      <c r="IH54" s="691"/>
      <c r="II54" s="691"/>
      <c r="IJ54" s="691"/>
      <c r="IK54" s="691"/>
      <c r="IL54" s="691"/>
      <c r="IM54" s="691"/>
      <c r="IN54" s="691"/>
      <c r="IO54" s="691"/>
      <c r="IP54" s="691"/>
      <c r="IQ54" s="691"/>
      <c r="IR54" s="691"/>
      <c r="IS54" s="691"/>
      <c r="IT54" s="691"/>
    </row>
    <row r="55" spans="23:254" s="722" customFormat="1" ht="12.75">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691"/>
      <c r="BH55" s="691"/>
      <c r="BI55" s="691"/>
      <c r="BJ55" s="691"/>
      <c r="BK55" s="691"/>
      <c r="BL55" s="691"/>
      <c r="BM55" s="691"/>
      <c r="BN55" s="691"/>
      <c r="BO55" s="691"/>
      <c r="BP55" s="691"/>
      <c r="BQ55" s="691"/>
      <c r="BR55" s="691"/>
      <c r="BS55" s="691"/>
      <c r="BT55" s="691"/>
      <c r="BU55" s="691"/>
      <c r="BV55" s="691"/>
      <c r="BW55" s="691"/>
      <c r="BX55" s="691"/>
      <c r="BY55" s="691"/>
      <c r="BZ55" s="691"/>
      <c r="CA55" s="691"/>
      <c r="CB55" s="691"/>
      <c r="CC55" s="691"/>
      <c r="CD55" s="691"/>
      <c r="CE55" s="691"/>
      <c r="CF55" s="691"/>
      <c r="CG55" s="691"/>
      <c r="CH55" s="691"/>
      <c r="CI55" s="691"/>
      <c r="CJ55" s="691"/>
      <c r="CK55" s="691"/>
      <c r="CL55" s="691"/>
      <c r="CM55" s="691"/>
      <c r="CN55" s="691"/>
      <c r="CO55" s="691"/>
      <c r="CP55" s="691"/>
      <c r="CQ55" s="691"/>
      <c r="CR55" s="691"/>
      <c r="CS55" s="691"/>
      <c r="CT55" s="691"/>
      <c r="CU55" s="691"/>
      <c r="CV55" s="691"/>
      <c r="CW55" s="691"/>
      <c r="CX55" s="691"/>
      <c r="CY55" s="691"/>
      <c r="CZ55" s="691"/>
      <c r="DA55" s="691"/>
      <c r="DB55" s="691"/>
      <c r="DC55" s="691"/>
      <c r="DD55" s="691"/>
      <c r="DE55" s="691"/>
      <c r="DF55" s="691"/>
      <c r="DG55" s="691"/>
      <c r="DH55" s="691"/>
      <c r="DI55" s="691"/>
      <c r="DJ55" s="691"/>
      <c r="DK55" s="691"/>
      <c r="DL55" s="691"/>
      <c r="DM55" s="691"/>
      <c r="DN55" s="691"/>
      <c r="DO55" s="691"/>
      <c r="DP55" s="691"/>
      <c r="DQ55" s="691"/>
      <c r="DR55" s="691"/>
      <c r="DS55" s="691"/>
      <c r="DT55" s="691"/>
      <c r="DU55" s="691"/>
      <c r="DV55" s="691"/>
      <c r="DW55" s="691"/>
      <c r="DX55" s="691"/>
      <c r="DY55" s="691"/>
      <c r="DZ55" s="691"/>
      <c r="EA55" s="691"/>
      <c r="EB55" s="691"/>
      <c r="EC55" s="691"/>
      <c r="ED55" s="691"/>
      <c r="EE55" s="691"/>
      <c r="EF55" s="691"/>
      <c r="EG55" s="691"/>
      <c r="EH55" s="691"/>
      <c r="EI55" s="691"/>
      <c r="EJ55" s="691"/>
      <c r="EK55" s="691"/>
      <c r="EL55" s="691"/>
      <c r="EM55" s="691"/>
      <c r="EN55" s="691"/>
      <c r="EO55" s="691"/>
      <c r="EP55" s="691"/>
      <c r="EQ55" s="691"/>
      <c r="ER55" s="691"/>
      <c r="ES55" s="691"/>
      <c r="ET55" s="691"/>
      <c r="EU55" s="691"/>
      <c r="EV55" s="691"/>
      <c r="EW55" s="691"/>
      <c r="EX55" s="691"/>
      <c r="EY55" s="691"/>
      <c r="EZ55" s="691"/>
      <c r="FA55" s="691"/>
      <c r="FB55" s="691"/>
      <c r="FC55" s="691"/>
      <c r="FD55" s="691"/>
      <c r="FE55" s="691"/>
      <c r="FF55" s="691"/>
      <c r="FG55" s="691"/>
      <c r="FH55" s="691"/>
      <c r="FI55" s="691"/>
      <c r="FJ55" s="691"/>
      <c r="FK55" s="691"/>
      <c r="FL55" s="691"/>
      <c r="FM55" s="691"/>
      <c r="FN55" s="691"/>
      <c r="FO55" s="691"/>
      <c r="FP55" s="691"/>
      <c r="FQ55" s="691"/>
      <c r="FR55" s="691"/>
      <c r="FS55" s="691"/>
      <c r="FT55" s="691"/>
      <c r="FU55" s="691"/>
      <c r="FV55" s="691"/>
      <c r="FW55" s="691"/>
      <c r="FX55" s="691"/>
      <c r="FY55" s="691"/>
      <c r="FZ55" s="691"/>
      <c r="GA55" s="691"/>
      <c r="GB55" s="691"/>
      <c r="GC55" s="691"/>
      <c r="GD55" s="691"/>
      <c r="GE55" s="691"/>
      <c r="GF55" s="691"/>
      <c r="GG55" s="691"/>
      <c r="GH55" s="691"/>
      <c r="GI55" s="691"/>
      <c r="GJ55" s="691"/>
      <c r="GK55" s="691"/>
      <c r="GL55" s="691"/>
      <c r="GM55" s="691"/>
      <c r="GN55" s="691"/>
      <c r="GO55" s="691"/>
      <c r="GP55" s="691"/>
      <c r="GQ55" s="691"/>
      <c r="GR55" s="691"/>
      <c r="GS55" s="691"/>
      <c r="GT55" s="691"/>
      <c r="GU55" s="691"/>
      <c r="GV55" s="691"/>
      <c r="GW55" s="691"/>
      <c r="GX55" s="691"/>
      <c r="GY55" s="691"/>
      <c r="GZ55" s="691"/>
      <c r="HA55" s="691"/>
      <c r="HB55" s="691"/>
      <c r="HC55" s="691"/>
      <c r="HD55" s="691"/>
      <c r="HE55" s="691"/>
      <c r="HF55" s="691"/>
      <c r="HG55" s="691"/>
      <c r="HH55" s="691"/>
      <c r="HI55" s="691"/>
      <c r="HJ55" s="691"/>
      <c r="HK55" s="691"/>
      <c r="HL55" s="691"/>
      <c r="HM55" s="691"/>
      <c r="HN55" s="691"/>
      <c r="HO55" s="691"/>
      <c r="HP55" s="691"/>
      <c r="HQ55" s="691"/>
      <c r="HR55" s="691"/>
      <c r="HS55" s="691"/>
      <c r="HT55" s="691"/>
      <c r="HU55" s="691"/>
      <c r="HV55" s="691"/>
      <c r="HW55" s="691"/>
      <c r="HX55" s="691"/>
      <c r="HY55" s="691"/>
      <c r="HZ55" s="691"/>
      <c r="IA55" s="691"/>
      <c r="IB55" s="691"/>
      <c r="IC55" s="691"/>
      <c r="ID55" s="691"/>
      <c r="IE55" s="691"/>
      <c r="IF55" s="691"/>
      <c r="IG55" s="691"/>
      <c r="IH55" s="691"/>
      <c r="II55" s="691"/>
      <c r="IJ55" s="691"/>
      <c r="IK55" s="691"/>
      <c r="IL55" s="691"/>
      <c r="IM55" s="691"/>
      <c r="IN55" s="691"/>
      <c r="IO55" s="691"/>
      <c r="IP55" s="691"/>
      <c r="IQ55" s="691"/>
      <c r="IR55" s="691"/>
      <c r="IS55" s="691"/>
      <c r="IT55" s="691"/>
    </row>
    <row r="56" spans="23:254" s="722" customFormat="1" ht="12.75">
      <c r="W56" s="691"/>
      <c r="X56" s="691"/>
      <c r="Y56" s="691"/>
      <c r="Z56" s="691"/>
      <c r="AA56" s="691"/>
      <c r="AB56" s="691"/>
      <c r="AC56" s="691"/>
      <c r="AD56" s="691"/>
      <c r="AE56" s="691"/>
      <c r="AF56" s="691"/>
      <c r="AG56" s="691"/>
      <c r="AH56" s="691"/>
      <c r="AI56" s="691"/>
      <c r="AJ56" s="691"/>
      <c r="AK56" s="691"/>
      <c r="AL56" s="691"/>
      <c r="AM56" s="691"/>
      <c r="AN56" s="691"/>
      <c r="AO56" s="691"/>
      <c r="AP56" s="691"/>
      <c r="AQ56" s="691"/>
      <c r="AR56" s="691"/>
      <c r="AS56" s="691"/>
      <c r="AT56" s="691"/>
      <c r="AU56" s="691"/>
      <c r="AV56" s="691"/>
      <c r="AW56" s="691"/>
      <c r="AX56" s="691"/>
      <c r="AY56" s="691"/>
      <c r="AZ56" s="691"/>
      <c r="BA56" s="691"/>
      <c r="BB56" s="691"/>
      <c r="BC56" s="691"/>
      <c r="BD56" s="691"/>
      <c r="BE56" s="691"/>
      <c r="BF56" s="691"/>
      <c r="BG56" s="691"/>
      <c r="BH56" s="691"/>
      <c r="BI56" s="691"/>
      <c r="BJ56" s="691"/>
      <c r="BK56" s="691"/>
      <c r="BL56" s="691"/>
      <c r="BM56" s="691"/>
      <c r="BN56" s="691"/>
      <c r="BO56" s="691"/>
      <c r="BP56" s="691"/>
      <c r="BQ56" s="691"/>
      <c r="BR56" s="691"/>
      <c r="BS56" s="691"/>
      <c r="BT56" s="691"/>
      <c r="BU56" s="691"/>
      <c r="BV56" s="691"/>
      <c r="BW56" s="691"/>
      <c r="BX56" s="691"/>
      <c r="BY56" s="691"/>
      <c r="BZ56" s="691"/>
      <c r="CA56" s="691"/>
      <c r="CB56" s="691"/>
      <c r="CC56" s="691"/>
      <c r="CD56" s="691"/>
      <c r="CE56" s="691"/>
      <c r="CF56" s="691"/>
      <c r="CG56" s="691"/>
      <c r="CH56" s="691"/>
      <c r="CI56" s="691"/>
      <c r="CJ56" s="691"/>
      <c r="CK56" s="691"/>
      <c r="CL56" s="691"/>
      <c r="CM56" s="691"/>
      <c r="CN56" s="691"/>
      <c r="CO56" s="691"/>
      <c r="CP56" s="691"/>
      <c r="CQ56" s="691"/>
      <c r="CR56" s="691"/>
      <c r="CS56" s="691"/>
      <c r="CT56" s="691"/>
      <c r="CU56" s="691"/>
      <c r="CV56" s="691"/>
      <c r="CW56" s="691"/>
      <c r="CX56" s="691"/>
      <c r="CY56" s="691"/>
      <c r="CZ56" s="691"/>
      <c r="DA56" s="691"/>
      <c r="DB56" s="691"/>
      <c r="DC56" s="691"/>
      <c r="DD56" s="691"/>
      <c r="DE56" s="691"/>
      <c r="DF56" s="691"/>
      <c r="DG56" s="691"/>
      <c r="DH56" s="691"/>
      <c r="DI56" s="691"/>
      <c r="DJ56" s="691"/>
      <c r="DK56" s="691"/>
      <c r="DL56" s="691"/>
      <c r="DM56" s="691"/>
      <c r="DN56" s="691"/>
      <c r="DO56" s="691"/>
      <c r="DP56" s="691"/>
      <c r="DQ56" s="691"/>
      <c r="DR56" s="691"/>
      <c r="DS56" s="691"/>
      <c r="DT56" s="691"/>
      <c r="DU56" s="691"/>
      <c r="DV56" s="691"/>
      <c r="DW56" s="691"/>
      <c r="DX56" s="691"/>
      <c r="DY56" s="691"/>
      <c r="DZ56" s="691"/>
      <c r="EA56" s="691"/>
      <c r="EB56" s="691"/>
      <c r="EC56" s="691"/>
      <c r="ED56" s="691"/>
      <c r="EE56" s="691"/>
      <c r="EF56" s="691"/>
      <c r="EG56" s="691"/>
      <c r="EH56" s="691"/>
      <c r="EI56" s="691"/>
      <c r="EJ56" s="691"/>
      <c r="EK56" s="691"/>
      <c r="EL56" s="691"/>
      <c r="EM56" s="691"/>
      <c r="EN56" s="691"/>
      <c r="EO56" s="691"/>
      <c r="EP56" s="691"/>
      <c r="EQ56" s="691"/>
      <c r="ER56" s="691"/>
      <c r="ES56" s="691"/>
      <c r="ET56" s="691"/>
      <c r="EU56" s="691"/>
      <c r="EV56" s="691"/>
      <c r="EW56" s="691"/>
      <c r="EX56" s="691"/>
      <c r="EY56" s="691"/>
      <c r="EZ56" s="691"/>
      <c r="FA56" s="691"/>
      <c r="FB56" s="691"/>
      <c r="FC56" s="691"/>
      <c r="FD56" s="691"/>
      <c r="FE56" s="691"/>
      <c r="FF56" s="691"/>
      <c r="FG56" s="691"/>
      <c r="FH56" s="691"/>
      <c r="FI56" s="691"/>
      <c r="FJ56" s="691"/>
      <c r="FK56" s="691"/>
      <c r="FL56" s="691"/>
      <c r="FM56" s="691"/>
      <c r="FN56" s="691"/>
      <c r="FO56" s="691"/>
      <c r="FP56" s="691"/>
      <c r="FQ56" s="691"/>
      <c r="FR56" s="691"/>
      <c r="FS56" s="691"/>
      <c r="FT56" s="691"/>
      <c r="FU56" s="691"/>
      <c r="FV56" s="691"/>
      <c r="FW56" s="691"/>
      <c r="FX56" s="691"/>
      <c r="FY56" s="691"/>
      <c r="FZ56" s="691"/>
      <c r="GA56" s="691"/>
      <c r="GB56" s="691"/>
      <c r="GC56" s="691"/>
      <c r="GD56" s="691"/>
      <c r="GE56" s="691"/>
      <c r="GF56" s="691"/>
      <c r="GG56" s="691"/>
      <c r="GH56" s="691"/>
      <c r="GI56" s="691"/>
      <c r="GJ56" s="691"/>
      <c r="GK56" s="691"/>
      <c r="GL56" s="691"/>
      <c r="GM56" s="691"/>
      <c r="GN56" s="691"/>
      <c r="GO56" s="691"/>
      <c r="GP56" s="691"/>
      <c r="GQ56" s="691"/>
      <c r="GR56" s="691"/>
      <c r="GS56" s="691"/>
      <c r="GT56" s="691"/>
      <c r="GU56" s="691"/>
      <c r="GV56" s="691"/>
      <c r="GW56" s="691"/>
      <c r="GX56" s="691"/>
      <c r="GY56" s="691"/>
      <c r="GZ56" s="691"/>
      <c r="HA56" s="691"/>
      <c r="HB56" s="691"/>
      <c r="HC56" s="691"/>
      <c r="HD56" s="691"/>
      <c r="HE56" s="691"/>
      <c r="HF56" s="691"/>
      <c r="HG56" s="691"/>
      <c r="HH56" s="691"/>
      <c r="HI56" s="691"/>
      <c r="HJ56" s="691"/>
      <c r="HK56" s="691"/>
      <c r="HL56" s="691"/>
      <c r="HM56" s="691"/>
      <c r="HN56" s="691"/>
      <c r="HO56" s="691"/>
      <c r="HP56" s="691"/>
      <c r="HQ56" s="691"/>
      <c r="HR56" s="691"/>
      <c r="HS56" s="691"/>
      <c r="HT56" s="691"/>
      <c r="HU56" s="691"/>
      <c r="HV56" s="691"/>
      <c r="HW56" s="691"/>
      <c r="HX56" s="691"/>
      <c r="HY56" s="691"/>
      <c r="HZ56" s="691"/>
      <c r="IA56" s="691"/>
      <c r="IB56" s="691"/>
      <c r="IC56" s="691"/>
      <c r="ID56" s="691"/>
      <c r="IE56" s="691"/>
      <c r="IF56" s="691"/>
      <c r="IG56" s="691"/>
      <c r="IH56" s="691"/>
      <c r="II56" s="691"/>
      <c r="IJ56" s="691"/>
      <c r="IK56" s="691"/>
      <c r="IL56" s="691"/>
      <c r="IM56" s="691"/>
      <c r="IN56" s="691"/>
      <c r="IO56" s="691"/>
      <c r="IP56" s="691"/>
      <c r="IQ56" s="691"/>
      <c r="IR56" s="691"/>
      <c r="IS56" s="691"/>
      <c r="IT56" s="691"/>
    </row>
    <row r="57" spans="23:254" s="722" customFormat="1" ht="12.75">
      <c r="W57" s="691"/>
      <c r="X57" s="691"/>
      <c r="Y57" s="691"/>
      <c r="Z57" s="691"/>
      <c r="AA57" s="691"/>
      <c r="AB57" s="691"/>
      <c r="AC57" s="691"/>
      <c r="AD57" s="691"/>
      <c r="AE57" s="691"/>
      <c r="AF57" s="691"/>
      <c r="AG57" s="691"/>
      <c r="AH57" s="691"/>
      <c r="AI57" s="691"/>
      <c r="AJ57" s="691"/>
      <c r="AK57" s="691"/>
      <c r="AL57" s="691"/>
      <c r="AM57" s="691"/>
      <c r="AN57" s="691"/>
      <c r="AO57" s="691"/>
      <c r="AP57" s="691"/>
      <c r="AQ57" s="691"/>
      <c r="AR57" s="691"/>
      <c r="AS57" s="691"/>
      <c r="AT57" s="691"/>
      <c r="AU57" s="691"/>
      <c r="AV57" s="691"/>
      <c r="AW57" s="691"/>
      <c r="AX57" s="691"/>
      <c r="AY57" s="691"/>
      <c r="AZ57" s="691"/>
      <c r="BA57" s="691"/>
      <c r="BB57" s="691"/>
      <c r="BC57" s="691"/>
      <c r="BD57" s="691"/>
      <c r="BE57" s="691"/>
      <c r="BF57" s="691"/>
      <c r="BG57" s="691"/>
      <c r="BH57" s="691"/>
      <c r="BI57" s="691"/>
      <c r="BJ57" s="691"/>
      <c r="BK57" s="691"/>
      <c r="BL57" s="691"/>
      <c r="BM57" s="691"/>
      <c r="BN57" s="691"/>
      <c r="BO57" s="691"/>
      <c r="BP57" s="691"/>
      <c r="BQ57" s="691"/>
      <c r="BR57" s="691"/>
      <c r="BS57" s="691"/>
      <c r="BT57" s="691"/>
      <c r="BU57" s="691"/>
      <c r="BV57" s="691"/>
      <c r="BW57" s="691"/>
      <c r="BX57" s="691"/>
      <c r="BY57" s="691"/>
      <c r="BZ57" s="691"/>
      <c r="CA57" s="691"/>
      <c r="CB57" s="691"/>
      <c r="CC57" s="691"/>
      <c r="CD57" s="691"/>
      <c r="CE57" s="691"/>
      <c r="CF57" s="691"/>
      <c r="CG57" s="691"/>
      <c r="CH57" s="691"/>
      <c r="CI57" s="691"/>
      <c r="CJ57" s="691"/>
      <c r="CK57" s="691"/>
      <c r="CL57" s="691"/>
      <c r="CM57" s="691"/>
      <c r="CN57" s="691"/>
      <c r="CO57" s="691"/>
      <c r="CP57" s="691"/>
      <c r="CQ57" s="691"/>
      <c r="CR57" s="691"/>
      <c r="CS57" s="691"/>
      <c r="CT57" s="691"/>
      <c r="CU57" s="691"/>
      <c r="CV57" s="691"/>
      <c r="CW57" s="691"/>
      <c r="CX57" s="691"/>
      <c r="CY57" s="691"/>
      <c r="CZ57" s="691"/>
      <c r="DA57" s="691"/>
      <c r="DB57" s="691"/>
      <c r="DC57" s="691"/>
      <c r="DD57" s="691"/>
      <c r="DE57" s="691"/>
      <c r="DF57" s="691"/>
      <c r="DG57" s="691"/>
      <c r="DH57" s="691"/>
      <c r="DI57" s="691"/>
      <c r="DJ57" s="691"/>
      <c r="DK57" s="691"/>
      <c r="DL57" s="691"/>
      <c r="DM57" s="691"/>
      <c r="DN57" s="691"/>
      <c r="DO57" s="691"/>
      <c r="DP57" s="691"/>
      <c r="DQ57" s="691"/>
      <c r="DR57" s="691"/>
      <c r="DS57" s="691"/>
      <c r="DT57" s="691"/>
      <c r="DU57" s="691"/>
      <c r="DV57" s="691"/>
      <c r="DW57" s="691"/>
      <c r="DX57" s="691"/>
      <c r="DY57" s="691"/>
      <c r="DZ57" s="691"/>
      <c r="EA57" s="691"/>
      <c r="EB57" s="691"/>
      <c r="EC57" s="691"/>
      <c r="ED57" s="691"/>
      <c r="EE57" s="691"/>
      <c r="EF57" s="691"/>
      <c r="EG57" s="691"/>
      <c r="EH57" s="691"/>
      <c r="EI57" s="691"/>
      <c r="EJ57" s="691"/>
      <c r="EK57" s="691"/>
      <c r="EL57" s="691"/>
      <c r="EM57" s="691"/>
      <c r="EN57" s="691"/>
      <c r="EO57" s="691"/>
      <c r="EP57" s="691"/>
      <c r="EQ57" s="691"/>
      <c r="ER57" s="691"/>
      <c r="ES57" s="691"/>
      <c r="ET57" s="691"/>
      <c r="EU57" s="691"/>
      <c r="EV57" s="691"/>
      <c r="EW57" s="691"/>
      <c r="EX57" s="691"/>
      <c r="EY57" s="691"/>
      <c r="EZ57" s="691"/>
      <c r="FA57" s="691"/>
      <c r="FB57" s="691"/>
      <c r="FC57" s="691"/>
      <c r="FD57" s="691"/>
      <c r="FE57" s="691"/>
      <c r="FF57" s="691"/>
      <c r="FG57" s="691"/>
      <c r="FH57" s="691"/>
      <c r="FI57" s="691"/>
      <c r="FJ57" s="691"/>
      <c r="FK57" s="691"/>
      <c r="FL57" s="691"/>
      <c r="FM57" s="691"/>
      <c r="FN57" s="691"/>
      <c r="FO57" s="691"/>
      <c r="FP57" s="691"/>
      <c r="FQ57" s="691"/>
      <c r="FR57" s="691"/>
      <c r="FS57" s="691"/>
      <c r="FT57" s="691"/>
      <c r="FU57" s="691"/>
      <c r="FV57" s="691"/>
      <c r="FW57" s="691"/>
      <c r="FX57" s="691"/>
      <c r="FY57" s="691"/>
      <c r="FZ57" s="691"/>
      <c r="GA57" s="691"/>
      <c r="GB57" s="691"/>
      <c r="GC57" s="691"/>
      <c r="GD57" s="691"/>
      <c r="GE57" s="691"/>
      <c r="GF57" s="691"/>
      <c r="GG57" s="691"/>
      <c r="GH57" s="691"/>
      <c r="GI57" s="691"/>
      <c r="GJ57" s="691"/>
      <c r="GK57" s="691"/>
      <c r="GL57" s="691"/>
      <c r="GM57" s="691"/>
      <c r="GN57" s="691"/>
      <c r="GO57" s="691"/>
      <c r="GP57" s="691"/>
      <c r="GQ57" s="691"/>
      <c r="GR57" s="691"/>
      <c r="GS57" s="691"/>
      <c r="GT57" s="691"/>
      <c r="GU57" s="691"/>
      <c r="GV57" s="691"/>
      <c r="GW57" s="691"/>
      <c r="GX57" s="691"/>
      <c r="GY57" s="691"/>
      <c r="GZ57" s="691"/>
      <c r="HA57" s="691"/>
      <c r="HB57" s="691"/>
      <c r="HC57" s="691"/>
      <c r="HD57" s="691"/>
      <c r="HE57" s="691"/>
      <c r="HF57" s="691"/>
      <c r="HG57" s="691"/>
      <c r="HH57" s="691"/>
      <c r="HI57" s="691"/>
      <c r="HJ57" s="691"/>
      <c r="HK57" s="691"/>
      <c r="HL57" s="691"/>
      <c r="HM57" s="691"/>
      <c r="HN57" s="691"/>
      <c r="HO57" s="691"/>
      <c r="HP57" s="691"/>
      <c r="HQ57" s="691"/>
      <c r="HR57" s="691"/>
      <c r="HS57" s="691"/>
      <c r="HT57" s="691"/>
      <c r="HU57" s="691"/>
      <c r="HV57" s="691"/>
      <c r="HW57" s="691"/>
      <c r="HX57" s="691"/>
      <c r="HY57" s="691"/>
      <c r="HZ57" s="691"/>
      <c r="IA57" s="691"/>
      <c r="IB57" s="691"/>
      <c r="IC57" s="691"/>
      <c r="ID57" s="691"/>
      <c r="IE57" s="691"/>
      <c r="IF57" s="691"/>
      <c r="IG57" s="691"/>
      <c r="IH57" s="691"/>
      <c r="II57" s="691"/>
      <c r="IJ57" s="691"/>
      <c r="IK57" s="691"/>
      <c r="IL57" s="691"/>
      <c r="IM57" s="691"/>
      <c r="IN57" s="691"/>
      <c r="IO57" s="691"/>
      <c r="IP57" s="691"/>
      <c r="IQ57" s="691"/>
      <c r="IR57" s="691"/>
      <c r="IS57" s="691"/>
      <c r="IT57" s="691"/>
    </row>
    <row r="58" spans="23:254" s="722" customFormat="1" ht="12.75">
      <c r="W58" s="691"/>
      <c r="X58" s="691"/>
      <c r="Y58" s="691"/>
      <c r="Z58" s="691"/>
      <c r="AA58" s="691"/>
      <c r="AB58" s="691"/>
      <c r="AC58" s="691"/>
      <c r="AD58" s="691"/>
      <c r="AE58" s="691"/>
      <c r="AF58" s="691"/>
      <c r="AG58" s="691"/>
      <c r="AH58" s="691"/>
      <c r="AI58" s="691"/>
      <c r="AJ58" s="691"/>
      <c r="AK58" s="691"/>
      <c r="AL58" s="691"/>
      <c r="AM58" s="691"/>
      <c r="AN58" s="691"/>
      <c r="AO58" s="691"/>
      <c r="AP58" s="691"/>
      <c r="AQ58" s="691"/>
      <c r="AR58" s="691"/>
      <c r="AS58" s="691"/>
      <c r="AT58" s="691"/>
      <c r="AU58" s="691"/>
      <c r="AV58" s="691"/>
      <c r="AW58" s="691"/>
      <c r="AX58" s="691"/>
      <c r="AY58" s="691"/>
      <c r="AZ58" s="691"/>
      <c r="BA58" s="691"/>
      <c r="BB58" s="691"/>
      <c r="BC58" s="691"/>
      <c r="BD58" s="691"/>
      <c r="BE58" s="691"/>
      <c r="BF58" s="691"/>
      <c r="BG58" s="691"/>
      <c r="BH58" s="691"/>
      <c r="BI58" s="691"/>
      <c r="BJ58" s="691"/>
      <c r="BK58" s="691"/>
      <c r="BL58" s="691"/>
      <c r="BM58" s="691"/>
      <c r="BN58" s="691"/>
      <c r="BO58" s="691"/>
      <c r="BP58" s="691"/>
      <c r="BQ58" s="691"/>
      <c r="BR58" s="691"/>
      <c r="BS58" s="691"/>
      <c r="BT58" s="691"/>
      <c r="BU58" s="691"/>
      <c r="BV58" s="691"/>
      <c r="BW58" s="691"/>
      <c r="BX58" s="691"/>
      <c r="BY58" s="691"/>
      <c r="BZ58" s="691"/>
      <c r="CA58" s="691"/>
      <c r="CB58" s="691"/>
      <c r="CC58" s="691"/>
      <c r="CD58" s="691"/>
      <c r="CE58" s="691"/>
      <c r="CF58" s="691"/>
      <c r="CG58" s="691"/>
      <c r="CH58" s="691"/>
      <c r="CI58" s="691"/>
      <c r="CJ58" s="691"/>
      <c r="CK58" s="691"/>
      <c r="CL58" s="691"/>
      <c r="CM58" s="691"/>
      <c r="CN58" s="691"/>
      <c r="CO58" s="691"/>
      <c r="CP58" s="691"/>
      <c r="CQ58" s="691"/>
      <c r="CR58" s="691"/>
      <c r="CS58" s="691"/>
      <c r="CT58" s="691"/>
      <c r="CU58" s="691"/>
      <c r="CV58" s="691"/>
      <c r="CW58" s="691"/>
      <c r="CX58" s="691"/>
      <c r="CY58" s="691"/>
      <c r="CZ58" s="691"/>
      <c r="DA58" s="691"/>
      <c r="DB58" s="691"/>
      <c r="DC58" s="691"/>
      <c r="DD58" s="691"/>
      <c r="DE58" s="691"/>
      <c r="DF58" s="691"/>
      <c r="DG58" s="691"/>
      <c r="DH58" s="691"/>
      <c r="DI58" s="691"/>
      <c r="DJ58" s="691"/>
      <c r="DK58" s="691"/>
      <c r="DL58" s="691"/>
      <c r="DM58" s="691"/>
      <c r="DN58" s="691"/>
      <c r="DO58" s="691"/>
      <c r="DP58" s="691"/>
      <c r="DQ58" s="691"/>
      <c r="DR58" s="691"/>
      <c r="DS58" s="691"/>
      <c r="DT58" s="691"/>
      <c r="DU58" s="691"/>
      <c r="DV58" s="691"/>
      <c r="DW58" s="691"/>
      <c r="DX58" s="691"/>
      <c r="DY58" s="691"/>
      <c r="DZ58" s="691"/>
      <c r="EA58" s="691"/>
      <c r="EB58" s="691"/>
      <c r="EC58" s="691"/>
      <c r="ED58" s="691"/>
      <c r="EE58" s="691"/>
      <c r="EF58" s="691"/>
      <c r="EG58" s="691"/>
      <c r="EH58" s="691"/>
      <c r="EI58" s="691"/>
      <c r="EJ58" s="691"/>
      <c r="EK58" s="691"/>
      <c r="EL58" s="691"/>
      <c r="EM58" s="691"/>
      <c r="EN58" s="691"/>
      <c r="EO58" s="691"/>
      <c r="EP58" s="691"/>
      <c r="EQ58" s="691"/>
      <c r="ER58" s="691"/>
      <c r="ES58" s="691"/>
      <c r="ET58" s="691"/>
      <c r="EU58" s="691"/>
      <c r="EV58" s="691"/>
      <c r="EW58" s="691"/>
      <c r="EX58" s="691"/>
      <c r="EY58" s="691"/>
      <c r="EZ58" s="691"/>
      <c r="FA58" s="691"/>
      <c r="FB58" s="691"/>
      <c r="FC58" s="691"/>
      <c r="FD58" s="691"/>
      <c r="FE58" s="691"/>
      <c r="FF58" s="691"/>
      <c r="FG58" s="691"/>
      <c r="FH58" s="691"/>
      <c r="FI58" s="691"/>
      <c r="FJ58" s="691"/>
      <c r="FK58" s="691"/>
      <c r="FL58" s="691"/>
      <c r="FM58" s="691"/>
      <c r="FN58" s="691"/>
      <c r="FO58" s="691"/>
      <c r="FP58" s="691"/>
      <c r="FQ58" s="691"/>
      <c r="FR58" s="691"/>
      <c r="FS58" s="691"/>
      <c r="FT58" s="691"/>
      <c r="FU58" s="691"/>
      <c r="FV58" s="691"/>
      <c r="FW58" s="691"/>
      <c r="FX58" s="691"/>
      <c r="FY58" s="691"/>
      <c r="FZ58" s="691"/>
      <c r="GA58" s="691"/>
      <c r="GB58" s="691"/>
      <c r="GC58" s="691"/>
      <c r="GD58" s="691"/>
      <c r="GE58" s="691"/>
      <c r="GF58" s="691"/>
      <c r="GG58" s="691"/>
      <c r="GH58" s="691"/>
      <c r="GI58" s="691"/>
      <c r="GJ58" s="691"/>
      <c r="GK58" s="691"/>
      <c r="GL58" s="691"/>
      <c r="GM58" s="691"/>
      <c r="GN58" s="691"/>
      <c r="GO58" s="691"/>
      <c r="GP58" s="691"/>
      <c r="GQ58" s="691"/>
      <c r="GR58" s="691"/>
      <c r="GS58" s="691"/>
      <c r="GT58" s="691"/>
      <c r="GU58" s="691"/>
      <c r="GV58" s="691"/>
      <c r="GW58" s="691"/>
      <c r="GX58" s="691"/>
      <c r="GY58" s="691"/>
      <c r="GZ58" s="691"/>
      <c r="HA58" s="691"/>
      <c r="HB58" s="691"/>
      <c r="HC58" s="691"/>
      <c r="HD58" s="691"/>
      <c r="HE58" s="691"/>
      <c r="HF58" s="691"/>
      <c r="HG58" s="691"/>
      <c r="HH58" s="691"/>
      <c r="HI58" s="691"/>
      <c r="HJ58" s="691"/>
      <c r="HK58" s="691"/>
      <c r="HL58" s="691"/>
      <c r="HM58" s="691"/>
      <c r="HN58" s="691"/>
      <c r="HO58" s="691"/>
      <c r="HP58" s="691"/>
      <c r="HQ58" s="691"/>
      <c r="HR58" s="691"/>
      <c r="HS58" s="691"/>
      <c r="HT58" s="691"/>
      <c r="HU58" s="691"/>
      <c r="HV58" s="691"/>
      <c r="HW58" s="691"/>
      <c r="HX58" s="691"/>
      <c r="HY58" s="691"/>
      <c r="HZ58" s="691"/>
      <c r="IA58" s="691"/>
      <c r="IB58" s="691"/>
      <c r="IC58" s="691"/>
      <c r="ID58" s="691"/>
      <c r="IE58" s="691"/>
      <c r="IF58" s="691"/>
      <c r="IG58" s="691"/>
      <c r="IH58" s="691"/>
      <c r="II58" s="691"/>
      <c r="IJ58" s="691"/>
      <c r="IK58" s="691"/>
      <c r="IL58" s="691"/>
      <c r="IM58" s="691"/>
      <c r="IN58" s="691"/>
      <c r="IO58" s="691"/>
      <c r="IP58" s="691"/>
      <c r="IQ58" s="691"/>
      <c r="IR58" s="691"/>
      <c r="IS58" s="691"/>
      <c r="IT58" s="691"/>
    </row>
    <row r="59" spans="23:254" s="722" customFormat="1" ht="12.75">
      <c r="W59" s="691"/>
      <c r="X59" s="691"/>
      <c r="Y59" s="691"/>
      <c r="Z59" s="691"/>
      <c r="AA59" s="691"/>
      <c r="AB59" s="691"/>
      <c r="AC59" s="691"/>
      <c r="AD59" s="691"/>
      <c r="AE59" s="691"/>
      <c r="AF59" s="691"/>
      <c r="AG59" s="691"/>
      <c r="AH59" s="691"/>
      <c r="AI59" s="691"/>
      <c r="AJ59" s="691"/>
      <c r="AK59" s="691"/>
      <c r="AL59" s="691"/>
      <c r="AM59" s="691"/>
      <c r="AN59" s="691"/>
      <c r="AO59" s="691"/>
      <c r="AP59" s="691"/>
      <c r="AQ59" s="691"/>
      <c r="AR59" s="691"/>
      <c r="AS59" s="691"/>
      <c r="AT59" s="691"/>
      <c r="AU59" s="691"/>
      <c r="AV59" s="691"/>
      <c r="AW59" s="691"/>
      <c r="AX59" s="691"/>
      <c r="AY59" s="691"/>
      <c r="AZ59" s="691"/>
      <c r="BA59" s="691"/>
      <c r="BB59" s="691"/>
      <c r="BC59" s="691"/>
      <c r="BD59" s="691"/>
      <c r="BE59" s="691"/>
      <c r="BF59" s="691"/>
      <c r="BG59" s="691"/>
      <c r="BH59" s="691"/>
      <c r="BI59" s="691"/>
      <c r="BJ59" s="691"/>
      <c r="BK59" s="691"/>
      <c r="BL59" s="691"/>
      <c r="BM59" s="691"/>
      <c r="BN59" s="691"/>
      <c r="BO59" s="691"/>
      <c r="BP59" s="691"/>
      <c r="BQ59" s="691"/>
      <c r="BR59" s="691"/>
      <c r="BS59" s="691"/>
      <c r="BT59" s="691"/>
      <c r="BU59" s="691"/>
      <c r="BV59" s="691"/>
      <c r="BW59" s="691"/>
      <c r="BX59" s="691"/>
      <c r="BY59" s="691"/>
      <c r="BZ59" s="691"/>
      <c r="CA59" s="691"/>
      <c r="CB59" s="691"/>
      <c r="CC59" s="691"/>
      <c r="CD59" s="691"/>
      <c r="CE59" s="691"/>
      <c r="CF59" s="691"/>
      <c r="CG59" s="691"/>
      <c r="CH59" s="691"/>
      <c r="CI59" s="691"/>
      <c r="CJ59" s="691"/>
      <c r="CK59" s="691"/>
      <c r="CL59" s="691"/>
      <c r="CM59" s="691"/>
      <c r="CN59" s="691"/>
      <c r="CO59" s="691"/>
      <c r="CP59" s="691"/>
      <c r="CQ59" s="691"/>
      <c r="CR59" s="691"/>
      <c r="CS59" s="691"/>
      <c r="CT59" s="691"/>
      <c r="CU59" s="691"/>
      <c r="CV59" s="691"/>
      <c r="CW59" s="691"/>
      <c r="CX59" s="691"/>
      <c r="CY59" s="691"/>
      <c r="CZ59" s="691"/>
      <c r="DA59" s="691"/>
      <c r="DB59" s="691"/>
      <c r="DC59" s="691"/>
      <c r="DD59" s="691"/>
      <c r="DE59" s="691"/>
      <c r="DF59" s="691"/>
      <c r="DG59" s="691"/>
      <c r="DH59" s="691"/>
      <c r="DI59" s="691"/>
      <c r="DJ59" s="691"/>
      <c r="DK59" s="691"/>
      <c r="DL59" s="691"/>
      <c r="DM59" s="691"/>
      <c r="DN59" s="691"/>
      <c r="DO59" s="691"/>
      <c r="DP59" s="691"/>
      <c r="DQ59" s="691"/>
      <c r="DR59" s="691"/>
      <c r="DS59" s="691"/>
      <c r="DT59" s="691"/>
      <c r="DU59" s="691"/>
      <c r="DV59" s="691"/>
      <c r="DW59" s="691"/>
      <c r="DX59" s="691"/>
      <c r="DY59" s="691"/>
      <c r="DZ59" s="691"/>
      <c r="EA59" s="691"/>
      <c r="EB59" s="691"/>
      <c r="EC59" s="691"/>
      <c r="ED59" s="691"/>
      <c r="EE59" s="691"/>
      <c r="EF59" s="691"/>
      <c r="EG59" s="691"/>
      <c r="EH59" s="691"/>
      <c r="EI59" s="691"/>
      <c r="EJ59" s="691"/>
      <c r="EK59" s="691"/>
      <c r="EL59" s="691"/>
      <c r="EM59" s="691"/>
      <c r="EN59" s="691"/>
      <c r="EO59" s="691"/>
      <c r="EP59" s="691"/>
      <c r="EQ59" s="691"/>
      <c r="ER59" s="691"/>
      <c r="ES59" s="691"/>
      <c r="ET59" s="691"/>
      <c r="EU59" s="691"/>
      <c r="EV59" s="691"/>
      <c r="EW59" s="691"/>
      <c r="EX59" s="691"/>
      <c r="EY59" s="691"/>
      <c r="EZ59" s="691"/>
      <c r="FA59" s="691"/>
      <c r="FB59" s="691"/>
      <c r="FC59" s="691"/>
      <c r="FD59" s="691"/>
      <c r="FE59" s="691"/>
      <c r="FF59" s="691"/>
      <c r="FG59" s="691"/>
      <c r="FH59" s="691"/>
      <c r="FI59" s="691"/>
      <c r="FJ59" s="691"/>
      <c r="FK59" s="691"/>
      <c r="FL59" s="691"/>
      <c r="FM59" s="691"/>
      <c r="FN59" s="691"/>
      <c r="FO59" s="691"/>
      <c r="FP59" s="691"/>
      <c r="FQ59" s="691"/>
      <c r="FR59" s="691"/>
      <c r="FS59" s="691"/>
      <c r="FT59" s="691"/>
      <c r="FU59" s="691"/>
      <c r="FV59" s="691"/>
      <c r="FW59" s="691"/>
      <c r="FX59" s="691"/>
      <c r="FY59" s="691"/>
      <c r="FZ59" s="691"/>
      <c r="GA59" s="691"/>
      <c r="GB59" s="691"/>
      <c r="GC59" s="691"/>
      <c r="GD59" s="691"/>
      <c r="GE59" s="691"/>
      <c r="GF59" s="691"/>
      <c r="GG59" s="691"/>
      <c r="GH59" s="691"/>
      <c r="GI59" s="691"/>
      <c r="GJ59" s="691"/>
      <c r="GK59" s="691"/>
      <c r="GL59" s="691"/>
      <c r="GM59" s="691"/>
      <c r="GN59" s="691"/>
      <c r="GO59" s="691"/>
      <c r="GP59" s="691"/>
      <c r="GQ59" s="691"/>
      <c r="GR59" s="691"/>
      <c r="GS59" s="691"/>
      <c r="GT59" s="691"/>
      <c r="GU59" s="691"/>
      <c r="GV59" s="691"/>
      <c r="GW59" s="691"/>
      <c r="GX59" s="691"/>
      <c r="GY59" s="691"/>
      <c r="GZ59" s="691"/>
      <c r="HA59" s="691"/>
      <c r="HB59" s="691"/>
      <c r="HC59" s="691"/>
      <c r="HD59" s="691"/>
      <c r="HE59" s="691"/>
      <c r="HF59" s="691"/>
      <c r="HG59" s="691"/>
      <c r="HH59" s="691"/>
      <c r="HI59" s="691"/>
      <c r="HJ59" s="691"/>
      <c r="HK59" s="691"/>
      <c r="HL59" s="691"/>
      <c r="HM59" s="691"/>
      <c r="HN59" s="691"/>
      <c r="HO59" s="691"/>
      <c r="HP59" s="691"/>
      <c r="HQ59" s="691"/>
      <c r="HR59" s="691"/>
      <c r="HS59" s="691"/>
      <c r="HT59" s="691"/>
      <c r="HU59" s="691"/>
      <c r="HV59" s="691"/>
      <c r="HW59" s="691"/>
      <c r="HX59" s="691"/>
      <c r="HY59" s="691"/>
      <c r="HZ59" s="691"/>
      <c r="IA59" s="691"/>
      <c r="IB59" s="691"/>
      <c r="IC59" s="691"/>
      <c r="ID59" s="691"/>
      <c r="IE59" s="691"/>
      <c r="IF59" s="691"/>
      <c r="IG59" s="691"/>
      <c r="IH59" s="691"/>
      <c r="II59" s="691"/>
      <c r="IJ59" s="691"/>
      <c r="IK59" s="691"/>
      <c r="IL59" s="691"/>
      <c r="IM59" s="691"/>
      <c r="IN59" s="691"/>
      <c r="IO59" s="691"/>
      <c r="IP59" s="691"/>
      <c r="IQ59" s="691"/>
      <c r="IR59" s="691"/>
      <c r="IS59" s="691"/>
      <c r="IT59" s="691"/>
    </row>
    <row r="60" spans="23:254" s="722" customFormat="1" ht="12.75">
      <c r="W60" s="691"/>
      <c r="X60" s="691"/>
      <c r="Y60" s="691"/>
      <c r="Z60" s="691"/>
      <c r="AA60" s="691"/>
      <c r="AB60" s="691"/>
      <c r="AC60" s="691"/>
      <c r="AD60" s="691"/>
      <c r="AE60" s="691"/>
      <c r="AF60" s="691"/>
      <c r="AG60" s="691"/>
      <c r="AH60" s="691"/>
      <c r="AI60" s="691"/>
      <c r="AJ60" s="691"/>
      <c r="AK60" s="691"/>
      <c r="AL60" s="691"/>
      <c r="AM60" s="691"/>
      <c r="AN60" s="691"/>
      <c r="AO60" s="691"/>
      <c r="AP60" s="691"/>
      <c r="AQ60" s="691"/>
      <c r="AR60" s="691"/>
      <c r="AS60" s="691"/>
      <c r="AT60" s="691"/>
      <c r="AU60" s="691"/>
      <c r="AV60" s="691"/>
      <c r="AW60" s="691"/>
      <c r="AX60" s="691"/>
      <c r="AY60" s="691"/>
      <c r="AZ60" s="691"/>
      <c r="BA60" s="691"/>
      <c r="BB60" s="691"/>
      <c r="BC60" s="691"/>
      <c r="BD60" s="691"/>
      <c r="BE60" s="691"/>
      <c r="BF60" s="691"/>
      <c r="BG60" s="691"/>
      <c r="BH60" s="691"/>
      <c r="BI60" s="691"/>
      <c r="BJ60" s="691"/>
      <c r="BK60" s="691"/>
      <c r="BL60" s="691"/>
      <c r="BM60" s="691"/>
      <c r="BN60" s="691"/>
      <c r="BO60" s="691"/>
      <c r="BP60" s="691"/>
      <c r="BQ60" s="691"/>
      <c r="BR60" s="691"/>
      <c r="BS60" s="691"/>
      <c r="BT60" s="691"/>
      <c r="BU60" s="691"/>
      <c r="BV60" s="691"/>
      <c r="BW60" s="691"/>
      <c r="BX60" s="691"/>
      <c r="BY60" s="691"/>
      <c r="BZ60" s="691"/>
      <c r="CA60" s="691"/>
      <c r="CB60" s="691"/>
      <c r="CC60" s="691"/>
      <c r="CD60" s="691"/>
      <c r="CE60" s="691"/>
      <c r="CF60" s="691"/>
      <c r="CG60" s="691"/>
      <c r="CH60" s="691"/>
      <c r="CI60" s="691"/>
      <c r="CJ60" s="691"/>
      <c r="CK60" s="691"/>
      <c r="CL60" s="691"/>
      <c r="CM60" s="691"/>
      <c r="CN60" s="691"/>
      <c r="CO60" s="691"/>
      <c r="CP60" s="691"/>
      <c r="CQ60" s="691"/>
      <c r="CR60" s="691"/>
      <c r="CS60" s="691"/>
      <c r="CT60" s="691"/>
      <c r="CU60" s="691"/>
      <c r="CV60" s="691"/>
      <c r="CW60" s="691"/>
      <c r="CX60" s="691"/>
      <c r="CY60" s="691"/>
      <c r="CZ60" s="691"/>
      <c r="DA60" s="691"/>
      <c r="DB60" s="691"/>
      <c r="DC60" s="691"/>
      <c r="DD60" s="691"/>
      <c r="DE60" s="691"/>
      <c r="DF60" s="691"/>
      <c r="DG60" s="691"/>
      <c r="DH60" s="691"/>
      <c r="DI60" s="691"/>
      <c r="DJ60" s="691"/>
      <c r="DK60" s="691"/>
      <c r="DL60" s="691"/>
      <c r="DM60" s="691"/>
      <c r="DN60" s="691"/>
      <c r="DO60" s="691"/>
      <c r="DP60" s="691"/>
      <c r="DQ60" s="691"/>
      <c r="DR60" s="691"/>
      <c r="DS60" s="691"/>
      <c r="DT60" s="691"/>
      <c r="DU60" s="691"/>
      <c r="DV60" s="691"/>
      <c r="DW60" s="691"/>
      <c r="DX60" s="691"/>
      <c r="DY60" s="691"/>
      <c r="DZ60" s="691"/>
      <c r="EA60" s="691"/>
      <c r="EB60" s="691"/>
      <c r="EC60" s="691"/>
      <c r="ED60" s="691"/>
      <c r="EE60" s="691"/>
      <c r="EF60" s="691"/>
      <c r="EG60" s="691"/>
      <c r="EH60" s="691"/>
      <c r="EI60" s="691"/>
      <c r="EJ60" s="691"/>
      <c r="EK60" s="691"/>
      <c r="EL60" s="691"/>
      <c r="EM60" s="691"/>
      <c r="EN60" s="691"/>
      <c r="EO60" s="691"/>
      <c r="EP60" s="691"/>
      <c r="EQ60" s="691"/>
      <c r="ER60" s="691"/>
      <c r="ES60" s="691"/>
      <c r="ET60" s="691"/>
      <c r="EU60" s="691"/>
      <c r="EV60" s="691"/>
      <c r="EW60" s="691"/>
      <c r="EX60" s="691"/>
      <c r="EY60" s="691"/>
      <c r="EZ60" s="691"/>
      <c r="FA60" s="691"/>
      <c r="FB60" s="691"/>
      <c r="FC60" s="691"/>
      <c r="FD60" s="691"/>
      <c r="FE60" s="691"/>
      <c r="FF60" s="691"/>
      <c r="FG60" s="691"/>
      <c r="FH60" s="691"/>
      <c r="FI60" s="691"/>
      <c r="FJ60" s="691"/>
      <c r="FK60" s="691"/>
      <c r="FL60" s="691"/>
      <c r="FM60" s="691"/>
      <c r="FN60" s="691"/>
      <c r="FO60" s="691"/>
      <c r="FP60" s="691"/>
      <c r="FQ60" s="691"/>
      <c r="FR60" s="691"/>
      <c r="FS60" s="691"/>
      <c r="FT60" s="691"/>
      <c r="FU60" s="691"/>
      <c r="FV60" s="691"/>
      <c r="FW60" s="691"/>
      <c r="FX60" s="691"/>
      <c r="FY60" s="691"/>
      <c r="FZ60" s="691"/>
      <c r="GA60" s="691"/>
      <c r="GB60" s="691"/>
      <c r="GC60" s="691"/>
      <c r="GD60" s="691"/>
      <c r="GE60" s="691"/>
      <c r="GF60" s="691"/>
      <c r="GG60" s="691"/>
      <c r="GH60" s="691"/>
      <c r="GI60" s="691"/>
      <c r="GJ60" s="691"/>
      <c r="GK60" s="691"/>
      <c r="GL60" s="691"/>
      <c r="GM60" s="691"/>
      <c r="GN60" s="691"/>
      <c r="GO60" s="691"/>
      <c r="GP60" s="691"/>
      <c r="GQ60" s="691"/>
      <c r="GR60" s="691"/>
      <c r="GS60" s="691"/>
      <c r="GT60" s="691"/>
      <c r="GU60" s="691"/>
      <c r="GV60" s="691"/>
      <c r="GW60" s="691"/>
      <c r="GX60" s="691"/>
      <c r="GY60" s="691"/>
      <c r="GZ60" s="691"/>
      <c r="HA60" s="691"/>
      <c r="HB60" s="691"/>
      <c r="HC60" s="691"/>
      <c r="HD60" s="691"/>
      <c r="HE60" s="691"/>
      <c r="HF60" s="691"/>
      <c r="HG60" s="691"/>
      <c r="HH60" s="691"/>
      <c r="HI60" s="691"/>
      <c r="HJ60" s="691"/>
      <c r="HK60" s="691"/>
      <c r="HL60" s="691"/>
      <c r="HM60" s="691"/>
      <c r="HN60" s="691"/>
      <c r="HO60" s="691"/>
      <c r="HP60" s="691"/>
      <c r="HQ60" s="691"/>
      <c r="HR60" s="691"/>
      <c r="HS60" s="691"/>
      <c r="HT60" s="691"/>
      <c r="HU60" s="691"/>
      <c r="HV60" s="691"/>
      <c r="HW60" s="691"/>
      <c r="HX60" s="691"/>
      <c r="HY60" s="691"/>
      <c r="HZ60" s="691"/>
      <c r="IA60" s="691"/>
      <c r="IB60" s="691"/>
      <c r="IC60" s="691"/>
      <c r="ID60" s="691"/>
      <c r="IE60" s="691"/>
      <c r="IF60" s="691"/>
      <c r="IG60" s="691"/>
      <c r="IH60" s="691"/>
      <c r="II60" s="691"/>
      <c r="IJ60" s="691"/>
      <c r="IK60" s="691"/>
      <c r="IL60" s="691"/>
      <c r="IM60" s="691"/>
      <c r="IN60" s="691"/>
      <c r="IO60" s="691"/>
      <c r="IP60" s="691"/>
      <c r="IQ60" s="691"/>
      <c r="IR60" s="691"/>
      <c r="IS60" s="691"/>
      <c r="IT60" s="691"/>
    </row>
    <row r="61" spans="23:254" s="722" customFormat="1" ht="12.75">
      <c r="W61" s="691"/>
      <c r="X61" s="691"/>
      <c r="Y61" s="691"/>
      <c r="Z61" s="691"/>
      <c r="AA61" s="691"/>
      <c r="AB61" s="691"/>
      <c r="AC61" s="691"/>
      <c r="AD61" s="691"/>
      <c r="AE61" s="691"/>
      <c r="AF61" s="691"/>
      <c r="AG61" s="691"/>
      <c r="AH61" s="691"/>
      <c r="AI61" s="691"/>
      <c r="AJ61" s="691"/>
      <c r="AK61" s="691"/>
      <c r="AL61" s="691"/>
      <c r="AM61" s="691"/>
      <c r="AN61" s="691"/>
      <c r="AO61" s="691"/>
      <c r="AP61" s="691"/>
      <c r="AQ61" s="691"/>
      <c r="AR61" s="691"/>
      <c r="AS61" s="691"/>
      <c r="AT61" s="691"/>
      <c r="AU61" s="691"/>
      <c r="AV61" s="691"/>
      <c r="AW61" s="691"/>
      <c r="AX61" s="691"/>
      <c r="AY61" s="691"/>
      <c r="AZ61" s="691"/>
      <c r="BA61" s="691"/>
      <c r="BB61" s="691"/>
      <c r="BC61" s="691"/>
      <c r="BD61" s="691"/>
      <c r="BE61" s="691"/>
      <c r="BF61" s="691"/>
      <c r="BG61" s="691"/>
      <c r="BH61" s="691"/>
      <c r="BI61" s="691"/>
      <c r="BJ61" s="691"/>
      <c r="BK61" s="691"/>
      <c r="BL61" s="691"/>
      <c r="BM61" s="691"/>
      <c r="BN61" s="691"/>
      <c r="BO61" s="691"/>
      <c r="BP61" s="691"/>
      <c r="BQ61" s="691"/>
      <c r="BR61" s="691"/>
      <c r="BS61" s="691"/>
      <c r="BT61" s="691"/>
      <c r="BU61" s="691"/>
      <c r="BV61" s="691"/>
      <c r="BW61" s="691"/>
      <c r="BX61" s="691"/>
      <c r="BY61" s="691"/>
      <c r="BZ61" s="691"/>
      <c r="CA61" s="691"/>
      <c r="CB61" s="691"/>
      <c r="CC61" s="691"/>
      <c r="CD61" s="691"/>
      <c r="CE61" s="691"/>
      <c r="CF61" s="691"/>
      <c r="CG61" s="691"/>
      <c r="CH61" s="691"/>
      <c r="CI61" s="691"/>
      <c r="CJ61" s="691"/>
      <c r="CK61" s="691"/>
      <c r="CL61" s="691"/>
      <c r="CM61" s="691"/>
      <c r="CN61" s="691"/>
      <c r="CO61" s="691"/>
      <c r="CP61" s="691"/>
      <c r="CQ61" s="691"/>
      <c r="CR61" s="691"/>
      <c r="CS61" s="691"/>
      <c r="CT61" s="691"/>
      <c r="CU61" s="691"/>
      <c r="CV61" s="691"/>
      <c r="CW61" s="691"/>
      <c r="CX61" s="691"/>
      <c r="CY61" s="691"/>
      <c r="CZ61" s="691"/>
      <c r="DA61" s="691"/>
      <c r="DB61" s="691"/>
      <c r="DC61" s="691"/>
      <c r="DD61" s="691"/>
      <c r="DE61" s="691"/>
      <c r="DF61" s="691"/>
      <c r="DG61" s="691"/>
      <c r="DH61" s="691"/>
      <c r="DI61" s="691"/>
      <c r="DJ61" s="691"/>
      <c r="DK61" s="691"/>
      <c r="DL61" s="691"/>
      <c r="DM61" s="691"/>
      <c r="DN61" s="691"/>
      <c r="DO61" s="691"/>
      <c r="DP61" s="691"/>
      <c r="DQ61" s="691"/>
      <c r="DR61" s="691"/>
      <c r="DS61" s="691"/>
      <c r="DT61" s="691"/>
      <c r="DU61" s="691"/>
      <c r="DV61" s="691"/>
      <c r="DW61" s="691"/>
      <c r="DX61" s="691"/>
      <c r="DY61" s="691"/>
      <c r="DZ61" s="691"/>
      <c r="EA61" s="691"/>
      <c r="EB61" s="691"/>
      <c r="EC61" s="691"/>
      <c r="ED61" s="691"/>
      <c r="EE61" s="691"/>
      <c r="EF61" s="691"/>
      <c r="EG61" s="691"/>
      <c r="EH61" s="691"/>
      <c r="EI61" s="691"/>
      <c r="EJ61" s="691"/>
      <c r="EK61" s="691"/>
      <c r="EL61" s="691"/>
      <c r="EM61" s="691"/>
      <c r="EN61" s="691"/>
      <c r="EO61" s="691"/>
      <c r="EP61" s="691"/>
      <c r="EQ61" s="691"/>
      <c r="ER61" s="691"/>
      <c r="ES61" s="691"/>
      <c r="ET61" s="691"/>
      <c r="EU61" s="691"/>
      <c r="EV61" s="691"/>
      <c r="EW61" s="691"/>
      <c r="EX61" s="691"/>
      <c r="EY61" s="691"/>
      <c r="EZ61" s="691"/>
      <c r="FA61" s="691"/>
      <c r="FB61" s="691"/>
      <c r="FC61" s="691"/>
      <c r="FD61" s="691"/>
      <c r="FE61" s="691"/>
      <c r="FF61" s="691"/>
      <c r="FG61" s="691"/>
      <c r="FH61" s="691"/>
      <c r="FI61" s="691"/>
      <c r="FJ61" s="691"/>
      <c r="FK61" s="691"/>
      <c r="FL61" s="691"/>
      <c r="FM61" s="691"/>
      <c r="FN61" s="691"/>
      <c r="FO61" s="691"/>
      <c r="FP61" s="691"/>
      <c r="FQ61" s="691"/>
      <c r="FR61" s="691"/>
      <c r="FS61" s="691"/>
      <c r="FT61" s="691"/>
      <c r="FU61" s="691"/>
      <c r="FV61" s="691"/>
      <c r="FW61" s="691"/>
      <c r="FX61" s="691"/>
      <c r="FY61" s="691"/>
      <c r="FZ61" s="691"/>
      <c r="GA61" s="691"/>
      <c r="GB61" s="691"/>
      <c r="GC61" s="691"/>
      <c r="GD61" s="691"/>
      <c r="GE61" s="691"/>
      <c r="GF61" s="691"/>
      <c r="GG61" s="691"/>
      <c r="GH61" s="691"/>
      <c r="GI61" s="691"/>
      <c r="GJ61" s="691"/>
      <c r="GK61" s="691"/>
      <c r="GL61" s="691"/>
      <c r="GM61" s="691"/>
      <c r="GN61" s="691"/>
      <c r="GO61" s="691"/>
      <c r="GP61" s="691"/>
      <c r="GQ61" s="691"/>
      <c r="GR61" s="691"/>
      <c r="GS61" s="691"/>
      <c r="GT61" s="691"/>
      <c r="GU61" s="691"/>
      <c r="GV61" s="691"/>
      <c r="GW61" s="691"/>
      <c r="GX61" s="691"/>
      <c r="GY61" s="691"/>
      <c r="GZ61" s="691"/>
      <c r="HA61" s="691"/>
      <c r="HB61" s="691"/>
      <c r="HC61" s="691"/>
      <c r="HD61" s="691"/>
      <c r="HE61" s="691"/>
      <c r="HF61" s="691"/>
      <c r="HG61" s="691"/>
      <c r="HH61" s="691"/>
      <c r="HI61" s="691"/>
      <c r="HJ61" s="691"/>
      <c r="HK61" s="691"/>
      <c r="HL61" s="691"/>
      <c r="HM61" s="691"/>
      <c r="HN61" s="691"/>
      <c r="HO61" s="691"/>
      <c r="HP61" s="691"/>
      <c r="HQ61" s="691"/>
      <c r="HR61" s="691"/>
      <c r="HS61" s="691"/>
      <c r="HT61" s="691"/>
      <c r="HU61" s="691"/>
      <c r="HV61" s="691"/>
      <c r="HW61" s="691"/>
      <c r="HX61" s="691"/>
      <c r="HY61" s="691"/>
      <c r="HZ61" s="691"/>
      <c r="IA61" s="691"/>
      <c r="IB61" s="691"/>
      <c r="IC61" s="691"/>
      <c r="ID61" s="691"/>
      <c r="IE61" s="691"/>
      <c r="IF61" s="691"/>
      <c r="IG61" s="691"/>
      <c r="IH61" s="691"/>
      <c r="II61" s="691"/>
      <c r="IJ61" s="691"/>
      <c r="IK61" s="691"/>
      <c r="IL61" s="691"/>
      <c r="IM61" s="691"/>
      <c r="IN61" s="691"/>
      <c r="IO61" s="691"/>
      <c r="IP61" s="691"/>
      <c r="IQ61" s="691"/>
      <c r="IR61" s="691"/>
      <c r="IS61" s="691"/>
      <c r="IT61" s="691"/>
    </row>
    <row r="62" spans="23:254" s="722" customFormat="1" ht="12.75">
      <c r="W62" s="691"/>
      <c r="X62" s="691"/>
      <c r="Y62" s="691"/>
      <c r="Z62" s="691"/>
      <c r="AA62" s="691"/>
      <c r="AB62" s="691"/>
      <c r="AC62" s="691"/>
      <c r="AD62" s="691"/>
      <c r="AE62" s="691"/>
      <c r="AF62" s="691"/>
      <c r="AG62" s="691"/>
      <c r="AH62" s="691"/>
      <c r="AI62" s="691"/>
      <c r="AJ62" s="691"/>
      <c r="AK62" s="691"/>
      <c r="AL62" s="691"/>
      <c r="AM62" s="691"/>
      <c r="AN62" s="691"/>
      <c r="AO62" s="691"/>
      <c r="AP62" s="691"/>
      <c r="AQ62" s="691"/>
      <c r="AR62" s="691"/>
      <c r="AS62" s="691"/>
      <c r="AT62" s="691"/>
      <c r="AU62" s="691"/>
      <c r="AV62" s="691"/>
      <c r="AW62" s="691"/>
      <c r="AX62" s="691"/>
      <c r="AY62" s="691"/>
      <c r="AZ62" s="691"/>
      <c r="BA62" s="691"/>
      <c r="BB62" s="691"/>
      <c r="BC62" s="691"/>
      <c r="BD62" s="691"/>
      <c r="BE62" s="691"/>
      <c r="BF62" s="691"/>
      <c r="BG62" s="691"/>
      <c r="BH62" s="691"/>
      <c r="BI62" s="691"/>
      <c r="BJ62" s="691"/>
      <c r="BK62" s="691"/>
      <c r="BL62" s="691"/>
      <c r="BM62" s="691"/>
      <c r="BN62" s="691"/>
      <c r="BO62" s="691"/>
      <c r="BP62" s="691"/>
      <c r="BQ62" s="691"/>
      <c r="BR62" s="691"/>
      <c r="BS62" s="691"/>
      <c r="BT62" s="691"/>
      <c r="BU62" s="691"/>
      <c r="BV62" s="691"/>
      <c r="BW62" s="691"/>
      <c r="BX62" s="691"/>
      <c r="BY62" s="691"/>
      <c r="BZ62" s="691"/>
      <c r="CA62" s="691"/>
      <c r="CB62" s="691"/>
      <c r="CC62" s="691"/>
      <c r="CD62" s="691"/>
      <c r="CE62" s="691"/>
      <c r="CF62" s="691"/>
      <c r="CG62" s="691"/>
      <c r="CH62" s="691"/>
      <c r="CI62" s="691"/>
      <c r="CJ62" s="691"/>
      <c r="CK62" s="691"/>
      <c r="CL62" s="691"/>
      <c r="CM62" s="691"/>
      <c r="CN62" s="691"/>
      <c r="CO62" s="691"/>
      <c r="CP62" s="691"/>
      <c r="CQ62" s="691"/>
      <c r="CR62" s="691"/>
      <c r="CS62" s="691"/>
      <c r="CT62" s="691"/>
      <c r="CU62" s="691"/>
      <c r="CV62" s="691"/>
      <c r="CW62" s="691"/>
      <c r="CX62" s="691"/>
      <c r="CY62" s="691"/>
      <c r="CZ62" s="691"/>
      <c r="DA62" s="691"/>
      <c r="DB62" s="691"/>
      <c r="DC62" s="691"/>
      <c r="DD62" s="691"/>
      <c r="DE62" s="691"/>
      <c r="DF62" s="691"/>
      <c r="DG62" s="691"/>
      <c r="DH62" s="691"/>
      <c r="DI62" s="691"/>
      <c r="DJ62" s="691"/>
      <c r="DK62" s="691"/>
      <c r="DL62" s="691"/>
      <c r="DM62" s="691"/>
      <c r="DN62" s="691"/>
      <c r="DO62" s="691"/>
      <c r="DP62" s="691"/>
      <c r="DQ62" s="691"/>
      <c r="DR62" s="691"/>
      <c r="DS62" s="691"/>
      <c r="DT62" s="691"/>
      <c r="DU62" s="691"/>
      <c r="DV62" s="691"/>
      <c r="DW62" s="691"/>
      <c r="DX62" s="691"/>
      <c r="DY62" s="691"/>
      <c r="DZ62" s="691"/>
      <c r="EA62" s="691"/>
      <c r="EB62" s="691"/>
      <c r="EC62" s="691"/>
      <c r="ED62" s="691"/>
      <c r="EE62" s="691"/>
      <c r="EF62" s="691"/>
      <c r="EG62" s="691"/>
      <c r="EH62" s="691"/>
      <c r="EI62" s="691"/>
      <c r="EJ62" s="691"/>
      <c r="EK62" s="691"/>
      <c r="EL62" s="691"/>
      <c r="EM62" s="691"/>
      <c r="EN62" s="691"/>
      <c r="EO62" s="691"/>
      <c r="EP62" s="691"/>
      <c r="EQ62" s="691"/>
      <c r="ER62" s="691"/>
      <c r="ES62" s="691"/>
      <c r="ET62" s="691"/>
      <c r="EU62" s="691"/>
      <c r="EV62" s="691"/>
      <c r="EW62" s="691"/>
      <c r="EX62" s="691"/>
      <c r="EY62" s="691"/>
      <c r="EZ62" s="691"/>
      <c r="FA62" s="691"/>
      <c r="FB62" s="691"/>
      <c r="FC62" s="691"/>
      <c r="FD62" s="691"/>
      <c r="FE62" s="691"/>
      <c r="FF62" s="691"/>
      <c r="FG62" s="691"/>
      <c r="FH62" s="691"/>
      <c r="FI62" s="691"/>
      <c r="FJ62" s="691"/>
      <c r="FK62" s="691"/>
      <c r="FL62" s="691"/>
      <c r="FM62" s="691"/>
      <c r="FN62" s="691"/>
      <c r="FO62" s="691"/>
      <c r="FP62" s="691"/>
      <c r="FQ62" s="691"/>
      <c r="FR62" s="691"/>
      <c r="FS62" s="691"/>
      <c r="FT62" s="691"/>
      <c r="FU62" s="691"/>
      <c r="FV62" s="691"/>
      <c r="FW62" s="691"/>
      <c r="FX62" s="691"/>
      <c r="FY62" s="691"/>
      <c r="FZ62" s="691"/>
      <c r="GA62" s="691"/>
      <c r="GB62" s="691"/>
      <c r="GC62" s="691"/>
      <c r="GD62" s="691"/>
      <c r="GE62" s="691"/>
      <c r="GF62" s="691"/>
      <c r="GG62" s="691"/>
      <c r="GH62" s="691"/>
      <c r="GI62" s="691"/>
      <c r="GJ62" s="691"/>
      <c r="GK62" s="691"/>
      <c r="GL62" s="691"/>
      <c r="GM62" s="691"/>
      <c r="GN62" s="691"/>
      <c r="GO62" s="691"/>
      <c r="GP62" s="691"/>
      <c r="GQ62" s="691"/>
      <c r="GR62" s="691"/>
      <c r="GS62" s="691"/>
      <c r="GT62" s="691"/>
      <c r="GU62" s="691"/>
      <c r="GV62" s="691"/>
      <c r="GW62" s="691"/>
      <c r="GX62" s="691"/>
      <c r="GY62" s="691"/>
      <c r="GZ62" s="691"/>
      <c r="HA62" s="691"/>
      <c r="HB62" s="691"/>
      <c r="HC62" s="691"/>
      <c r="HD62" s="691"/>
      <c r="HE62" s="691"/>
      <c r="HF62" s="691"/>
      <c r="HG62" s="691"/>
      <c r="HH62" s="691"/>
      <c r="HI62" s="691"/>
      <c r="HJ62" s="691"/>
      <c r="HK62" s="691"/>
      <c r="HL62" s="691"/>
      <c r="HM62" s="691"/>
      <c r="HN62" s="691"/>
      <c r="HO62" s="691"/>
      <c r="HP62" s="691"/>
      <c r="HQ62" s="691"/>
      <c r="HR62" s="691"/>
      <c r="HS62" s="691"/>
      <c r="HT62" s="691"/>
      <c r="HU62" s="691"/>
      <c r="HV62" s="691"/>
      <c r="HW62" s="691"/>
      <c r="HX62" s="691"/>
      <c r="HY62" s="691"/>
      <c r="HZ62" s="691"/>
      <c r="IA62" s="691"/>
      <c r="IB62" s="691"/>
      <c r="IC62" s="691"/>
      <c r="ID62" s="691"/>
      <c r="IE62" s="691"/>
      <c r="IF62" s="691"/>
      <c r="IG62" s="691"/>
      <c r="IH62" s="691"/>
      <c r="II62" s="691"/>
      <c r="IJ62" s="691"/>
      <c r="IK62" s="691"/>
      <c r="IL62" s="691"/>
      <c r="IM62" s="691"/>
      <c r="IN62" s="691"/>
      <c r="IO62" s="691"/>
      <c r="IP62" s="691"/>
      <c r="IQ62" s="691"/>
      <c r="IR62" s="691"/>
      <c r="IS62" s="691"/>
      <c r="IT62" s="691"/>
    </row>
    <row r="63" spans="23:254" s="722" customFormat="1" ht="12.75">
      <c r="W63" s="691"/>
      <c r="X63" s="691"/>
      <c r="Y63" s="691"/>
      <c r="Z63" s="691"/>
      <c r="AA63" s="691"/>
      <c r="AB63" s="691"/>
      <c r="AC63" s="691"/>
      <c r="AD63" s="691"/>
      <c r="AE63" s="691"/>
      <c r="AF63" s="691"/>
      <c r="AG63" s="691"/>
      <c r="AH63" s="691"/>
      <c r="AI63" s="691"/>
      <c r="AJ63" s="691"/>
      <c r="AK63" s="691"/>
      <c r="AL63" s="691"/>
      <c r="AM63" s="691"/>
      <c r="AN63" s="691"/>
      <c r="AO63" s="691"/>
      <c r="AP63" s="691"/>
      <c r="AQ63" s="691"/>
      <c r="AR63" s="691"/>
      <c r="AS63" s="691"/>
      <c r="AT63" s="691"/>
      <c r="AU63" s="691"/>
      <c r="AV63" s="691"/>
      <c r="AW63" s="691"/>
      <c r="AX63" s="691"/>
      <c r="AY63" s="691"/>
      <c r="AZ63" s="691"/>
      <c r="BA63" s="691"/>
      <c r="BB63" s="691"/>
      <c r="BC63" s="691"/>
      <c r="BD63" s="691"/>
      <c r="BE63" s="691"/>
      <c r="BF63" s="691"/>
      <c r="BG63" s="691"/>
      <c r="BH63" s="691"/>
      <c r="BI63" s="691"/>
      <c r="BJ63" s="691"/>
      <c r="BK63" s="691"/>
      <c r="BL63" s="691"/>
      <c r="BM63" s="691"/>
      <c r="BN63" s="691"/>
      <c r="BO63" s="691"/>
      <c r="BP63" s="691"/>
      <c r="BQ63" s="691"/>
      <c r="BR63" s="691"/>
      <c r="BS63" s="691"/>
      <c r="BT63" s="691"/>
      <c r="BU63" s="691"/>
      <c r="BV63" s="691"/>
      <c r="BW63" s="691"/>
      <c r="BX63" s="691"/>
      <c r="BY63" s="691"/>
      <c r="BZ63" s="691"/>
      <c r="CA63" s="691"/>
      <c r="CB63" s="691"/>
      <c r="CC63" s="691"/>
      <c r="CD63" s="691"/>
      <c r="CE63" s="691"/>
      <c r="CF63" s="691"/>
      <c r="CG63" s="691"/>
      <c r="CH63" s="691"/>
      <c r="CI63" s="691"/>
      <c r="CJ63" s="691"/>
      <c r="CK63" s="691"/>
      <c r="CL63" s="691"/>
      <c r="CM63" s="691"/>
      <c r="CN63" s="691"/>
      <c r="CO63" s="691"/>
      <c r="CP63" s="691"/>
      <c r="CQ63" s="691"/>
      <c r="CR63" s="691"/>
      <c r="CS63" s="691"/>
      <c r="CT63" s="691"/>
      <c r="CU63" s="691"/>
      <c r="CV63" s="691"/>
      <c r="CW63" s="691"/>
      <c r="CX63" s="691"/>
      <c r="CY63" s="691"/>
      <c r="CZ63" s="691"/>
      <c r="DA63" s="691"/>
      <c r="DB63" s="691"/>
      <c r="DC63" s="691"/>
      <c r="DD63" s="691"/>
      <c r="DE63" s="691"/>
      <c r="DF63" s="691"/>
      <c r="DG63" s="691"/>
      <c r="DH63" s="691"/>
      <c r="DI63" s="691"/>
      <c r="DJ63" s="691"/>
      <c r="DK63" s="691"/>
      <c r="DL63" s="691"/>
      <c r="DM63" s="691"/>
      <c r="DN63" s="691"/>
      <c r="DO63" s="691"/>
      <c r="DP63" s="691"/>
      <c r="DQ63" s="691"/>
      <c r="DR63" s="691"/>
      <c r="DS63" s="691"/>
      <c r="DT63" s="691"/>
      <c r="DU63" s="691"/>
      <c r="DV63" s="691"/>
      <c r="DW63" s="691"/>
      <c r="DX63" s="691"/>
      <c r="DY63" s="691"/>
      <c r="DZ63" s="691"/>
      <c r="EA63" s="691"/>
      <c r="EB63" s="691"/>
      <c r="EC63" s="691"/>
      <c r="ED63" s="691"/>
      <c r="EE63" s="691"/>
      <c r="EF63" s="691"/>
      <c r="EG63" s="691"/>
      <c r="EH63" s="691"/>
      <c r="EI63" s="691"/>
      <c r="EJ63" s="691"/>
      <c r="EK63" s="691"/>
      <c r="EL63" s="691"/>
      <c r="EM63" s="691"/>
      <c r="EN63" s="691"/>
      <c r="EO63" s="691"/>
      <c r="EP63" s="691"/>
      <c r="EQ63" s="691"/>
      <c r="ER63" s="691"/>
      <c r="ES63" s="691"/>
      <c r="ET63" s="691"/>
      <c r="EU63" s="691"/>
      <c r="EV63" s="691"/>
      <c r="EW63" s="691"/>
      <c r="EX63" s="691"/>
      <c r="EY63" s="691"/>
      <c r="EZ63" s="691"/>
      <c r="FA63" s="691"/>
      <c r="FB63" s="691"/>
      <c r="FC63" s="691"/>
      <c r="FD63" s="691"/>
      <c r="FE63" s="691"/>
      <c r="FF63" s="691"/>
      <c r="FG63" s="691"/>
      <c r="FH63" s="691"/>
      <c r="FI63" s="691"/>
      <c r="FJ63" s="691"/>
      <c r="FK63" s="691"/>
      <c r="FL63" s="691"/>
      <c r="FM63" s="691"/>
      <c r="FN63" s="691"/>
      <c r="FO63" s="691"/>
      <c r="FP63" s="691"/>
      <c r="FQ63" s="691"/>
      <c r="FR63" s="691"/>
      <c r="FS63" s="691"/>
      <c r="FT63" s="691"/>
      <c r="FU63" s="691"/>
      <c r="FV63" s="691"/>
      <c r="FW63" s="691"/>
      <c r="FX63" s="691"/>
      <c r="FY63" s="691"/>
      <c r="FZ63" s="691"/>
      <c r="GA63" s="691"/>
      <c r="GB63" s="691"/>
      <c r="GC63" s="691"/>
      <c r="GD63" s="691"/>
      <c r="GE63" s="691"/>
      <c r="GF63" s="691"/>
      <c r="GG63" s="691"/>
      <c r="GH63" s="691"/>
      <c r="GI63" s="691"/>
      <c r="GJ63" s="691"/>
      <c r="GK63" s="691"/>
      <c r="GL63" s="691"/>
      <c r="GM63" s="691"/>
      <c r="GN63" s="691"/>
      <c r="GO63" s="691"/>
      <c r="GP63" s="691"/>
      <c r="GQ63" s="691"/>
      <c r="GR63" s="691"/>
      <c r="GS63" s="691"/>
      <c r="GT63" s="691"/>
      <c r="GU63" s="691"/>
      <c r="GV63" s="691"/>
      <c r="GW63" s="691"/>
      <c r="GX63" s="691"/>
      <c r="GY63" s="691"/>
      <c r="GZ63" s="691"/>
      <c r="HA63" s="691"/>
      <c r="HB63" s="691"/>
      <c r="HC63" s="691"/>
      <c r="HD63" s="691"/>
      <c r="HE63" s="691"/>
      <c r="HF63" s="691"/>
      <c r="HG63" s="691"/>
      <c r="HH63" s="691"/>
      <c r="HI63" s="691"/>
      <c r="HJ63" s="691"/>
      <c r="HK63" s="691"/>
      <c r="HL63" s="691"/>
      <c r="HM63" s="691"/>
      <c r="HN63" s="691"/>
      <c r="HO63" s="691"/>
      <c r="HP63" s="691"/>
      <c r="HQ63" s="691"/>
      <c r="HR63" s="691"/>
      <c r="HS63" s="691"/>
      <c r="HT63" s="691"/>
      <c r="HU63" s="691"/>
      <c r="HV63" s="691"/>
      <c r="HW63" s="691"/>
      <c r="HX63" s="691"/>
      <c r="HY63" s="691"/>
      <c r="HZ63" s="691"/>
      <c r="IA63" s="691"/>
      <c r="IB63" s="691"/>
      <c r="IC63" s="691"/>
      <c r="ID63" s="691"/>
      <c r="IE63" s="691"/>
      <c r="IF63" s="691"/>
      <c r="IG63" s="691"/>
      <c r="IH63" s="691"/>
      <c r="II63" s="691"/>
      <c r="IJ63" s="691"/>
      <c r="IK63" s="691"/>
      <c r="IL63" s="691"/>
      <c r="IM63" s="691"/>
      <c r="IN63" s="691"/>
      <c r="IO63" s="691"/>
      <c r="IP63" s="691"/>
      <c r="IQ63" s="691"/>
      <c r="IR63" s="691"/>
      <c r="IS63" s="691"/>
      <c r="IT63" s="691"/>
    </row>
    <row r="64" spans="23:254" s="722" customFormat="1" ht="12.75">
      <c r="W64" s="691"/>
      <c r="X64" s="691"/>
      <c r="Y64" s="691"/>
      <c r="Z64" s="691"/>
      <c r="AA64" s="691"/>
      <c r="AB64" s="691"/>
      <c r="AC64" s="691"/>
      <c r="AD64" s="691"/>
      <c r="AE64" s="691"/>
      <c r="AF64" s="691"/>
      <c r="AG64" s="691"/>
      <c r="AH64" s="691"/>
      <c r="AI64" s="691"/>
      <c r="AJ64" s="691"/>
      <c r="AK64" s="691"/>
      <c r="AL64" s="691"/>
      <c r="AM64" s="691"/>
      <c r="AN64" s="691"/>
      <c r="AO64" s="691"/>
      <c r="AP64" s="691"/>
      <c r="AQ64" s="691"/>
      <c r="AR64" s="691"/>
      <c r="AS64" s="691"/>
      <c r="AT64" s="691"/>
      <c r="AU64" s="691"/>
      <c r="AV64" s="691"/>
      <c r="AW64" s="691"/>
      <c r="AX64" s="691"/>
      <c r="AY64" s="691"/>
      <c r="AZ64" s="691"/>
      <c r="BA64" s="691"/>
      <c r="BB64" s="691"/>
      <c r="BC64" s="691"/>
      <c r="BD64" s="691"/>
      <c r="BE64" s="691"/>
      <c r="BF64" s="691"/>
      <c r="BG64" s="691"/>
      <c r="BH64" s="691"/>
      <c r="BI64" s="691"/>
      <c r="BJ64" s="691"/>
      <c r="BK64" s="691"/>
      <c r="BL64" s="691"/>
      <c r="BM64" s="691"/>
      <c r="BN64" s="691"/>
      <c r="BO64" s="691"/>
      <c r="BP64" s="691"/>
      <c r="BQ64" s="691"/>
      <c r="BR64" s="691"/>
      <c r="BS64" s="691"/>
      <c r="BT64" s="691"/>
      <c r="BU64" s="691"/>
      <c r="BV64" s="691"/>
      <c r="BW64" s="691"/>
      <c r="BX64" s="691"/>
      <c r="BY64" s="691"/>
      <c r="BZ64" s="691"/>
      <c r="CA64" s="691"/>
      <c r="CB64" s="691"/>
      <c r="CC64" s="691"/>
      <c r="CD64" s="691"/>
      <c r="CE64" s="691"/>
      <c r="CF64" s="691"/>
      <c r="CG64" s="691"/>
      <c r="CH64" s="691"/>
      <c r="CI64" s="691"/>
      <c r="CJ64" s="691"/>
      <c r="CK64" s="691"/>
      <c r="CL64" s="691"/>
      <c r="CM64" s="691"/>
      <c r="CN64" s="691"/>
      <c r="CO64" s="691"/>
      <c r="CP64" s="691"/>
      <c r="CQ64" s="691"/>
      <c r="CR64" s="691"/>
      <c r="CS64" s="691"/>
      <c r="CT64" s="691"/>
      <c r="CU64" s="691"/>
      <c r="CV64" s="691"/>
      <c r="CW64" s="691"/>
      <c r="CX64" s="691"/>
      <c r="CY64" s="691"/>
      <c r="CZ64" s="691"/>
      <c r="DA64" s="691"/>
      <c r="DB64" s="691"/>
      <c r="DC64" s="691"/>
      <c r="DD64" s="691"/>
      <c r="DE64" s="691"/>
      <c r="DF64" s="691"/>
      <c r="DG64" s="691"/>
      <c r="DH64" s="691"/>
      <c r="DI64" s="691"/>
      <c r="DJ64" s="691"/>
      <c r="DK64" s="691"/>
      <c r="DL64" s="691"/>
      <c r="DM64" s="691"/>
      <c r="DN64" s="691"/>
      <c r="DO64" s="691"/>
      <c r="DP64" s="691"/>
      <c r="DQ64" s="691"/>
      <c r="DR64" s="691"/>
      <c r="DS64" s="691"/>
      <c r="DT64" s="691"/>
      <c r="DU64" s="691"/>
      <c r="DV64" s="691"/>
      <c r="DW64" s="691"/>
      <c r="DX64" s="691"/>
      <c r="DY64" s="691"/>
      <c r="DZ64" s="691"/>
      <c r="EA64" s="691"/>
      <c r="EB64" s="691"/>
      <c r="EC64" s="691"/>
      <c r="ED64" s="691"/>
      <c r="EE64" s="691"/>
      <c r="EF64" s="691"/>
      <c r="EG64" s="691"/>
      <c r="EH64" s="691"/>
      <c r="EI64" s="691"/>
      <c r="EJ64" s="691"/>
      <c r="EK64" s="691"/>
      <c r="EL64" s="691"/>
      <c r="EM64" s="691"/>
      <c r="EN64" s="691"/>
      <c r="EO64" s="691"/>
      <c r="EP64" s="691"/>
      <c r="EQ64" s="691"/>
      <c r="ER64" s="691"/>
      <c r="ES64" s="691"/>
      <c r="ET64" s="691"/>
      <c r="EU64" s="691"/>
      <c r="EV64" s="691"/>
      <c r="EW64" s="691"/>
      <c r="EX64" s="691"/>
      <c r="EY64" s="691"/>
      <c r="EZ64" s="691"/>
      <c r="FA64" s="691"/>
      <c r="FB64" s="691"/>
      <c r="FC64" s="691"/>
      <c r="FD64" s="691"/>
      <c r="FE64" s="691"/>
      <c r="FF64" s="691"/>
      <c r="FG64" s="691"/>
      <c r="FH64" s="691"/>
      <c r="FI64" s="691"/>
      <c r="FJ64" s="691"/>
      <c r="FK64" s="691"/>
      <c r="FL64" s="691"/>
      <c r="FM64" s="691"/>
      <c r="FN64" s="691"/>
      <c r="FO64" s="691"/>
      <c r="FP64" s="691"/>
      <c r="FQ64" s="691"/>
      <c r="FR64" s="691"/>
      <c r="FS64" s="691"/>
      <c r="FT64" s="691"/>
      <c r="FU64" s="691"/>
      <c r="FV64" s="691"/>
      <c r="FW64" s="691"/>
      <c r="FX64" s="691"/>
      <c r="FY64" s="691"/>
      <c r="FZ64" s="691"/>
      <c r="GA64" s="691"/>
      <c r="GB64" s="691"/>
      <c r="GC64" s="691"/>
      <c r="GD64" s="691"/>
      <c r="GE64" s="691"/>
      <c r="GF64" s="691"/>
      <c r="GG64" s="691"/>
      <c r="GH64" s="691"/>
      <c r="GI64" s="691"/>
      <c r="GJ64" s="691"/>
      <c r="GK64" s="691"/>
      <c r="GL64" s="691"/>
      <c r="GM64" s="691"/>
      <c r="GN64" s="691"/>
      <c r="GO64" s="691"/>
      <c r="GP64" s="691"/>
      <c r="GQ64" s="691"/>
      <c r="GR64" s="691"/>
      <c r="GS64" s="691"/>
      <c r="GT64" s="691"/>
      <c r="GU64" s="691"/>
      <c r="GV64" s="691"/>
      <c r="GW64" s="691"/>
      <c r="GX64" s="691"/>
      <c r="GY64" s="691"/>
      <c r="GZ64" s="691"/>
      <c r="HA64" s="691"/>
      <c r="HB64" s="691"/>
      <c r="HC64" s="691"/>
      <c r="HD64" s="691"/>
      <c r="HE64" s="691"/>
      <c r="HF64" s="691"/>
      <c r="HG64" s="691"/>
      <c r="HH64" s="691"/>
      <c r="HI64" s="691"/>
      <c r="HJ64" s="691"/>
      <c r="HK64" s="691"/>
      <c r="HL64" s="691"/>
      <c r="HM64" s="691"/>
      <c r="HN64" s="691"/>
      <c r="HO64" s="691"/>
      <c r="HP64" s="691"/>
      <c r="HQ64" s="691"/>
      <c r="HR64" s="691"/>
      <c r="HS64" s="691"/>
      <c r="HT64" s="691"/>
      <c r="HU64" s="691"/>
      <c r="HV64" s="691"/>
      <c r="HW64" s="691"/>
      <c r="HX64" s="691"/>
      <c r="HY64" s="691"/>
      <c r="HZ64" s="691"/>
      <c r="IA64" s="691"/>
      <c r="IB64" s="691"/>
      <c r="IC64" s="691"/>
      <c r="ID64" s="691"/>
      <c r="IE64" s="691"/>
      <c r="IF64" s="691"/>
      <c r="IG64" s="691"/>
      <c r="IH64" s="691"/>
      <c r="II64" s="691"/>
      <c r="IJ64" s="691"/>
      <c r="IK64" s="691"/>
      <c r="IL64" s="691"/>
      <c r="IM64" s="691"/>
      <c r="IN64" s="691"/>
      <c r="IO64" s="691"/>
      <c r="IP64" s="691"/>
      <c r="IQ64" s="691"/>
      <c r="IR64" s="691"/>
      <c r="IS64" s="691"/>
      <c r="IT64" s="691"/>
    </row>
    <row r="65" s="722" customFormat="1" ht="12.75"/>
    <row r="66" s="722" customFormat="1" ht="12.75"/>
    <row r="67" s="722" customFormat="1" ht="12.75"/>
    <row r="68" s="722" customFormat="1" ht="12.75"/>
    <row r="69" s="722" customFormat="1" ht="12.75"/>
    <row r="70" s="722" customFormat="1" ht="12.75"/>
    <row r="71" s="722" customFormat="1" ht="12.75"/>
    <row r="72" s="722" customFormat="1" ht="12.75"/>
    <row r="73" s="722" customFormat="1" ht="12.75"/>
    <row r="74" s="722" customFormat="1" ht="12.75"/>
    <row r="75" s="722" customFormat="1" ht="12.75"/>
    <row r="76" s="722" customFormat="1" ht="12.75"/>
  </sheetData>
  <sheetProtection password="92D1" sheet="1" formatCells="0" formatColumns="0" formatRows="0" selectLockedCells="1"/>
  <mergeCells count="44">
    <mergeCell ref="D49:F49"/>
    <mergeCell ref="A42:J42"/>
    <mergeCell ref="J25:J26"/>
    <mergeCell ref="B27:B28"/>
    <mergeCell ref="A45:J45"/>
    <mergeCell ref="C27:H28"/>
    <mergeCell ref="D46:F46"/>
    <mergeCell ref="D47:F47"/>
    <mergeCell ref="D48:F48"/>
    <mergeCell ref="J29:J30"/>
    <mergeCell ref="A37:J40"/>
    <mergeCell ref="B21:B22"/>
    <mergeCell ref="C21:I22"/>
    <mergeCell ref="J21:J22"/>
    <mergeCell ref="C29:I30"/>
    <mergeCell ref="A33:J33"/>
    <mergeCell ref="B29:B30"/>
    <mergeCell ref="J23:J24"/>
    <mergeCell ref="J27:J28"/>
    <mergeCell ref="C23:H24"/>
    <mergeCell ref="J19:J20"/>
    <mergeCell ref="D10:G10"/>
    <mergeCell ref="B23:B24"/>
    <mergeCell ref="A16:J16"/>
    <mergeCell ref="A1:J1"/>
    <mergeCell ref="A3:C3"/>
    <mergeCell ref="D3:G3"/>
    <mergeCell ref="A5:C5"/>
    <mergeCell ref="D5:G5"/>
    <mergeCell ref="A10:C10"/>
    <mergeCell ref="A9:C9"/>
    <mergeCell ref="D9:G9"/>
    <mergeCell ref="D7:G7"/>
    <mergeCell ref="A8:C8"/>
    <mergeCell ref="D8:G8"/>
    <mergeCell ref="A6:C6"/>
    <mergeCell ref="D6:G6"/>
    <mergeCell ref="A7:C7"/>
    <mergeCell ref="B25:B26"/>
    <mergeCell ref="C25:H26"/>
    <mergeCell ref="B19:B20"/>
    <mergeCell ref="C19:I20"/>
    <mergeCell ref="A13:C13"/>
    <mergeCell ref="A14:C14"/>
  </mergeCells>
  <dataValidations count="4">
    <dataValidation type="list" allowBlank="1" showInputMessage="1" showErrorMessage="1" sqref="B29 B32 B19 B25">
      <formula1>"Select,Yes,No,Partially"</formula1>
    </dataValidation>
    <dataValidation type="list" allowBlank="1" showInputMessage="1" showErrorMessage="1" sqref="B27 B23 B21">
      <formula1>"Select,Yes,No"</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s>
  <printOptions horizontalCentered="1"/>
  <pageMargins left="0.4330708661417323" right="0.35433070866141736" top="0.4330708661417323" bottom="0.5511811023622047" header="0.31496062992125984" footer="0.35433070866141736"/>
  <pageSetup fitToHeight="0" fitToWidth="1" horizontalDpi="600" verticalDpi="600" orientation="landscape" paperSize="9" scale="52" r:id="rId3"/>
  <headerFooter alignWithMargins="0">
    <oddFooter>&amp;R&amp;9Page &amp;P of &amp;N</oddFooter>
  </headerFooter>
  <drawing r:id="rId2"/>
  <legacyDrawing r:id="rId1"/>
</worksheet>
</file>

<file path=xl/worksheets/sheet19.xml><?xml version="1.0" encoding="utf-8"?>
<worksheet xmlns="http://schemas.openxmlformats.org/spreadsheetml/2006/main" xmlns:r="http://schemas.openxmlformats.org/officeDocument/2006/relationships">
  <sheetPr>
    <tabColor indexed="40"/>
    <pageSetUpPr fitToPage="1"/>
  </sheetPr>
  <dimension ref="A1:N37"/>
  <sheetViews>
    <sheetView view="pageBreakPreview" zoomScale="70" zoomScaleNormal="40" zoomScaleSheetLayoutView="70" zoomScalePageLayoutView="55" workbookViewId="0" topLeftCell="A22">
      <selection activeCell="D12" sqref="D12"/>
    </sheetView>
  </sheetViews>
  <sheetFormatPr defaultColWidth="0" defaultRowHeight="12.75"/>
  <cols>
    <col min="1" max="1" width="23.140625" style="72" customWidth="1"/>
    <col min="2" max="2" width="32.28125" style="72" customWidth="1"/>
    <col min="3" max="3" width="18.7109375" style="72" customWidth="1"/>
    <col min="4" max="4" width="23.140625" style="72" customWidth="1"/>
    <col min="5" max="8" width="18.7109375" style="72" customWidth="1"/>
    <col min="9" max="9" width="23.7109375" style="72" customWidth="1"/>
    <col min="10" max="10" width="12.8515625" style="72" customWidth="1"/>
    <col min="11" max="11" width="30.28125" style="72" customWidth="1"/>
    <col min="12" max="12" width="4.8515625" style="83" customWidth="1"/>
    <col min="13" max="14" width="18.57421875" style="69" customWidth="1"/>
    <col min="15" max="255" width="0" style="72" hidden="1" customWidth="1"/>
    <col min="256" max="16384" width="9.140625" style="72" hidden="1" customWidth="1"/>
  </cols>
  <sheetData>
    <row r="1" spans="1:14" s="3" customFormat="1" ht="25.5" customHeight="1">
      <c r="A1" s="1924" t="s">
        <v>279</v>
      </c>
      <c r="B1" s="1924"/>
      <c r="C1" s="1924"/>
      <c r="D1" s="1924"/>
      <c r="E1" s="1924"/>
      <c r="F1" s="1924"/>
      <c r="G1" s="1924"/>
      <c r="H1" s="1924"/>
      <c r="I1" s="1924"/>
      <c r="J1" s="1924"/>
      <c r="K1" s="1924"/>
      <c r="L1" s="1026"/>
      <c r="M1" s="1026"/>
      <c r="N1" s="1026"/>
    </row>
    <row r="2" spans="1:14" s="13" customFormat="1" ht="27" customHeight="1" thickBot="1">
      <c r="A2" s="98" t="s">
        <v>154</v>
      </c>
      <c r="B2" s="72"/>
      <c r="C2" s="72"/>
      <c r="D2" s="72"/>
      <c r="E2" s="72"/>
      <c r="F2" s="72"/>
      <c r="G2" s="72"/>
      <c r="H2" s="72"/>
      <c r="I2" s="72"/>
      <c r="J2" s="72"/>
      <c r="K2" s="72"/>
      <c r="L2" s="69"/>
      <c r="M2" s="69"/>
      <c r="N2" s="69"/>
    </row>
    <row r="3" spans="1:14" s="4" customFormat="1" ht="18" customHeight="1" thickBot="1">
      <c r="A3" s="1471" t="s">
        <v>70</v>
      </c>
      <c r="B3" s="1472"/>
      <c r="C3" s="2233" t="str">
        <f>IF('LFA_Programmatic Progress_1A'!C7="","",'LFA_Programmatic Progress_1A'!C7)</f>
        <v>GEO-H-NCDC</v>
      </c>
      <c r="D3" s="2234"/>
      <c r="E3" s="2234"/>
      <c r="F3" s="2234"/>
      <c r="G3" s="2234"/>
      <c r="H3" s="2234"/>
      <c r="I3" s="2235"/>
      <c r="J3" s="73"/>
      <c r="K3" s="73"/>
      <c r="L3" s="220"/>
      <c r="M3" s="220"/>
      <c r="N3" s="220"/>
    </row>
    <row r="4" spans="1:14" s="4" customFormat="1" ht="15" customHeight="1">
      <c r="A4" s="493" t="s">
        <v>271</v>
      </c>
      <c r="B4" s="513"/>
      <c r="C4" s="53" t="s">
        <v>277</v>
      </c>
      <c r="D4" s="1881" t="str">
        <f>IF('LFA_Programmatic Progress_1A'!D12="Select","",'LFA_Programmatic Progress_1A'!D12)</f>
        <v>Semester</v>
      </c>
      <c r="E4" s="2102"/>
      <c r="F4" s="5" t="s">
        <v>278</v>
      </c>
      <c r="G4" s="509"/>
      <c r="H4" s="509"/>
      <c r="I4" s="47">
        <f>IF('LFA_Programmatic Progress_1A'!F12="Select","",'LFA_Programmatic Progress_1A'!F12)</f>
        <v>2</v>
      </c>
      <c r="J4" s="73"/>
      <c r="K4" s="220"/>
      <c r="L4" s="220"/>
      <c r="M4" s="220"/>
      <c r="N4" s="220"/>
    </row>
    <row r="5" spans="1:14" s="4" customFormat="1" ht="15" customHeight="1">
      <c r="A5" s="514" t="s">
        <v>272</v>
      </c>
      <c r="B5" s="40"/>
      <c r="C5" s="54" t="s">
        <v>240</v>
      </c>
      <c r="D5" s="1939">
        <f>IF('LFA_Programmatic Progress_1A'!D13="","",'LFA_Programmatic Progress_1A'!D13)</f>
        <v>41821</v>
      </c>
      <c r="E5" s="2103"/>
      <c r="F5" s="5" t="s">
        <v>258</v>
      </c>
      <c r="G5" s="510"/>
      <c r="H5" s="510"/>
      <c r="I5" s="521">
        <f>IF('LFA_Programmatic Progress_1A'!F13="","",'LFA_Programmatic Progress_1A'!F13)</f>
        <v>42004</v>
      </c>
      <c r="J5" s="73"/>
      <c r="K5" s="221"/>
      <c r="L5" s="220"/>
      <c r="M5" s="220"/>
      <c r="N5" s="220"/>
    </row>
    <row r="6" spans="1:14" s="4" customFormat="1" ht="15" customHeight="1" thickBot="1">
      <c r="A6" s="55" t="s">
        <v>273</v>
      </c>
      <c r="B6" s="41"/>
      <c r="C6" s="1537">
        <f>IF('LFA_Programmatic Progress_1A'!C14="Select","",'LFA_Programmatic Progress_1A'!C14)</f>
        <v>2</v>
      </c>
      <c r="D6" s="1538"/>
      <c r="E6" s="1538"/>
      <c r="F6" s="1538"/>
      <c r="G6" s="1538"/>
      <c r="H6" s="1538"/>
      <c r="I6" s="1539"/>
      <c r="J6" s="73"/>
      <c r="K6" s="73"/>
      <c r="L6" s="220"/>
      <c r="M6" s="220"/>
      <c r="N6" s="220"/>
    </row>
    <row r="7" spans="1:14" s="3" customFormat="1" ht="16.5" customHeight="1">
      <c r="A7" s="70"/>
      <c r="B7" s="70"/>
      <c r="C7" s="70"/>
      <c r="D7" s="70"/>
      <c r="E7" s="70"/>
      <c r="F7" s="70"/>
      <c r="G7" s="70"/>
      <c r="H7" s="70"/>
      <c r="I7" s="70"/>
      <c r="J7" s="71"/>
      <c r="K7" s="69"/>
      <c r="L7" s="69"/>
      <c r="M7" s="69"/>
      <c r="N7" s="69"/>
    </row>
    <row r="8" spans="1:14" s="17" customFormat="1" ht="20.25" customHeight="1">
      <c r="A8" s="1312" t="s">
        <v>508</v>
      </c>
      <c r="B8" s="1313"/>
      <c r="C8" s="1313"/>
      <c r="D8" s="1314"/>
      <c r="E8" s="1199"/>
      <c r="F8" s="1199"/>
      <c r="G8" s="1199"/>
      <c r="H8" s="1199"/>
      <c r="I8" s="1199"/>
      <c r="J8" s="1199"/>
      <c r="K8" s="1199"/>
      <c r="L8" s="77"/>
      <c r="M8" s="77"/>
      <c r="N8" s="77"/>
    </row>
    <row r="9" spans="1:14" s="74" customFormat="1" ht="15" customHeight="1">
      <c r="A9" s="763"/>
      <c r="B9" s="764"/>
      <c r="C9" s="764"/>
      <c r="D9" s="764"/>
      <c r="E9" s="1238"/>
      <c r="F9" s="1238"/>
      <c r="G9" s="1238"/>
      <c r="H9" s="1238"/>
      <c r="I9" s="1238"/>
      <c r="J9" s="1238"/>
      <c r="K9" s="1239"/>
      <c r="L9" s="77"/>
      <c r="M9" s="77"/>
      <c r="N9" s="77"/>
    </row>
    <row r="10" spans="1:14" s="74" customFormat="1" ht="13.5" customHeight="1" thickBot="1">
      <c r="A10" s="765"/>
      <c r="B10" s="766"/>
      <c r="C10" s="363"/>
      <c r="D10" s="363"/>
      <c r="E10" s="363"/>
      <c r="F10" s="363"/>
      <c r="G10" s="363"/>
      <c r="H10" s="363"/>
      <c r="I10" s="363"/>
      <c r="J10" s="363"/>
      <c r="K10" s="1024"/>
      <c r="L10" s="361"/>
      <c r="M10" s="14"/>
      <c r="N10" s="82"/>
    </row>
    <row r="11" spans="1:14" s="13" customFormat="1" ht="22.5" customHeight="1" thickBot="1">
      <c r="A11" s="226"/>
      <c r="B11" s="227"/>
      <c r="C11" s="615" t="s">
        <v>231</v>
      </c>
      <c r="D11" s="616" t="s">
        <v>232</v>
      </c>
      <c r="E11" s="2202" t="s">
        <v>11</v>
      </c>
      <c r="F11" s="2203"/>
      <c r="G11" s="2203"/>
      <c r="H11" s="2203"/>
      <c r="I11" s="2204"/>
      <c r="J11" s="2204"/>
      <c r="K11" s="2205"/>
      <c r="L11" s="14"/>
      <c r="M11" s="14"/>
      <c r="N11" s="14"/>
    </row>
    <row r="12" spans="1:14" s="13" customFormat="1" ht="135" customHeight="1" thickBot="1">
      <c r="A12" s="2191" t="s">
        <v>522</v>
      </c>
      <c r="B12" s="2192"/>
      <c r="C12" s="1382" t="str">
        <f>'PR_Procurement Info_4'!F10</f>
        <v>Yes</v>
      </c>
      <c r="D12" s="1369" t="s">
        <v>257</v>
      </c>
      <c r="E12" s="2237"/>
      <c r="F12" s="2238"/>
      <c r="G12" s="2238"/>
      <c r="H12" s="2238"/>
      <c r="I12" s="2239"/>
      <c r="J12" s="2239"/>
      <c r="K12" s="2240"/>
      <c r="L12" s="14"/>
      <c r="M12" s="14"/>
      <c r="N12" s="14"/>
    </row>
    <row r="13" spans="1:14" s="612" customFormat="1" ht="12" customHeight="1">
      <c r="A13" s="229"/>
      <c r="B13" s="617"/>
      <c r="C13" s="618"/>
      <c r="D13" s="230"/>
      <c r="E13" s="619"/>
      <c r="F13" s="619"/>
      <c r="G13" s="620"/>
      <c r="H13" s="621"/>
      <c r="I13" s="622"/>
      <c r="J13" s="622"/>
      <c r="K13" s="1039"/>
      <c r="L13" s="977"/>
      <c r="M13" s="977"/>
      <c r="N13" s="977"/>
    </row>
    <row r="14" spans="1:14" s="536" customFormat="1" ht="22.5" customHeight="1">
      <c r="A14" s="2193" t="s">
        <v>505</v>
      </c>
      <c r="B14" s="2194"/>
      <c r="C14" s="2194"/>
      <c r="D14" s="2194"/>
      <c r="E14" s="623"/>
      <c r="F14" s="624"/>
      <c r="G14" s="624"/>
      <c r="H14" s="228"/>
      <c r="I14" s="625"/>
      <c r="J14" s="228"/>
      <c r="K14" s="1040"/>
      <c r="L14" s="627"/>
      <c r="M14" s="977"/>
      <c r="N14" s="977"/>
    </row>
    <row r="15" spans="1:14" s="536" customFormat="1" ht="44.25" customHeight="1" thickBot="1">
      <c r="A15" s="2195" t="s">
        <v>623</v>
      </c>
      <c r="B15" s="2196"/>
      <c r="C15" s="2196"/>
      <c r="D15" s="2196"/>
      <c r="E15" s="2196"/>
      <c r="F15" s="2196"/>
      <c r="G15" s="2196"/>
      <c r="H15" s="2196"/>
      <c r="I15" s="2196"/>
      <c r="J15" s="2196"/>
      <c r="K15" s="2197"/>
      <c r="L15" s="627"/>
      <c r="M15" s="977"/>
      <c r="N15" s="977"/>
    </row>
    <row r="16" spans="1:14" s="91" customFormat="1" ht="22.5" customHeight="1" thickBot="1">
      <c r="A16" s="2206" t="s">
        <v>233</v>
      </c>
      <c r="B16" s="2207"/>
      <c r="C16" s="630"/>
      <c r="D16" s="626"/>
      <c r="E16" s="626"/>
      <c r="F16" s="626"/>
      <c r="G16" s="626"/>
      <c r="H16" s="14"/>
      <c r="I16" s="552"/>
      <c r="J16" s="14"/>
      <c r="K16" s="627"/>
      <c r="L16" s="627"/>
      <c r="M16" s="977"/>
      <c r="N16" s="977"/>
    </row>
    <row r="17" spans="1:14" s="37" customFormat="1" ht="113.25" customHeight="1" thickBot="1">
      <c r="A17" s="2208" t="s">
        <v>234</v>
      </c>
      <c r="B17" s="2209"/>
      <c r="C17" s="1358" t="s">
        <v>523</v>
      </c>
      <c r="D17" s="1358" t="s">
        <v>604</v>
      </c>
      <c r="E17" s="1315" t="s">
        <v>246</v>
      </c>
      <c r="F17" s="2209" t="s">
        <v>247</v>
      </c>
      <c r="G17" s="2236"/>
      <c r="H17" s="1358" t="s">
        <v>524</v>
      </c>
      <c r="I17" s="1358" t="s">
        <v>525</v>
      </c>
      <c r="J17" s="1358" t="s">
        <v>246</v>
      </c>
      <c r="K17" s="1370" t="s">
        <v>247</v>
      </c>
      <c r="L17" s="14"/>
      <c r="M17" s="14"/>
      <c r="N17" s="14"/>
    </row>
    <row r="18" spans="1:14" s="628" customFormat="1" ht="47.25" customHeight="1">
      <c r="A18" s="2198" t="s">
        <v>12</v>
      </c>
      <c r="B18" s="2199"/>
      <c r="C18" s="631"/>
      <c r="D18" s="631"/>
      <c r="E18" s="399">
        <f aca="true" t="shared" si="0" ref="E18:E23">IF(C18="",IF(D18="","",C18-D18),C18-D18)</f>
      </c>
      <c r="F18" s="2200"/>
      <c r="G18" s="2201"/>
      <c r="H18" s="631"/>
      <c r="I18" s="631"/>
      <c r="J18" s="399">
        <f aca="true" t="shared" si="1" ref="J18:J23">IF(H18="",IF(I18="","",H18-I18),H18-I18)</f>
      </c>
      <c r="K18" s="1371"/>
      <c r="L18" s="978"/>
      <c r="M18" s="978"/>
      <c r="N18" s="978"/>
    </row>
    <row r="19" spans="1:14" s="3" customFormat="1" ht="47.25" customHeight="1">
      <c r="A19" s="2189" t="s">
        <v>24</v>
      </c>
      <c r="B19" s="2190"/>
      <c r="C19" s="632"/>
      <c r="D19" s="632"/>
      <c r="E19" s="188">
        <f t="shared" si="0"/>
      </c>
      <c r="F19" s="2187"/>
      <c r="G19" s="2188"/>
      <c r="H19" s="632"/>
      <c r="I19" s="632"/>
      <c r="J19" s="188">
        <f t="shared" si="1"/>
      </c>
      <c r="K19" s="1372"/>
      <c r="L19" s="83"/>
      <c r="M19" s="69"/>
      <c r="N19" s="69"/>
    </row>
    <row r="20" spans="1:14" s="75" customFormat="1" ht="47.25" customHeight="1">
      <c r="A20" s="2189" t="s">
        <v>13</v>
      </c>
      <c r="B20" s="2190"/>
      <c r="C20" s="632"/>
      <c r="D20" s="632"/>
      <c r="E20" s="188">
        <f t="shared" si="0"/>
      </c>
      <c r="F20" s="2187"/>
      <c r="G20" s="2188"/>
      <c r="H20" s="632"/>
      <c r="I20" s="632"/>
      <c r="J20" s="188">
        <f t="shared" si="1"/>
      </c>
      <c r="K20" s="1373"/>
      <c r="L20" s="1030"/>
      <c r="M20" s="88"/>
      <c r="N20" s="88"/>
    </row>
    <row r="21" spans="1:14" s="75" customFormat="1" ht="47.25" customHeight="1">
      <c r="A21" s="2189" t="s">
        <v>14</v>
      </c>
      <c r="B21" s="2190"/>
      <c r="C21" s="632"/>
      <c r="D21" s="632"/>
      <c r="E21" s="188">
        <f t="shared" si="0"/>
      </c>
      <c r="F21" s="2187"/>
      <c r="G21" s="2188"/>
      <c r="H21" s="632"/>
      <c r="I21" s="632"/>
      <c r="J21" s="188">
        <f t="shared" si="1"/>
      </c>
      <c r="K21" s="1373"/>
      <c r="L21" s="1030"/>
      <c r="M21" s="88"/>
      <c r="N21" s="88"/>
    </row>
    <row r="22" spans="1:14" s="75" customFormat="1" ht="47.25" customHeight="1">
      <c r="A22" s="2189" t="s">
        <v>15</v>
      </c>
      <c r="B22" s="2190"/>
      <c r="C22" s="632"/>
      <c r="D22" s="632"/>
      <c r="E22" s="188">
        <f t="shared" si="0"/>
      </c>
      <c r="F22" s="2187"/>
      <c r="G22" s="2188"/>
      <c r="H22" s="632"/>
      <c r="I22" s="632"/>
      <c r="J22" s="188">
        <f t="shared" si="1"/>
      </c>
      <c r="K22" s="1373"/>
      <c r="L22" s="1030"/>
      <c r="M22" s="88"/>
      <c r="N22" s="88"/>
    </row>
    <row r="23" spans="1:14" s="75" customFormat="1" ht="47.25" customHeight="1" thickBot="1">
      <c r="A23" s="2227" t="s">
        <v>16</v>
      </c>
      <c r="B23" s="2228"/>
      <c r="C23" s="633"/>
      <c r="D23" s="633"/>
      <c r="E23" s="392">
        <f t="shared" si="0"/>
      </c>
      <c r="F23" s="2210"/>
      <c r="G23" s="2211"/>
      <c r="H23" s="633"/>
      <c r="I23" s="633"/>
      <c r="J23" s="392">
        <f t="shared" si="1"/>
      </c>
      <c r="K23" s="1374"/>
      <c r="L23" s="1030"/>
      <c r="M23" s="88"/>
      <c r="N23" s="88"/>
    </row>
    <row r="24" spans="1:14" s="75" customFormat="1" ht="47.25" customHeight="1" thickBot="1">
      <c r="A24" s="2229" t="s">
        <v>465</v>
      </c>
      <c r="B24" s="2230"/>
      <c r="C24" s="883">
        <f>SUM(C18:C23)</f>
        <v>0</v>
      </c>
      <c r="D24" s="883">
        <f>SUM(D18:D23)</f>
        <v>0</v>
      </c>
      <c r="E24" s="882">
        <f>SUM(E18:E23)</f>
        <v>0</v>
      </c>
      <c r="F24" s="2231"/>
      <c r="G24" s="2232"/>
      <c r="H24" s="883">
        <f>SUM(H18:H23)</f>
        <v>0</v>
      </c>
      <c r="I24" s="883">
        <f>SUM(I18:I23)</f>
        <v>0</v>
      </c>
      <c r="J24" s="882">
        <f>SUM(J18:J23)</f>
        <v>0</v>
      </c>
      <c r="K24" s="1375"/>
      <c r="L24" s="1030"/>
      <c r="M24" s="88"/>
      <c r="N24" s="88"/>
    </row>
    <row r="25" spans="1:14" s="75" customFormat="1" ht="32.25" customHeight="1">
      <c r="A25" s="1383"/>
      <c r="B25" s="1383"/>
      <c r="C25" s="1384"/>
      <c r="D25" s="1384"/>
      <c r="E25" s="1384"/>
      <c r="F25" s="1385"/>
      <c r="G25" s="1386"/>
      <c r="H25" s="1384"/>
      <c r="I25" s="1384"/>
      <c r="J25" s="1384"/>
      <c r="K25" s="1385"/>
      <c r="L25" s="1030"/>
      <c r="M25" s="88"/>
      <c r="N25" s="88"/>
    </row>
    <row r="26" spans="1:14" s="75" customFormat="1" ht="28.5" customHeight="1" thickBot="1">
      <c r="A26" s="1387"/>
      <c r="B26" s="1387"/>
      <c r="C26" s="1384"/>
      <c r="D26" s="1384"/>
      <c r="E26" s="1384"/>
      <c r="F26" s="1385"/>
      <c r="G26" s="1388"/>
      <c r="H26" s="1384"/>
      <c r="I26" s="1384"/>
      <c r="J26" s="1384"/>
      <c r="K26" s="1385"/>
      <c r="L26" s="1030"/>
      <c r="M26" s="88"/>
      <c r="N26" s="88"/>
    </row>
    <row r="27" spans="1:14" s="536" customFormat="1" ht="171.75" customHeight="1" thickBot="1">
      <c r="A27" s="2215" t="s">
        <v>506</v>
      </c>
      <c r="B27" s="2216"/>
      <c r="C27" s="1389" t="str">
        <f>'PR_Procurement Info_4'!F11</f>
        <v>No</v>
      </c>
      <c r="D27" s="1390" t="s">
        <v>257</v>
      </c>
      <c r="E27" s="2217"/>
      <c r="F27" s="2218"/>
      <c r="G27" s="2218"/>
      <c r="H27" s="2218"/>
      <c r="I27" s="2219"/>
      <c r="J27" s="2219"/>
      <c r="K27" s="2220"/>
      <c r="L27" s="977"/>
      <c r="M27" s="977"/>
      <c r="N27" s="977"/>
    </row>
    <row r="28" spans="1:14" s="75" customFormat="1" ht="24.75" customHeight="1" thickBot="1">
      <c r="A28" s="229"/>
      <c r="B28" s="629"/>
      <c r="C28" s="629"/>
      <c r="D28" s="629"/>
      <c r="E28" s="629"/>
      <c r="F28" s="618"/>
      <c r="G28" s="231"/>
      <c r="H28" s="380"/>
      <c r="I28" s="381"/>
      <c r="J28" s="381"/>
      <c r="K28" s="1041"/>
      <c r="L28" s="1030"/>
      <c r="M28" s="88"/>
      <c r="N28" s="88"/>
    </row>
    <row r="29" spans="1:14" s="75" customFormat="1" ht="38.25" customHeight="1">
      <c r="A29" s="1621" t="s">
        <v>507</v>
      </c>
      <c r="B29" s="2221"/>
      <c r="C29" s="2221"/>
      <c r="D29" s="2221"/>
      <c r="E29" s="2222"/>
      <c r="F29" s="1608" t="s">
        <v>447</v>
      </c>
      <c r="G29" s="1612"/>
      <c r="H29" s="1612"/>
      <c r="I29" s="1612"/>
      <c r="J29" s="1612"/>
      <c r="K29" s="2226"/>
      <c r="L29" s="1030"/>
      <c r="M29" s="88"/>
      <c r="N29" s="88"/>
    </row>
    <row r="30" spans="1:14" s="75" customFormat="1" ht="159.75" customHeight="1" thickBot="1">
      <c r="A30" s="2212" t="str">
        <f>IF('PR_Procurement Info_4'!A14:J14="","",'PR_Procurement Info_4'!A14:J14)</f>
        <v>
During P2 PR has initiated regular monitoring on stocks and utilization of medicines and supplies by SRs. Based on these data PR can evaluate the requests coming from SRs critically and ask for additional justifications before agreeing on the amount of products requested. The information is crucial for better planning of next procurement rounds as well.  PR is working on institutionalization of the Logistic Information System - warehouse database, namely PR logistic specialist is entering data regarding all procurements that took place since April, 2014. From May, 2015 SRs will be required to enter the utilization data on all products entered in the system.                                                                                                                                                                                                                                                                                                                                                                                                     In order to get prepared for initiating first- line drug procurement by the government in 2015,   the following activities were  scheduled and initiated: 1. market research (ongoing) 2. meeting  with local   wholesalers and  pharmaco companies’  representation offices (planned); 3. obtaining competitive prices by initiating direct negotiations with WHO prequalified manufacturers (planned); 4. negotiation  with VPP and discussion on the opportunities  to  participate in the local tenders (ongoing). 5.  providing  results  of these negotiations to the Ministry of Health (ongoing) .                                                                                                                                                                                                                                                                                                                From the experience of P2 procurement, it takes a long time to get final, acceptable for tender regulations for quality product specifications from SRs that increases the lengh of procurment process. Exchange rate fluctuation may have a negative impact on the current procurement contracts for which the suppliers need to provide next deliveries according to the schedule (they may request rise in payment to cover the loss). </v>
      </c>
      <c r="B30" s="2213"/>
      <c r="C30" s="2213"/>
      <c r="D30" s="2213"/>
      <c r="E30" s="2214"/>
      <c r="F30" s="2223"/>
      <c r="G30" s="2224"/>
      <c r="H30" s="2224"/>
      <c r="I30" s="2224"/>
      <c r="J30" s="2224"/>
      <c r="K30" s="2225"/>
      <c r="L30" s="1030"/>
      <c r="M30" s="88"/>
      <c r="N30" s="88"/>
    </row>
    <row r="31" spans="1:12" s="88" customFormat="1" ht="14.25">
      <c r="A31" s="1036"/>
      <c r="B31" s="1036"/>
      <c r="C31" s="1036"/>
      <c r="D31" s="1036"/>
      <c r="E31" s="1036"/>
      <c r="F31" s="1036"/>
      <c r="G31" s="1036"/>
      <c r="H31" s="1036"/>
      <c r="I31" s="1036"/>
      <c r="J31" s="1036"/>
      <c r="K31" s="1036"/>
      <c r="L31" s="1033"/>
    </row>
    <row r="32" s="88" customFormat="1" ht="14.25">
      <c r="L32" s="1030"/>
    </row>
    <row r="33" s="88" customFormat="1" ht="14.25">
      <c r="L33" s="1030"/>
    </row>
    <row r="34" s="88" customFormat="1" ht="14.25">
      <c r="L34" s="1030"/>
    </row>
    <row r="35" s="88" customFormat="1" ht="14.25">
      <c r="L35" s="1030"/>
    </row>
    <row r="36" s="69" customFormat="1" ht="12.75">
      <c r="L36" s="83"/>
    </row>
    <row r="37" s="69" customFormat="1" ht="12.75">
      <c r="L37" s="83"/>
    </row>
  </sheetData>
  <sheetProtection password="92D1" sheet="1" formatCells="0" formatColumns="0" formatRows="0" selectLockedCells="1"/>
  <mergeCells count="34">
    <mergeCell ref="A1:K1"/>
    <mergeCell ref="A3:B3"/>
    <mergeCell ref="C3:I3"/>
    <mergeCell ref="D4:E4"/>
    <mergeCell ref="F17:G17"/>
    <mergeCell ref="D5:E5"/>
    <mergeCell ref="C6:I6"/>
    <mergeCell ref="E12:K12"/>
    <mergeCell ref="F23:G23"/>
    <mergeCell ref="A30:E30"/>
    <mergeCell ref="A27:B27"/>
    <mergeCell ref="E27:K27"/>
    <mergeCell ref="A29:E29"/>
    <mergeCell ref="F30:K30"/>
    <mergeCell ref="F29:K29"/>
    <mergeCell ref="A23:B23"/>
    <mergeCell ref="A24:B24"/>
    <mergeCell ref="F24:G24"/>
    <mergeCell ref="A18:B18"/>
    <mergeCell ref="F18:G18"/>
    <mergeCell ref="E11:K11"/>
    <mergeCell ref="A16:B16"/>
    <mergeCell ref="A17:B17"/>
    <mergeCell ref="A19:B19"/>
    <mergeCell ref="F21:G21"/>
    <mergeCell ref="A22:B22"/>
    <mergeCell ref="A12:B12"/>
    <mergeCell ref="A14:D14"/>
    <mergeCell ref="F20:G20"/>
    <mergeCell ref="A20:B20"/>
    <mergeCell ref="F19:G19"/>
    <mergeCell ref="F22:G22"/>
    <mergeCell ref="A15:K15"/>
    <mergeCell ref="A21:B21"/>
  </mergeCells>
  <conditionalFormatting sqref="F20:G22 F23 E17:F17 F18:F19 K18:K23 C18:D23 C10:L10 H18:I23 H26:I26 C26:D26 K26 F26">
    <cfRule type="cellIs" priority="5" dxfId="13" operator="lessThan" stopIfTrue="1">
      <formula>0</formula>
    </cfRule>
  </conditionalFormatting>
  <conditionalFormatting sqref="F20:G22 F23 J17 E17:F17 K18:K23 F18:F19 C10:E10 H10:L10 H18:I23 H26:I26 K26 F26">
    <cfRule type="cellIs" priority="6" dxfId="12" operator="lessThan" stopIfTrue="1">
      <formula>0</formula>
    </cfRule>
  </conditionalFormatting>
  <conditionalFormatting sqref="F24:F25 K24:K25 C24:D25 H24:I25">
    <cfRule type="cellIs" priority="1" dxfId="13" operator="lessThan" stopIfTrue="1">
      <formula>0</formula>
    </cfRule>
  </conditionalFormatting>
  <conditionalFormatting sqref="F24:F25 K24:K25 H24:I25">
    <cfRule type="cellIs" priority="2" dxfId="12" operator="lessThan" stopIfTrue="1">
      <formula>0</formula>
    </cfRule>
  </conditionalFormatting>
  <dataValidations count="2">
    <dataValidation type="list" allowBlank="1" showInputMessage="1" showErrorMessage="1" sqref="F28 F13:G13 C13 D12 D27">
      <formula1>"Select,Yes,No,N/A"</formula1>
    </dataValidation>
    <dataValidation type="list" allowBlank="1" showInputMessage="1" showErrorMessage="1" sqref="I14 I16">
      <formula1>"Select,Yes,No,Partially,N/A"</formula1>
    </dataValidation>
  </dataValidations>
  <printOptions horizontalCentered="1"/>
  <pageMargins left="0.7480314960629921" right="0.7480314960629921" top="0.1968503937007874" bottom="0.35433070866141736" header="0.15748031496062992" footer="0.15748031496062992"/>
  <pageSetup cellComments="asDisplayed" fitToHeight="0" fitToWidth="1" horizontalDpi="600" verticalDpi="600" orientation="landscape" paperSize="9" scale="55" r:id="rId1"/>
  <headerFooter alignWithMargins="0">
    <oddFooter>&amp;L&amp;9&amp;F&amp;C&amp;A&amp;R&amp;9Page &amp;P of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U39"/>
  <sheetViews>
    <sheetView showGridLines="0" zoomScale="55" zoomScaleNormal="55" zoomScaleSheetLayoutView="70" zoomScalePageLayoutView="0" workbookViewId="0" topLeftCell="A29">
      <selection activeCell="N34" sqref="N34:P34"/>
    </sheetView>
  </sheetViews>
  <sheetFormatPr defaultColWidth="9.140625" defaultRowHeight="12.75" outlineLevelRow="1"/>
  <cols>
    <col min="1" max="1" width="14.8515625" style="13" customWidth="1"/>
    <col min="2" max="2" width="38.28125" style="13" customWidth="1"/>
    <col min="3" max="3" width="22.00390625" style="13" customWidth="1"/>
    <col min="4" max="4" width="18.57421875" style="37" customWidth="1"/>
    <col min="5" max="5" width="19.28125" style="13" customWidth="1"/>
    <col min="6" max="6" width="16.140625" style="13" customWidth="1"/>
    <col min="7" max="7" width="14.00390625" style="13" customWidth="1"/>
    <col min="8" max="8" width="13.421875" style="38" customWidth="1"/>
    <col min="9" max="9" width="13.57421875" style="13" customWidth="1"/>
    <col min="10" max="10" width="17.57421875" style="13" customWidth="1"/>
    <col min="11" max="11" width="21.7109375" style="13" customWidth="1"/>
    <col min="12" max="12" width="16.28125" style="13" customWidth="1"/>
    <col min="13" max="13" width="26.140625" style="13" customWidth="1"/>
    <col min="14" max="14" width="16.140625" style="13" customWidth="1"/>
    <col min="15" max="15" width="37.00390625" style="13" customWidth="1"/>
    <col min="16" max="16" width="17.00390625" style="13" customWidth="1"/>
    <col min="17" max="20" width="9.140625" style="63" customWidth="1"/>
    <col min="21" max="21" width="15.421875" style="63" hidden="1" customWidth="1"/>
    <col min="22" max="16384" width="9.140625" style="63" customWidth="1"/>
  </cols>
  <sheetData>
    <row r="1" spans="1:21" ht="25.5" customHeight="1">
      <c r="A1" s="1470" t="s">
        <v>61</v>
      </c>
      <c r="B1" s="1470"/>
      <c r="C1" s="1470"/>
      <c r="D1" s="1470"/>
      <c r="E1" s="1470"/>
      <c r="F1" s="1470"/>
      <c r="G1" s="492"/>
      <c r="H1" s="35"/>
      <c r="I1" s="35"/>
      <c r="J1" s="12"/>
      <c r="K1" s="12"/>
      <c r="L1" s="12"/>
      <c r="M1" s="12"/>
      <c r="N1" s="12"/>
      <c r="O1" s="12"/>
      <c r="U1" s="994" t="s">
        <v>257</v>
      </c>
    </row>
    <row r="2" spans="1:21" ht="25.5" customHeight="1" hidden="1">
      <c r="A2" s="492"/>
      <c r="B2" s="492"/>
      <c r="C2" s="492"/>
      <c r="D2" s="492"/>
      <c r="E2" s="492"/>
      <c r="F2" s="492"/>
      <c r="G2" s="492"/>
      <c r="H2" s="35"/>
      <c r="I2" s="35"/>
      <c r="J2" s="12"/>
      <c r="K2" s="12"/>
      <c r="L2" s="12"/>
      <c r="M2" s="12"/>
      <c r="N2" s="12"/>
      <c r="O2" s="12"/>
      <c r="U2" s="13" t="s">
        <v>180</v>
      </c>
    </row>
    <row r="3" spans="1:21" ht="25.5" customHeight="1" hidden="1">
      <c r="A3" s="492"/>
      <c r="B3" s="492"/>
      <c r="C3" s="492"/>
      <c r="D3" s="492"/>
      <c r="E3" s="492"/>
      <c r="F3" s="492"/>
      <c r="G3" s="492"/>
      <c r="H3" s="35"/>
      <c r="I3" s="35"/>
      <c r="J3" s="12"/>
      <c r="K3" s="12"/>
      <c r="L3" s="12"/>
      <c r="M3" s="12"/>
      <c r="N3" s="12"/>
      <c r="O3" s="12"/>
      <c r="U3" s="13" t="s">
        <v>290</v>
      </c>
    </row>
    <row r="4" spans="1:21" ht="27.75" customHeight="1" thickBot="1">
      <c r="A4" s="99" t="s">
        <v>153</v>
      </c>
      <c r="U4" s="174" t="s">
        <v>315</v>
      </c>
    </row>
    <row r="5" spans="1:21" ht="15" customHeight="1">
      <c r="A5" s="1471" t="s">
        <v>68</v>
      </c>
      <c r="B5" s="1472"/>
      <c r="C5" s="1473" t="s">
        <v>637</v>
      </c>
      <c r="D5" s="1474"/>
      <c r="E5" s="1474"/>
      <c r="F5" s="1475"/>
      <c r="G5" s="49"/>
      <c r="H5" s="170"/>
      <c r="I5" s="4"/>
      <c r="O5" s="44"/>
      <c r="U5" s="174" t="s">
        <v>464</v>
      </c>
    </row>
    <row r="6" spans="1:21" ht="15" customHeight="1">
      <c r="A6" s="1479" t="s">
        <v>69</v>
      </c>
      <c r="B6" s="1480"/>
      <c r="C6" s="1476" t="s">
        <v>638</v>
      </c>
      <c r="D6" s="1477"/>
      <c r="E6" s="1477"/>
      <c r="F6" s="1478"/>
      <c r="G6" s="49"/>
      <c r="H6" s="13"/>
      <c r="U6" s="174" t="s">
        <v>171</v>
      </c>
    </row>
    <row r="7" spans="1:21" ht="27" customHeight="1">
      <c r="A7" s="1479" t="s">
        <v>265</v>
      </c>
      <c r="B7" s="1480"/>
      <c r="C7" s="1510" t="s">
        <v>639</v>
      </c>
      <c r="D7" s="1511"/>
      <c r="E7" s="1511"/>
      <c r="F7" s="1512"/>
      <c r="G7" s="50"/>
      <c r="H7" s="13"/>
      <c r="U7" s="174" t="s">
        <v>176</v>
      </c>
    </row>
    <row r="8" spans="1:21" ht="15" customHeight="1">
      <c r="A8" s="1479" t="s">
        <v>238</v>
      </c>
      <c r="B8" s="1480"/>
      <c r="C8" s="1476" t="s">
        <v>640</v>
      </c>
      <c r="D8" s="1477"/>
      <c r="E8" s="1477"/>
      <c r="F8" s="1478"/>
      <c r="G8" s="49"/>
      <c r="H8" s="13"/>
      <c r="U8" s="13" t="s">
        <v>190</v>
      </c>
    </row>
    <row r="9" spans="1:21" ht="15" customHeight="1">
      <c r="A9" s="1479" t="s">
        <v>263</v>
      </c>
      <c r="B9" s="1480"/>
      <c r="C9" s="1481">
        <v>41730</v>
      </c>
      <c r="D9" s="1482"/>
      <c r="E9" s="1482"/>
      <c r="F9" s="1483"/>
      <c r="G9" s="51"/>
      <c r="H9" s="13"/>
      <c r="U9" s="13" t="s">
        <v>478</v>
      </c>
    </row>
    <row r="10" spans="1:21" ht="15" customHeight="1" thickBot="1">
      <c r="A10" s="1485" t="s">
        <v>239</v>
      </c>
      <c r="B10" s="1486"/>
      <c r="C10" s="1493" t="s">
        <v>641</v>
      </c>
      <c r="D10" s="1494"/>
      <c r="E10" s="1494"/>
      <c r="F10" s="1495"/>
      <c r="G10" s="52"/>
      <c r="H10" s="13"/>
      <c r="U10" s="13" t="s">
        <v>479</v>
      </c>
    </row>
    <row r="11" spans="1:14" ht="27" customHeight="1" thickBot="1">
      <c r="A11" s="98" t="s">
        <v>236</v>
      </c>
      <c r="B11" s="10"/>
      <c r="C11" s="10"/>
      <c r="D11" s="36"/>
      <c r="E11" s="10"/>
      <c r="F11" s="10"/>
      <c r="G11" s="10"/>
      <c r="H11" s="11"/>
      <c r="I11" s="10"/>
      <c r="J11" s="12"/>
      <c r="K11" s="12"/>
      <c r="L11" s="12"/>
      <c r="M11" s="12"/>
      <c r="N11" s="12"/>
    </row>
    <row r="12" spans="1:8" ht="15" customHeight="1">
      <c r="A12" s="494" t="s">
        <v>271</v>
      </c>
      <c r="B12" s="497"/>
      <c r="C12" s="53" t="s">
        <v>277</v>
      </c>
      <c r="D12" s="712" t="s">
        <v>642</v>
      </c>
      <c r="E12" s="43" t="s">
        <v>278</v>
      </c>
      <c r="F12" s="744">
        <v>2</v>
      </c>
      <c r="G12" s="49"/>
      <c r="H12" s="13"/>
    </row>
    <row r="13" spans="1:8" ht="15" customHeight="1">
      <c r="A13" s="514" t="s">
        <v>272</v>
      </c>
      <c r="B13" s="40"/>
      <c r="C13" s="54" t="s">
        <v>240</v>
      </c>
      <c r="D13" s="830">
        <v>41821</v>
      </c>
      <c r="E13" s="5" t="s">
        <v>258</v>
      </c>
      <c r="F13" s="713">
        <v>42004</v>
      </c>
      <c r="G13" s="39"/>
      <c r="H13" s="13"/>
    </row>
    <row r="14" spans="1:8" ht="15" customHeight="1" thickBot="1">
      <c r="A14" s="55" t="s">
        <v>273</v>
      </c>
      <c r="B14" s="41"/>
      <c r="C14" s="1513">
        <v>2</v>
      </c>
      <c r="D14" s="1490"/>
      <c r="E14" s="1490"/>
      <c r="F14" s="1491"/>
      <c r="G14" s="52"/>
      <c r="H14" s="13"/>
    </row>
    <row r="15" spans="1:14" ht="27" customHeight="1" thickBot="1">
      <c r="A15" s="98" t="s">
        <v>235</v>
      </c>
      <c r="B15" s="10"/>
      <c r="C15" s="10"/>
      <c r="D15" s="36"/>
      <c r="E15" s="10"/>
      <c r="F15" s="10"/>
      <c r="G15" s="10"/>
      <c r="H15" s="11"/>
      <c r="I15" s="10"/>
      <c r="J15" s="12"/>
      <c r="K15" s="12"/>
      <c r="L15" s="12"/>
      <c r="M15" s="12"/>
      <c r="N15" s="12"/>
    </row>
    <row r="16" spans="1:8" ht="15" customHeight="1">
      <c r="A16" s="494" t="s">
        <v>276</v>
      </c>
      <c r="B16" s="497"/>
      <c r="C16" s="1263" t="s">
        <v>277</v>
      </c>
      <c r="D16" s="712" t="s">
        <v>643</v>
      </c>
      <c r="E16" s="43" t="s">
        <v>278</v>
      </c>
      <c r="F16" s="745">
        <v>2</v>
      </c>
      <c r="G16" s="49"/>
      <c r="H16" s="13"/>
    </row>
    <row r="17" spans="1:8" ht="15" customHeight="1">
      <c r="A17" s="514" t="s">
        <v>274</v>
      </c>
      <c r="B17" s="40"/>
      <c r="C17" s="1264" t="s">
        <v>240</v>
      </c>
      <c r="D17" s="1071">
        <v>42005</v>
      </c>
      <c r="E17" s="5" t="s">
        <v>258</v>
      </c>
      <c r="F17" s="1381">
        <v>42369</v>
      </c>
      <c r="G17" s="39"/>
      <c r="H17" s="13"/>
    </row>
    <row r="18" spans="1:8" ht="15" customHeight="1" thickBot="1">
      <c r="A18" s="55" t="s">
        <v>275</v>
      </c>
      <c r="B18" s="167"/>
      <c r="C18" s="1489">
        <v>2</v>
      </c>
      <c r="D18" s="1490"/>
      <c r="E18" s="1490"/>
      <c r="F18" s="1491"/>
      <c r="G18" s="52"/>
      <c r="H18" s="13"/>
    </row>
    <row r="19" spans="1:14" ht="15">
      <c r="A19" s="10"/>
      <c r="B19" s="10"/>
      <c r="C19" s="10"/>
      <c r="D19" s="36"/>
      <c r="E19" s="10"/>
      <c r="F19" s="10"/>
      <c r="G19" s="10"/>
      <c r="H19" s="11"/>
      <c r="I19" s="10"/>
      <c r="J19" s="12"/>
      <c r="K19" s="12"/>
      <c r="L19" s="12"/>
      <c r="M19" s="12"/>
      <c r="N19" s="12"/>
    </row>
    <row r="20" spans="1:16" ht="12.75" customHeight="1">
      <c r="A20" s="1492"/>
      <c r="B20" s="1492"/>
      <c r="C20" s="1492"/>
      <c r="D20" s="1492"/>
      <c r="E20" s="1492"/>
      <c r="F20" s="1492"/>
      <c r="G20" s="1492"/>
      <c r="H20" s="1492"/>
      <c r="I20" s="1492"/>
      <c r="J20" s="1492"/>
      <c r="K20" s="1492"/>
      <c r="L20" s="1492"/>
      <c r="M20" s="1492"/>
      <c r="N20" s="1492"/>
      <c r="O20" s="1492"/>
      <c r="P20" s="1492"/>
    </row>
    <row r="21" spans="1:14" ht="12.75" customHeight="1">
      <c r="A21" s="10"/>
      <c r="B21" s="10"/>
      <c r="C21" s="10"/>
      <c r="D21" s="36"/>
      <c r="E21" s="10"/>
      <c r="F21" s="10"/>
      <c r="G21" s="10"/>
      <c r="H21" s="11"/>
      <c r="I21" s="10"/>
      <c r="J21" s="12"/>
      <c r="K21" s="12"/>
      <c r="L21" s="12"/>
      <c r="M21" s="12"/>
      <c r="N21" s="12"/>
    </row>
    <row r="22" spans="1:14" ht="54.75" customHeight="1">
      <c r="A22" s="9" t="s">
        <v>444</v>
      </c>
      <c r="B22" s="9"/>
      <c r="C22" s="10"/>
      <c r="D22" s="36"/>
      <c r="E22" s="10"/>
      <c r="F22" s="10"/>
      <c r="G22" s="10"/>
      <c r="H22" s="11"/>
      <c r="I22" s="10"/>
      <c r="J22" s="12"/>
      <c r="K22" s="12"/>
      <c r="L22" s="12"/>
      <c r="M22" s="12"/>
      <c r="N22" s="12"/>
    </row>
    <row r="23" spans="1:21" s="14" customFormat="1" ht="34.5" customHeight="1" thickBot="1">
      <c r="A23" s="466" t="s">
        <v>62</v>
      </c>
      <c r="B23" s="45"/>
      <c r="C23" s="45"/>
      <c r="D23" s="45"/>
      <c r="E23" s="45"/>
      <c r="F23" s="45"/>
      <c r="G23" s="45"/>
      <c r="H23" s="45"/>
      <c r="I23" s="45"/>
      <c r="J23" s="45"/>
      <c r="K23" s="45"/>
      <c r="L23" s="45"/>
      <c r="M23" s="45"/>
      <c r="N23" s="45"/>
      <c r="O23" s="45"/>
      <c r="P23" s="46"/>
      <c r="U23" s="63"/>
    </row>
    <row r="24" spans="1:21" s="67" customFormat="1" ht="20.25" customHeight="1">
      <c r="A24" s="873" t="s">
        <v>27</v>
      </c>
      <c r="B24" s="56"/>
      <c r="C24" s="56"/>
      <c r="D24" s="56"/>
      <c r="E24" s="56"/>
      <c r="F24" s="56"/>
      <c r="G24" s="56"/>
      <c r="H24" s="56"/>
      <c r="I24" s="56"/>
      <c r="J24" s="56"/>
      <c r="K24" s="56"/>
      <c r="L24" s="56"/>
      <c r="M24" s="56"/>
      <c r="N24" s="56"/>
      <c r="O24" s="1498"/>
      <c r="P24" s="1499"/>
      <c r="U24" s="14"/>
    </row>
    <row r="25" spans="1:21" ht="31.5" customHeight="1">
      <c r="A25" s="1496" t="s">
        <v>280</v>
      </c>
      <c r="B25" s="1500" t="s">
        <v>243</v>
      </c>
      <c r="C25" s="1514"/>
      <c r="D25" s="1514"/>
      <c r="E25" s="1514"/>
      <c r="F25" s="1515"/>
      <c r="G25" s="1500" t="s">
        <v>266</v>
      </c>
      <c r="H25" s="1501"/>
      <c r="I25" s="1487" t="s">
        <v>436</v>
      </c>
      <c r="J25" s="1487" t="s">
        <v>437</v>
      </c>
      <c r="K25" s="1487" t="s">
        <v>225</v>
      </c>
      <c r="L25" s="1487" t="s">
        <v>438</v>
      </c>
      <c r="M25" s="1487" t="s">
        <v>416</v>
      </c>
      <c r="N25" s="1500" t="s">
        <v>226</v>
      </c>
      <c r="O25" s="1505"/>
      <c r="P25" s="1506"/>
      <c r="U25" s="67"/>
    </row>
    <row r="26" spans="1:16" ht="22.5" customHeight="1" thickBot="1">
      <c r="A26" s="1497"/>
      <c r="B26" s="1516"/>
      <c r="C26" s="1517"/>
      <c r="D26" s="1517"/>
      <c r="E26" s="1517"/>
      <c r="F26" s="1518"/>
      <c r="G26" s="1079" t="s">
        <v>241</v>
      </c>
      <c r="H26" s="1079" t="s">
        <v>242</v>
      </c>
      <c r="I26" s="1488"/>
      <c r="J26" s="1488"/>
      <c r="K26" s="1488"/>
      <c r="L26" s="1488"/>
      <c r="M26" s="1488"/>
      <c r="N26" s="1507"/>
      <c r="O26" s="1508"/>
      <c r="P26" s="1509"/>
    </row>
    <row r="27" spans="1:16" ht="59.25" customHeight="1">
      <c r="A27" s="1076" t="s">
        <v>659</v>
      </c>
      <c r="B27" s="1484" t="s">
        <v>660</v>
      </c>
      <c r="C27" s="1484"/>
      <c r="D27" s="1484"/>
      <c r="E27" s="1484"/>
      <c r="F27" s="1484"/>
      <c r="G27" s="1134">
        <v>13</v>
      </c>
      <c r="H27" s="1148">
        <v>2012</v>
      </c>
      <c r="I27" s="1148" t="s">
        <v>669</v>
      </c>
      <c r="J27" s="1118">
        <v>15</v>
      </c>
      <c r="K27" s="1070">
        <v>42415</v>
      </c>
      <c r="L27" s="1118" t="s">
        <v>670</v>
      </c>
      <c r="M27" s="899" t="s">
        <v>290</v>
      </c>
      <c r="N27" s="1502" t="s">
        <v>671</v>
      </c>
      <c r="O27" s="1503"/>
      <c r="P27" s="1504"/>
    </row>
    <row r="28" spans="1:16" ht="59.25" customHeight="1">
      <c r="A28" s="1076" t="s">
        <v>659</v>
      </c>
      <c r="B28" s="1484" t="s">
        <v>661</v>
      </c>
      <c r="C28" s="1484"/>
      <c r="D28" s="1484"/>
      <c r="E28" s="1484"/>
      <c r="F28" s="1484"/>
      <c r="G28" s="1134">
        <v>3</v>
      </c>
      <c r="H28" s="1148">
        <v>2012</v>
      </c>
      <c r="I28" s="1148" t="s">
        <v>672</v>
      </c>
      <c r="J28" s="1118">
        <v>3</v>
      </c>
      <c r="K28" s="1070">
        <v>42050</v>
      </c>
      <c r="L28" s="1118" t="s">
        <v>670</v>
      </c>
      <c r="M28" s="899" t="s">
        <v>290</v>
      </c>
      <c r="N28" s="1502" t="s">
        <v>787</v>
      </c>
      <c r="O28" s="1503"/>
      <c r="P28" s="1504"/>
    </row>
    <row r="29" spans="1:16" ht="59.25" customHeight="1">
      <c r="A29" s="1076" t="s">
        <v>659</v>
      </c>
      <c r="B29" s="1484" t="s">
        <v>662</v>
      </c>
      <c r="C29" s="1484"/>
      <c r="D29" s="1484"/>
      <c r="E29" s="1484"/>
      <c r="F29" s="1484"/>
      <c r="G29" s="1134">
        <v>1.1</v>
      </c>
      <c r="H29" s="1148">
        <v>2012</v>
      </c>
      <c r="I29" s="1148" t="s">
        <v>672</v>
      </c>
      <c r="J29" s="1118">
        <v>2.3</v>
      </c>
      <c r="K29" s="1070">
        <v>42050</v>
      </c>
      <c r="L29" s="1434">
        <v>0.007</v>
      </c>
      <c r="M29" s="1435" t="s">
        <v>290</v>
      </c>
      <c r="N29" s="1463" t="s">
        <v>673</v>
      </c>
      <c r="O29" s="1463"/>
      <c r="P29" s="1464"/>
    </row>
    <row r="30" spans="1:16" ht="59.25" customHeight="1">
      <c r="A30" s="1076" t="s">
        <v>659</v>
      </c>
      <c r="B30" s="1484" t="s">
        <v>663</v>
      </c>
      <c r="C30" s="1484"/>
      <c r="D30" s="1484"/>
      <c r="E30" s="1484"/>
      <c r="F30" s="1484"/>
      <c r="G30" s="1134">
        <v>2.4</v>
      </c>
      <c r="H30" s="1148">
        <v>2012</v>
      </c>
      <c r="I30" s="1148" t="s">
        <v>672</v>
      </c>
      <c r="J30" s="1118">
        <v>2.3</v>
      </c>
      <c r="K30" s="1070">
        <v>42050</v>
      </c>
      <c r="L30" s="1436">
        <v>2.1</v>
      </c>
      <c r="M30" s="1435" t="s">
        <v>674</v>
      </c>
      <c r="N30" s="1463"/>
      <c r="O30" s="1463"/>
      <c r="P30" s="1464"/>
    </row>
    <row r="31" spans="1:16" ht="59.25" customHeight="1">
      <c r="A31" s="1076" t="s">
        <v>664</v>
      </c>
      <c r="B31" s="1484" t="s">
        <v>665</v>
      </c>
      <c r="C31" s="1484"/>
      <c r="D31" s="1484"/>
      <c r="E31" s="1484"/>
      <c r="F31" s="1484"/>
      <c r="G31" s="1134">
        <v>0.85</v>
      </c>
      <c r="H31" s="1148">
        <v>2013</v>
      </c>
      <c r="I31" s="1148" t="s">
        <v>674</v>
      </c>
      <c r="J31" s="1118">
        <v>0.86</v>
      </c>
      <c r="K31" s="1070">
        <v>42415</v>
      </c>
      <c r="L31" s="1436">
        <v>0.87</v>
      </c>
      <c r="M31" s="1435" t="s">
        <v>674</v>
      </c>
      <c r="N31" s="1463"/>
      <c r="O31" s="1463"/>
      <c r="P31" s="1464"/>
    </row>
    <row r="32" spans="1:16" ht="59.25" customHeight="1">
      <c r="A32" s="1076" t="s">
        <v>664</v>
      </c>
      <c r="B32" s="1484" t="s">
        <v>666</v>
      </c>
      <c r="C32" s="1484"/>
      <c r="D32" s="1484"/>
      <c r="E32" s="1484"/>
      <c r="F32" s="1484"/>
      <c r="G32" s="1134">
        <v>0.673</v>
      </c>
      <c r="H32" s="1148">
        <v>2012</v>
      </c>
      <c r="I32" s="1148" t="s">
        <v>675</v>
      </c>
      <c r="J32" s="1118">
        <v>0.75</v>
      </c>
      <c r="K32" s="1070">
        <v>42415</v>
      </c>
      <c r="L32" s="1436" t="s">
        <v>670</v>
      </c>
      <c r="M32" s="1435" t="s">
        <v>290</v>
      </c>
      <c r="N32" s="1463" t="s">
        <v>671</v>
      </c>
      <c r="O32" s="1463"/>
      <c r="P32" s="1464"/>
    </row>
    <row r="33" spans="1:16" ht="59.25" customHeight="1" outlineLevel="1">
      <c r="A33" s="1076" t="s">
        <v>664</v>
      </c>
      <c r="B33" s="1484" t="s">
        <v>667</v>
      </c>
      <c r="C33" s="1484"/>
      <c r="D33" s="1484"/>
      <c r="E33" s="1484"/>
      <c r="F33" s="1484"/>
      <c r="G33" s="1417">
        <v>0.911</v>
      </c>
      <c r="H33" s="1148">
        <v>2012</v>
      </c>
      <c r="I33" s="1148" t="s">
        <v>675</v>
      </c>
      <c r="J33" s="1418">
        <v>0.92</v>
      </c>
      <c r="K33" s="1070">
        <v>42050</v>
      </c>
      <c r="L33" s="1437">
        <v>0.9</v>
      </c>
      <c r="M33" s="1435" t="s">
        <v>290</v>
      </c>
      <c r="N33" s="1463" t="s">
        <v>676</v>
      </c>
      <c r="O33" s="1463"/>
      <c r="P33" s="1464"/>
    </row>
    <row r="34" spans="1:16" ht="59.25" customHeight="1" outlineLevel="1">
      <c r="A34" s="1076" t="s">
        <v>664</v>
      </c>
      <c r="B34" s="1484" t="s">
        <v>668</v>
      </c>
      <c r="C34" s="1484"/>
      <c r="D34" s="1484"/>
      <c r="E34" s="1484"/>
      <c r="F34" s="1484"/>
      <c r="G34" s="1417">
        <v>0.835</v>
      </c>
      <c r="H34" s="1148">
        <v>2012</v>
      </c>
      <c r="I34" s="1148" t="s">
        <v>675</v>
      </c>
      <c r="J34" s="1418">
        <v>0.84</v>
      </c>
      <c r="K34" s="1070">
        <v>42050</v>
      </c>
      <c r="L34" s="1436" t="s">
        <v>670</v>
      </c>
      <c r="M34" s="1435" t="s">
        <v>290</v>
      </c>
      <c r="N34" s="1465" t="s">
        <v>788</v>
      </c>
      <c r="O34" s="1465"/>
      <c r="P34" s="1466"/>
    </row>
    <row r="35" spans="1:16" ht="59.25" customHeight="1" outlineLevel="1">
      <c r="A35" s="1076" t="s">
        <v>257</v>
      </c>
      <c r="B35" s="1484"/>
      <c r="C35" s="1484"/>
      <c r="D35" s="1484"/>
      <c r="E35" s="1484"/>
      <c r="F35" s="1484"/>
      <c r="G35" s="1134" t="s">
        <v>121</v>
      </c>
      <c r="H35" s="1148" t="s">
        <v>121</v>
      </c>
      <c r="I35" s="1148" t="s">
        <v>121</v>
      </c>
      <c r="J35" s="1118" t="s">
        <v>121</v>
      </c>
      <c r="K35" s="1070" t="s">
        <v>121</v>
      </c>
      <c r="L35" s="1118" t="s">
        <v>121</v>
      </c>
      <c r="M35" s="899" t="s">
        <v>257</v>
      </c>
      <c r="N35" s="1467"/>
      <c r="O35" s="1468"/>
      <c r="P35" s="1469"/>
    </row>
    <row r="36" spans="1:16" ht="59.25" customHeight="1" outlineLevel="1">
      <c r="A36" s="1342" t="s">
        <v>257</v>
      </c>
      <c r="B36" s="1484"/>
      <c r="C36" s="1484"/>
      <c r="D36" s="1484"/>
      <c r="E36" s="1484"/>
      <c r="F36" s="1484"/>
      <c r="G36" s="1134" t="s">
        <v>121</v>
      </c>
      <c r="H36" s="1148" t="s">
        <v>121</v>
      </c>
      <c r="I36" s="1148" t="s">
        <v>121</v>
      </c>
      <c r="J36" s="1118" t="s">
        <v>121</v>
      </c>
      <c r="K36" s="1070" t="s">
        <v>121</v>
      </c>
      <c r="L36" s="1118" t="s">
        <v>121</v>
      </c>
      <c r="M36" s="899" t="s">
        <v>257</v>
      </c>
      <c r="N36" s="1467"/>
      <c r="O36" s="1468"/>
      <c r="P36" s="1469"/>
    </row>
    <row r="37" spans="1:21" s="14" customFormat="1" ht="13.5" customHeight="1">
      <c r="A37" s="33"/>
      <c r="B37" s="45"/>
      <c r="C37" s="45"/>
      <c r="D37" s="45"/>
      <c r="E37" s="45"/>
      <c r="F37" s="45"/>
      <c r="G37" s="45"/>
      <c r="H37" s="45"/>
      <c r="I37" s="45"/>
      <c r="J37" s="45"/>
      <c r="K37" s="45"/>
      <c r="L37" s="45"/>
      <c r="M37" s="45"/>
      <c r="N37" s="45"/>
      <c r="O37" s="45"/>
      <c r="P37" s="46"/>
      <c r="U37" s="63"/>
    </row>
    <row r="38" spans="1:16" s="14" customFormat="1" ht="13.5" customHeight="1">
      <c r="A38" s="12"/>
      <c r="B38" s="12"/>
      <c r="C38" s="12"/>
      <c r="D38" s="12"/>
      <c r="E38" s="12"/>
      <c r="F38" s="12"/>
      <c r="G38" s="12"/>
      <c r="H38" s="12"/>
      <c r="I38" s="12"/>
      <c r="J38" s="12"/>
      <c r="K38" s="12"/>
      <c r="L38" s="12"/>
      <c r="M38" s="12"/>
      <c r="N38" s="12"/>
      <c r="O38" s="12"/>
      <c r="P38" s="12"/>
    </row>
    <row r="39" ht="12.75">
      <c r="U39" s="14"/>
    </row>
    <row r="40" ht="12.75" customHeight="1"/>
  </sheetData>
  <sheetProtection formatCells="0" formatColumns="0" formatRows="0"/>
  <mergeCells count="46">
    <mergeCell ref="N25:P26"/>
    <mergeCell ref="A7:B7"/>
    <mergeCell ref="A8:B8"/>
    <mergeCell ref="C7:F7"/>
    <mergeCell ref="C8:F8"/>
    <mergeCell ref="M25:M26"/>
    <mergeCell ref="C14:F14"/>
    <mergeCell ref="B25:F26"/>
    <mergeCell ref="K25:K26"/>
    <mergeCell ref="J25:J26"/>
    <mergeCell ref="B31:F31"/>
    <mergeCell ref="B33:F33"/>
    <mergeCell ref="A25:A26"/>
    <mergeCell ref="O24:P24"/>
    <mergeCell ref="L25:L26"/>
    <mergeCell ref="G25:H25"/>
    <mergeCell ref="N27:P27"/>
    <mergeCell ref="N28:P28"/>
    <mergeCell ref="B27:F27"/>
    <mergeCell ref="B28:F28"/>
    <mergeCell ref="B34:F34"/>
    <mergeCell ref="B35:F35"/>
    <mergeCell ref="B36:F36"/>
    <mergeCell ref="A10:B10"/>
    <mergeCell ref="I25:I26"/>
    <mergeCell ref="C18:F18"/>
    <mergeCell ref="A20:P20"/>
    <mergeCell ref="B29:F29"/>
    <mergeCell ref="C10:F10"/>
    <mergeCell ref="B30:F30"/>
    <mergeCell ref="N35:P35"/>
    <mergeCell ref="N36:P36"/>
    <mergeCell ref="A1:F1"/>
    <mergeCell ref="A5:B5"/>
    <mergeCell ref="C5:F5"/>
    <mergeCell ref="C6:F6"/>
    <mergeCell ref="A9:B9"/>
    <mergeCell ref="C9:F9"/>
    <mergeCell ref="A6:B6"/>
    <mergeCell ref="B32:F32"/>
    <mergeCell ref="N29:P29"/>
    <mergeCell ref="N30:P30"/>
    <mergeCell ref="N31:P31"/>
    <mergeCell ref="N33:P33"/>
    <mergeCell ref="N32:P32"/>
    <mergeCell ref="N34:P34"/>
  </mergeCells>
  <dataValidations count="7">
    <dataValidation type="list" allowBlank="1" showInputMessage="1" showErrorMessage="1" sqref="G18">
      <formula1>"Select,N/A,1,2,3,4,5,6,7,8,9,10,11,12,13,14,15,16,17,18,19,20"</formula1>
    </dataValidation>
    <dataValidation type="list" allowBlank="1" showInputMessage="1" showErrorMessage="1" sqref="G10:G11 C10:F10">
      <formula1>"Select,USD,EUR"</formula1>
    </dataValidation>
    <dataValidation type="list" allowBlank="1" showInputMessage="1" showErrorMessage="1" sqref="C6:G6">
      <formula1>"Select,Health Systems Strengthening,HIV/AIDS,HIV/TB,Integrated,Malaria,Tuberculosis"</formula1>
    </dataValidation>
    <dataValidation type="list" allowBlank="1" showInputMessage="1" showErrorMessage="1" sqref="D16">
      <formula1>"Select,Quarter,Semester,Annual,Other"</formula1>
    </dataValidation>
    <dataValidation type="list" allowBlank="1" showInputMessage="1" sqref="D12">
      <formula1>"Select,Quarter,Semester,Annual,Other (type)"</formula1>
    </dataValidation>
    <dataValidation errorStyle="information" type="list" allowBlank="1" showInputMessage="1" prompt="Please select the data source from the list below. You can also type in your own text." sqref="M27:M36">
      <formula1>$U$1:$U$10</formula1>
    </dataValidation>
    <dataValidation type="list" allowBlank="1" showInputMessage="1" showErrorMessage="1" sqref="A27:A36">
      <formula1>"Select, Impact, Outcome"</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1" r:id="rId1"/>
  <headerFooter alignWithMargins="0">
    <oddFooter>&amp;L&amp;9&amp;F&amp;C&amp;A&amp;R&amp;9Page &amp;P of &amp;N</oddFooter>
  </headerFooter>
</worksheet>
</file>

<file path=xl/worksheets/sheet20.xml><?xml version="1.0" encoding="utf-8"?>
<worksheet xmlns="http://schemas.openxmlformats.org/spreadsheetml/2006/main" xmlns:r="http://schemas.openxmlformats.org/officeDocument/2006/relationships">
  <sheetPr>
    <tabColor indexed="40"/>
    <pageSetUpPr fitToPage="1"/>
  </sheetPr>
  <dimension ref="A1:U39"/>
  <sheetViews>
    <sheetView view="pageBreakPreview" zoomScale="60" zoomScaleNormal="70" zoomScalePageLayoutView="55" workbookViewId="0" topLeftCell="A19">
      <selection activeCell="D58" sqref="D58"/>
    </sheetView>
  </sheetViews>
  <sheetFormatPr defaultColWidth="9.140625" defaultRowHeight="12.75"/>
  <cols>
    <col min="1" max="1" width="15.421875" style="69" customWidth="1"/>
    <col min="2" max="2" width="33.140625" style="69" customWidth="1"/>
    <col min="3" max="3" width="25.00390625" style="69" customWidth="1"/>
    <col min="4" max="4" width="22.28125" style="69" customWidth="1"/>
    <col min="5" max="5" width="26.28125" style="69" customWidth="1"/>
    <col min="6" max="6" width="21.7109375" style="69" customWidth="1"/>
    <col min="7" max="7" width="27.57421875" style="69" customWidth="1"/>
    <col min="8" max="8" width="18.57421875" style="69" customWidth="1"/>
    <col min="9" max="9" width="16.421875" style="69" customWidth="1"/>
    <col min="10" max="10" width="63.00390625" style="1046" customWidth="1"/>
    <col min="11" max="11" width="2.7109375" style="69" customWidth="1"/>
    <col min="12" max="12" width="10.00390625" style="69" customWidth="1"/>
    <col min="13" max="16384" width="9.140625" style="69" customWidth="1"/>
  </cols>
  <sheetData>
    <row r="1" spans="1:10" ht="23.25" customHeight="1">
      <c r="A1" s="1924" t="s">
        <v>279</v>
      </c>
      <c r="B1" s="1924"/>
      <c r="C1" s="1924"/>
      <c r="D1" s="1924"/>
      <c r="E1" s="1924"/>
      <c r="F1" s="1924"/>
      <c r="G1" s="1924"/>
      <c r="H1" s="1924"/>
      <c r="I1" s="1924"/>
      <c r="J1" s="1924"/>
    </row>
    <row r="2" spans="1:10" ht="18" customHeight="1" thickBot="1">
      <c r="A2" s="98" t="s">
        <v>155</v>
      </c>
      <c r="B2" s="72"/>
      <c r="C2" s="72"/>
      <c r="D2" s="72"/>
      <c r="E2" s="72"/>
      <c r="F2" s="72"/>
      <c r="G2" s="72"/>
      <c r="H2" s="72"/>
      <c r="I2" s="72"/>
      <c r="J2" s="454"/>
    </row>
    <row r="3" spans="1:10" s="220" customFormat="1" ht="27.75" customHeight="1" thickBot="1">
      <c r="A3" s="1471" t="s">
        <v>70</v>
      </c>
      <c r="B3" s="1472"/>
      <c r="C3" s="1549" t="str">
        <f>IF('LFA_Programmatic Progress_1A'!C7="","",'LFA_Programmatic Progress_1A'!C7)</f>
        <v>GEO-H-NCDC</v>
      </c>
      <c r="D3" s="1550"/>
      <c r="E3" s="1550"/>
      <c r="F3" s="1551"/>
      <c r="G3" s="73"/>
      <c r="H3" s="73"/>
      <c r="I3" s="73"/>
      <c r="J3" s="453"/>
    </row>
    <row r="4" spans="1:10" s="220" customFormat="1" ht="15" customHeight="1">
      <c r="A4" s="493" t="s">
        <v>271</v>
      </c>
      <c r="B4" s="513"/>
      <c r="C4" s="53" t="s">
        <v>277</v>
      </c>
      <c r="D4" s="505" t="str">
        <f>IF('LFA_Programmatic Progress_1A'!D12="Select","",'LFA_Programmatic Progress_1A'!D12)</f>
        <v>Semester</v>
      </c>
      <c r="E4" s="5" t="s">
        <v>278</v>
      </c>
      <c r="F4" s="47">
        <f>IF('LFA_Programmatic Progress_1A'!F12="Select","",'LFA_Programmatic Progress_1A'!F12)</f>
        <v>2</v>
      </c>
      <c r="G4" s="73"/>
      <c r="H4" s="73"/>
      <c r="I4" s="73"/>
      <c r="J4" s="453"/>
    </row>
    <row r="5" spans="1:10" s="220" customFormat="1" ht="15" customHeight="1">
      <c r="A5" s="514" t="s">
        <v>272</v>
      </c>
      <c r="B5" s="40"/>
      <c r="C5" s="54" t="s">
        <v>240</v>
      </c>
      <c r="D5" s="520">
        <f>IF('LFA_Programmatic Progress_1A'!D13="","",'LFA_Programmatic Progress_1A'!D13)</f>
        <v>41821</v>
      </c>
      <c r="E5" s="5" t="s">
        <v>258</v>
      </c>
      <c r="F5" s="521">
        <f>IF('LFA_Programmatic Progress_1A'!F13="","",'LFA_Programmatic Progress_1A'!F13)</f>
        <v>42004</v>
      </c>
      <c r="G5" s="73"/>
      <c r="H5" s="73"/>
      <c r="I5" s="73"/>
      <c r="J5" s="453"/>
    </row>
    <row r="6" spans="1:10" s="220" customFormat="1" ht="15" customHeight="1" thickBot="1">
      <c r="A6" s="55" t="s">
        <v>273</v>
      </c>
      <c r="B6" s="41"/>
      <c r="C6" s="1537">
        <f>IF('LFA_Programmatic Progress_1A'!C14="Select","",'LFA_Programmatic Progress_1A'!C14)</f>
        <v>2</v>
      </c>
      <c r="D6" s="1538"/>
      <c r="E6" s="1538"/>
      <c r="F6" s="1539"/>
      <c r="G6" s="73"/>
      <c r="H6" s="73"/>
      <c r="I6" s="73"/>
      <c r="J6" s="453"/>
    </row>
    <row r="7" spans="1:10" ht="12.75">
      <c r="A7" s="72"/>
      <c r="B7" s="72"/>
      <c r="C7" s="72"/>
      <c r="D7" s="72"/>
      <c r="E7" s="72"/>
      <c r="F7" s="72"/>
      <c r="G7" s="72"/>
      <c r="H7" s="72"/>
      <c r="I7" s="72"/>
      <c r="J7" s="454"/>
    </row>
    <row r="8" spans="1:10" ht="15">
      <c r="A8" s="232"/>
      <c r="B8" s="232"/>
      <c r="C8" s="232"/>
      <c r="D8" s="1240"/>
      <c r="E8" s="1240"/>
      <c r="F8" s="1240"/>
      <c r="G8" s="1241"/>
      <c r="H8" s="1241"/>
      <c r="I8" s="634"/>
      <c r="J8" s="1242"/>
    </row>
    <row r="9" spans="1:10" ht="20.25">
      <c r="A9" s="1316" t="s">
        <v>509</v>
      </c>
      <c r="B9" s="1317"/>
      <c r="C9" s="1318"/>
      <c r="D9" s="1270"/>
      <c r="E9" s="1270"/>
      <c r="F9" s="1271"/>
      <c r="G9" s="1270"/>
      <c r="H9" s="1270"/>
      <c r="I9" s="1036"/>
      <c r="J9" s="1319"/>
    </row>
    <row r="10" spans="1:21" ht="9" customHeight="1">
      <c r="A10" s="218"/>
      <c r="B10" s="218"/>
      <c r="C10" s="218"/>
      <c r="D10" s="1243"/>
      <c r="E10" s="1243"/>
      <c r="F10" s="1243"/>
      <c r="G10" s="1243"/>
      <c r="H10" s="1243"/>
      <c r="I10" s="1243"/>
      <c r="J10" s="1244"/>
      <c r="K10" s="77"/>
      <c r="L10" s="753"/>
      <c r="M10" s="753"/>
      <c r="N10" s="753"/>
      <c r="O10" s="753"/>
      <c r="P10" s="753"/>
      <c r="Q10" s="753"/>
      <c r="R10" s="753"/>
      <c r="S10" s="753"/>
      <c r="T10" s="753"/>
      <c r="U10" s="753"/>
    </row>
    <row r="11" spans="1:21" ht="69" customHeight="1">
      <c r="A11" s="2254" t="s">
        <v>609</v>
      </c>
      <c r="B11" s="2255"/>
      <c r="C11" s="2255"/>
      <c r="D11" s="2255"/>
      <c r="E11" s="2255"/>
      <c r="F11" s="2255"/>
      <c r="G11" s="2255"/>
      <c r="H11" s="2255"/>
      <c r="I11" s="2255"/>
      <c r="J11" s="2255"/>
      <c r="K11" s="1043"/>
      <c r="L11" s="753"/>
      <c r="M11" s="753"/>
      <c r="N11" s="753"/>
      <c r="O11" s="753"/>
      <c r="P11" s="753"/>
      <c r="Q11" s="753"/>
      <c r="R11" s="753"/>
      <c r="S11" s="753"/>
      <c r="T11" s="753"/>
      <c r="U11" s="753"/>
    </row>
    <row r="12" spans="1:18" ht="9.75" customHeight="1" thickBot="1">
      <c r="A12" s="634"/>
      <c r="B12" s="634"/>
      <c r="C12" s="634"/>
      <c r="D12" s="634"/>
      <c r="E12" s="634"/>
      <c r="F12" s="634"/>
      <c r="G12" s="634"/>
      <c r="H12" s="634"/>
      <c r="I12" s="634"/>
      <c r="J12" s="1042"/>
      <c r="M12" s="753"/>
      <c r="N12" s="753"/>
      <c r="O12" s="753"/>
      <c r="P12" s="753"/>
      <c r="Q12" s="753"/>
      <c r="R12" s="753"/>
    </row>
    <row r="13" spans="1:19" ht="45" customHeight="1" thickBot="1">
      <c r="A13" s="2250" t="s">
        <v>432</v>
      </c>
      <c r="B13" s="2251"/>
      <c r="C13" s="2250" t="s">
        <v>4</v>
      </c>
      <c r="D13" s="2250"/>
      <c r="E13" s="2250"/>
      <c r="F13" s="2250" t="s">
        <v>5</v>
      </c>
      <c r="G13" s="2250"/>
      <c r="H13" s="2250"/>
      <c r="I13" s="2250"/>
      <c r="J13" s="1346" t="s">
        <v>188</v>
      </c>
      <c r="K13" s="220"/>
      <c r="L13" s="753"/>
      <c r="M13" s="753"/>
      <c r="N13" s="753"/>
      <c r="O13" s="753"/>
      <c r="P13" s="753"/>
      <c r="Q13" s="14"/>
      <c r="R13" s="14"/>
      <c r="S13" s="14"/>
    </row>
    <row r="14" spans="1:15" ht="76.5" customHeight="1">
      <c r="A14" s="2244" t="s">
        <v>257</v>
      </c>
      <c r="B14" s="2245"/>
      <c r="C14" s="2252"/>
      <c r="D14" s="2246"/>
      <c r="E14" s="2253"/>
      <c r="F14" s="2252"/>
      <c r="G14" s="2246"/>
      <c r="H14" s="2246"/>
      <c r="I14" s="2253"/>
      <c r="J14" s="1347"/>
      <c r="K14" s="753"/>
      <c r="L14" s="753"/>
      <c r="M14" s="753"/>
      <c r="N14" s="753"/>
      <c r="O14" s="753"/>
    </row>
    <row r="15" spans="1:10" ht="76.5" customHeight="1">
      <c r="A15" s="2244" t="s">
        <v>257</v>
      </c>
      <c r="B15" s="2245"/>
      <c r="C15" s="2241"/>
      <c r="D15" s="2242"/>
      <c r="E15" s="2243"/>
      <c r="F15" s="2241"/>
      <c r="G15" s="2242"/>
      <c r="H15" s="2242"/>
      <c r="I15" s="2243"/>
      <c r="J15" s="1347"/>
    </row>
    <row r="16" spans="1:11" ht="76.5" customHeight="1">
      <c r="A16" s="2244" t="s">
        <v>257</v>
      </c>
      <c r="B16" s="2245"/>
      <c r="C16" s="2241"/>
      <c r="D16" s="2242"/>
      <c r="E16" s="2243"/>
      <c r="F16" s="2241"/>
      <c r="G16" s="2242"/>
      <c r="H16" s="2242"/>
      <c r="I16" s="2243"/>
      <c r="J16" s="1348"/>
      <c r="K16" s="220"/>
    </row>
    <row r="17" spans="1:11" ht="76.5" customHeight="1">
      <c r="A17" s="2244" t="s">
        <v>257</v>
      </c>
      <c r="B17" s="2245"/>
      <c r="C17" s="2241"/>
      <c r="D17" s="2242"/>
      <c r="E17" s="2243"/>
      <c r="F17" s="2241"/>
      <c r="G17" s="2242"/>
      <c r="H17" s="2242"/>
      <c r="I17" s="2243"/>
      <c r="J17" s="1348"/>
      <c r="K17" s="220"/>
    </row>
    <row r="18" spans="1:10" ht="76.5" customHeight="1">
      <c r="A18" s="2244" t="s">
        <v>257</v>
      </c>
      <c r="B18" s="2245"/>
      <c r="C18" s="2241"/>
      <c r="D18" s="2242"/>
      <c r="E18" s="2243"/>
      <c r="F18" s="2241"/>
      <c r="G18" s="2242"/>
      <c r="H18" s="2242"/>
      <c r="I18" s="2243"/>
      <c r="J18" s="1348"/>
    </row>
    <row r="19" spans="1:10" ht="76.5" customHeight="1">
      <c r="A19" s="2244" t="s">
        <v>257</v>
      </c>
      <c r="B19" s="2245"/>
      <c r="C19" s="2241"/>
      <c r="D19" s="2242"/>
      <c r="E19" s="2243"/>
      <c r="F19" s="2241"/>
      <c r="G19" s="2242"/>
      <c r="H19" s="2242"/>
      <c r="I19" s="2243"/>
      <c r="J19" s="1348"/>
    </row>
    <row r="20" spans="1:10" ht="76.5" customHeight="1">
      <c r="A20" s="2244" t="s">
        <v>257</v>
      </c>
      <c r="B20" s="2245"/>
      <c r="C20" s="2241"/>
      <c r="D20" s="2242"/>
      <c r="E20" s="2243"/>
      <c r="F20" s="2241"/>
      <c r="G20" s="2242"/>
      <c r="H20" s="2242"/>
      <c r="I20" s="2243"/>
      <c r="J20" s="1348"/>
    </row>
    <row r="21" spans="1:10" ht="76.5" customHeight="1">
      <c r="A21" s="2244" t="s">
        <v>257</v>
      </c>
      <c r="B21" s="2245"/>
      <c r="C21" s="2241"/>
      <c r="D21" s="2242"/>
      <c r="E21" s="2243"/>
      <c r="F21" s="2241"/>
      <c r="G21" s="2242"/>
      <c r="H21" s="2242"/>
      <c r="I21" s="2243"/>
      <c r="J21" s="1348"/>
    </row>
    <row r="22" spans="1:10" ht="76.5" customHeight="1">
      <c r="A22" s="2244" t="s">
        <v>257</v>
      </c>
      <c r="B22" s="2245"/>
      <c r="C22" s="2241"/>
      <c r="D22" s="2242"/>
      <c r="E22" s="2243"/>
      <c r="F22" s="2241"/>
      <c r="G22" s="2242"/>
      <c r="H22" s="2242"/>
      <c r="I22" s="2243"/>
      <c r="J22" s="1348"/>
    </row>
    <row r="23" spans="1:10" ht="76.5" customHeight="1" thickBot="1">
      <c r="A23" s="2244" t="s">
        <v>257</v>
      </c>
      <c r="B23" s="2245"/>
      <c r="C23" s="2241"/>
      <c r="D23" s="2242"/>
      <c r="E23" s="2243"/>
      <c r="F23" s="2241"/>
      <c r="G23" s="2242"/>
      <c r="H23" s="2242"/>
      <c r="I23" s="2243"/>
      <c r="J23" s="1348"/>
    </row>
    <row r="24" spans="1:10" ht="76.5" customHeight="1">
      <c r="A24" s="2244" t="s">
        <v>257</v>
      </c>
      <c r="B24" s="2245"/>
      <c r="C24" s="2241"/>
      <c r="D24" s="2246"/>
      <c r="E24" s="2243"/>
      <c r="F24" s="2241"/>
      <c r="G24" s="2242"/>
      <c r="H24" s="2242"/>
      <c r="I24" s="2243"/>
      <c r="J24" s="1348"/>
    </row>
    <row r="25" spans="1:10" ht="76.5" customHeight="1">
      <c r="A25" s="2244" t="s">
        <v>257</v>
      </c>
      <c r="B25" s="2245"/>
      <c r="C25" s="2241"/>
      <c r="D25" s="2242"/>
      <c r="E25" s="2243"/>
      <c r="F25" s="2241"/>
      <c r="G25" s="2242"/>
      <c r="H25" s="2242"/>
      <c r="I25" s="2243"/>
      <c r="J25" s="1348"/>
    </row>
    <row r="26" spans="1:10" ht="76.5" customHeight="1">
      <c r="A26" s="2244" t="s">
        <v>257</v>
      </c>
      <c r="B26" s="2245"/>
      <c r="C26" s="2241"/>
      <c r="D26" s="2242"/>
      <c r="E26" s="2243"/>
      <c r="F26" s="2241"/>
      <c r="G26" s="2242"/>
      <c r="H26" s="2242"/>
      <c r="I26" s="2243"/>
      <c r="J26" s="1348"/>
    </row>
    <row r="27" spans="1:10" ht="76.5" customHeight="1" thickBot="1">
      <c r="A27" s="2256" t="s">
        <v>257</v>
      </c>
      <c r="B27" s="2257"/>
      <c r="C27" s="2247"/>
      <c r="D27" s="2248"/>
      <c r="E27" s="2249"/>
      <c r="F27" s="2247"/>
      <c r="G27" s="2248"/>
      <c r="H27" s="2248"/>
      <c r="I27" s="2249"/>
      <c r="J27" s="1349"/>
    </row>
    <row r="28" ht="12.75">
      <c r="J28" s="1044"/>
    </row>
    <row r="29" spans="5:10" ht="12.75">
      <c r="E29" s="753" t="s">
        <v>564</v>
      </c>
      <c r="J29" s="1044"/>
    </row>
    <row r="30" spans="1:10" ht="12.75" hidden="1">
      <c r="A30" s="1045" t="s">
        <v>257</v>
      </c>
      <c r="J30" s="1044"/>
    </row>
    <row r="31" spans="1:10" ht="12.75" hidden="1">
      <c r="A31" s="1045" t="s">
        <v>17</v>
      </c>
      <c r="J31" s="1044"/>
    </row>
    <row r="32" spans="1:10" ht="12.75" hidden="1">
      <c r="A32" s="1045" t="s">
        <v>18</v>
      </c>
      <c r="J32" s="1044"/>
    </row>
    <row r="33" ht="12.75" hidden="1">
      <c r="J33" s="1044"/>
    </row>
    <row r="34" spans="1:10" ht="12.75" hidden="1">
      <c r="A34" s="1045" t="s">
        <v>257</v>
      </c>
      <c r="J34" s="1044"/>
    </row>
    <row r="35" ht="12.75" hidden="1">
      <c r="A35" s="1045" t="s">
        <v>19</v>
      </c>
    </row>
    <row r="36" ht="12.75" hidden="1">
      <c r="A36" s="1045" t="s">
        <v>20</v>
      </c>
    </row>
    <row r="37" ht="12.75" hidden="1">
      <c r="A37" s="1045" t="s">
        <v>21</v>
      </c>
    </row>
    <row r="38" ht="12.75" hidden="1">
      <c r="A38" s="1045" t="s">
        <v>22</v>
      </c>
    </row>
    <row r="39" ht="12.75" hidden="1">
      <c r="A39" s="1045" t="s">
        <v>23</v>
      </c>
    </row>
    <row r="40" ht="12.75" hidden="1"/>
  </sheetData>
  <sheetProtection formatCells="0" formatColumns="0" formatRows="0" insertRows="0"/>
  <mergeCells count="50">
    <mergeCell ref="A1:J1"/>
    <mergeCell ref="A3:B3"/>
    <mergeCell ref="C3:F3"/>
    <mergeCell ref="C6:F6"/>
    <mergeCell ref="A27:B27"/>
    <mergeCell ref="A25:B25"/>
    <mergeCell ref="C14:E14"/>
    <mergeCell ref="A26:B26"/>
    <mergeCell ref="C18:E18"/>
    <mergeCell ref="A24:B24"/>
    <mergeCell ref="F19:I19"/>
    <mergeCell ref="F17:I17"/>
    <mergeCell ref="A11:J11"/>
    <mergeCell ref="F13:I13"/>
    <mergeCell ref="C13:E13"/>
    <mergeCell ref="A17:B17"/>
    <mergeCell ref="A18:B18"/>
    <mergeCell ref="A15:B15"/>
    <mergeCell ref="A16:B16"/>
    <mergeCell ref="F18:I18"/>
    <mergeCell ref="A13:B13"/>
    <mergeCell ref="F14:I14"/>
    <mergeCell ref="C15:E15"/>
    <mergeCell ref="F15:I15"/>
    <mergeCell ref="A14:B14"/>
    <mergeCell ref="C16:E16"/>
    <mergeCell ref="F16:I16"/>
    <mergeCell ref="F25:I25"/>
    <mergeCell ref="C24:E24"/>
    <mergeCell ref="C25:E25"/>
    <mergeCell ref="C27:E27"/>
    <mergeCell ref="F27:I27"/>
    <mergeCell ref="C26:E26"/>
    <mergeCell ref="F26:I26"/>
    <mergeCell ref="F24:I24"/>
    <mergeCell ref="A20:B20"/>
    <mergeCell ref="A21:B21"/>
    <mergeCell ref="A22:B22"/>
    <mergeCell ref="A23:B23"/>
    <mergeCell ref="C19:E19"/>
    <mergeCell ref="C17:E17"/>
    <mergeCell ref="A19:B19"/>
    <mergeCell ref="F20:I20"/>
    <mergeCell ref="F21:I21"/>
    <mergeCell ref="F22:I22"/>
    <mergeCell ref="F23:I23"/>
    <mergeCell ref="C20:E20"/>
    <mergeCell ref="C21:E21"/>
    <mergeCell ref="C22:E22"/>
    <mergeCell ref="C23:E23"/>
  </mergeCells>
  <dataValidations count="1">
    <dataValidation type="list" allowBlank="1" showInputMessage="1" showErrorMessage="1" sqref="A14:B27">
      <formula1>$A$34:$A$39</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8" r:id="rId1"/>
  <headerFooter>
    <oddFooter>&amp;L&amp;9&amp;F&amp;C&amp;A&amp;R&amp;9Page &amp;P of &amp;N</oddFooter>
  </headerFooter>
</worksheet>
</file>

<file path=xl/worksheets/sheet21.xml><?xml version="1.0" encoding="utf-8"?>
<worksheet xmlns="http://schemas.openxmlformats.org/spreadsheetml/2006/main" xmlns:r="http://schemas.openxmlformats.org/officeDocument/2006/relationships">
  <sheetPr>
    <tabColor indexed="40"/>
    <pageSetUpPr fitToPage="1"/>
  </sheetPr>
  <dimension ref="A1:K25"/>
  <sheetViews>
    <sheetView view="pageBreakPreview" zoomScale="70" zoomScaleNormal="85" zoomScaleSheetLayoutView="70" zoomScalePageLayoutView="0" workbookViewId="0" topLeftCell="A1">
      <selection activeCell="J5" sqref="J5"/>
    </sheetView>
  </sheetViews>
  <sheetFormatPr defaultColWidth="9.140625" defaultRowHeight="12.75"/>
  <cols>
    <col min="1" max="1" width="9.140625" style="69" customWidth="1"/>
    <col min="2" max="2" width="22.140625" style="69" customWidth="1"/>
    <col min="3" max="3" width="27.00390625" style="69" customWidth="1"/>
    <col min="4" max="4" width="21.140625" style="69" customWidth="1"/>
    <col min="5" max="5" width="17.00390625" style="69" customWidth="1"/>
    <col min="6" max="6" width="15.421875" style="69" customWidth="1"/>
    <col min="7" max="7" width="16.28125" style="69" customWidth="1"/>
    <col min="8" max="8" width="17.28125" style="69" customWidth="1"/>
    <col min="9" max="9" width="17.8515625" style="69" customWidth="1"/>
    <col min="10" max="10" width="58.8515625" style="69" customWidth="1"/>
    <col min="11" max="11" width="2.00390625" style="1036" customWidth="1"/>
    <col min="12" max="16384" width="9.140625" style="69" customWidth="1"/>
  </cols>
  <sheetData>
    <row r="1" spans="1:10" ht="24" customHeight="1">
      <c r="A1" s="1924" t="s">
        <v>279</v>
      </c>
      <c r="B1" s="1924"/>
      <c r="C1" s="1924"/>
      <c r="D1" s="1924"/>
      <c r="E1" s="1924"/>
      <c r="F1" s="1924"/>
      <c r="G1" s="1924"/>
      <c r="H1" s="1924"/>
      <c r="I1" s="1924"/>
      <c r="J1" s="554"/>
    </row>
    <row r="2" spans="1:10" ht="27" customHeight="1" thickBot="1">
      <c r="A2" s="98" t="s">
        <v>155</v>
      </c>
      <c r="B2" s="72"/>
      <c r="C2" s="72"/>
      <c r="D2" s="72"/>
      <c r="E2" s="72"/>
      <c r="F2" s="72"/>
      <c r="G2" s="72"/>
      <c r="H2" s="72"/>
      <c r="I2" s="72"/>
      <c r="J2" s="554"/>
    </row>
    <row r="3" spans="1:10" ht="15.75" thickBot="1">
      <c r="A3" s="1869" t="s">
        <v>70</v>
      </c>
      <c r="B3" s="2269"/>
      <c r="C3" s="1870"/>
      <c r="D3" s="2270" t="str">
        <f>IF('LFA_Programmatic Progress_1A'!C7="","",'LFA_Programmatic Progress_1A'!C7)</f>
        <v>GEO-H-NCDC</v>
      </c>
      <c r="E3" s="2271"/>
      <c r="F3" s="2271"/>
      <c r="G3" s="2272"/>
      <c r="H3" s="80"/>
      <c r="I3" s="80"/>
      <c r="J3" s="554"/>
    </row>
    <row r="4" spans="1:10" ht="15">
      <c r="A4" s="494" t="s">
        <v>276</v>
      </c>
      <c r="B4" s="58"/>
      <c r="C4" s="58"/>
      <c r="D4" s="53" t="s">
        <v>277</v>
      </c>
      <c r="E4" s="89" t="str">
        <f>IF('LFA_Programmatic Progress_1A'!D16="Select","",'LFA_Programmatic Progress_1A'!D16)</f>
        <v>Annual</v>
      </c>
      <c r="F4" s="5" t="s">
        <v>278</v>
      </c>
      <c r="G4" s="507">
        <f>IF('LFA_Programmatic Progress_1A'!F16="Select","",'LFA_Programmatic Progress_1A'!F16)</f>
        <v>2</v>
      </c>
      <c r="H4" s="80"/>
      <c r="I4" s="80"/>
      <c r="J4" s="554"/>
    </row>
    <row r="5" spans="1:10" ht="15">
      <c r="A5" s="514" t="s">
        <v>274</v>
      </c>
      <c r="B5" s="58"/>
      <c r="C5" s="59"/>
      <c r="D5" s="54" t="s">
        <v>240</v>
      </c>
      <c r="E5" s="93">
        <f>IF('LFA_Programmatic Progress_1A'!D17="Select","",'LFA_Programmatic Progress_1A'!D17)</f>
        <v>42005</v>
      </c>
      <c r="F5" s="5" t="s">
        <v>258</v>
      </c>
      <c r="G5" s="506">
        <f>IF('LFA_Programmatic Progress_1A'!F17="Select","",'LFA_Programmatic Progress_1A'!F17)</f>
        <v>42369</v>
      </c>
      <c r="H5" s="80"/>
      <c r="I5" s="80"/>
      <c r="J5" s="554"/>
    </row>
    <row r="6" spans="1:10" ht="15.75" thickBot="1">
      <c r="A6" s="55" t="s">
        <v>275</v>
      </c>
      <c r="B6" s="60"/>
      <c r="C6" s="61"/>
      <c r="D6" s="2273">
        <f>IF('LFA_Programmatic Progress_1A'!C18="Select","",'LFA_Programmatic Progress_1A'!C18)</f>
        <v>2</v>
      </c>
      <c r="E6" s="2274"/>
      <c r="F6" s="2274"/>
      <c r="G6" s="2275"/>
      <c r="H6" s="80"/>
      <c r="I6" s="80"/>
      <c r="J6" s="554"/>
    </row>
    <row r="7" spans="1:11" s="753" customFormat="1" ht="15">
      <c r="A7" s="236"/>
      <c r="B7" s="237"/>
      <c r="C7" s="242"/>
      <c r="D7" s="245"/>
      <c r="E7" s="235"/>
      <c r="F7" s="246"/>
      <c r="G7" s="245"/>
      <c r="H7" s="177"/>
      <c r="I7" s="250"/>
      <c r="J7" s="635"/>
      <c r="K7" s="1351"/>
    </row>
    <row r="8" spans="1:11" s="753" customFormat="1" ht="20.25">
      <c r="A8" s="165" t="s">
        <v>228</v>
      </c>
      <c r="B8" s="238"/>
      <c r="C8" s="180"/>
      <c r="D8" s="241"/>
      <c r="E8" s="241"/>
      <c r="F8" s="243"/>
      <c r="G8" s="244"/>
      <c r="H8" s="248"/>
      <c r="I8" s="248"/>
      <c r="J8" s="635"/>
      <c r="K8" s="1351"/>
    </row>
    <row r="9" spans="1:11" s="753" customFormat="1" ht="15">
      <c r="A9" s="239"/>
      <c r="B9" s="180"/>
      <c r="C9" s="240"/>
      <c r="D9" s="176"/>
      <c r="E9" s="244"/>
      <c r="F9" s="244"/>
      <c r="G9" s="249"/>
      <c r="H9" s="248"/>
      <c r="I9" s="253"/>
      <c r="J9" s="635"/>
      <c r="K9" s="1351"/>
    </row>
    <row r="10" spans="1:10" ht="5.25" customHeight="1">
      <c r="A10" s="636"/>
      <c r="B10" s="556"/>
      <c r="C10" s="557"/>
      <c r="D10" s="557"/>
      <c r="E10" s="557"/>
      <c r="F10" s="556"/>
      <c r="G10" s="556"/>
      <c r="H10" s="556"/>
      <c r="I10" s="557"/>
      <c r="J10" s="557"/>
    </row>
    <row r="11" spans="1:11" ht="18" customHeight="1">
      <c r="A11" s="2267" t="s">
        <v>451</v>
      </c>
      <c r="B11" s="2268"/>
      <c r="C11" s="2268"/>
      <c r="D11" s="2268"/>
      <c r="E11" s="2268"/>
      <c r="F11" s="2268"/>
      <c r="G11" s="2268"/>
      <c r="H11" s="2268"/>
      <c r="I11" s="2268"/>
      <c r="J11" s="2268"/>
      <c r="K11" s="977"/>
    </row>
    <row r="12" spans="1:10" ht="13.5" thickBot="1">
      <c r="A12" s="637"/>
      <c r="B12" s="31"/>
      <c r="C12" s="638"/>
      <c r="D12" s="638"/>
      <c r="E12" s="638"/>
      <c r="F12" s="639"/>
      <c r="G12" s="639"/>
      <c r="H12" s="639"/>
      <c r="I12" s="639"/>
      <c r="J12" s="638"/>
    </row>
    <row r="13" spans="1:10" ht="26.25" customHeight="1">
      <c r="A13" s="455"/>
      <c r="B13" s="456"/>
      <c r="C13" s="456"/>
      <c r="D13" s="457"/>
      <c r="E13" s="458"/>
      <c r="F13" s="515" t="s">
        <v>382</v>
      </c>
      <c r="G13" s="1335" t="s">
        <v>383</v>
      </c>
      <c r="H13" s="2282" t="s">
        <v>134</v>
      </c>
      <c r="I13" s="2283"/>
      <c r="J13" s="2284"/>
    </row>
    <row r="14" spans="1:10" ht="51" customHeight="1">
      <c r="A14" s="2288" t="s">
        <v>517</v>
      </c>
      <c r="B14" s="2289"/>
      <c r="C14" s="2289"/>
      <c r="D14" s="2289"/>
      <c r="E14" s="2290"/>
      <c r="F14" s="767">
        <f>+'PR_Cash Reconciliation_5A'!M13</f>
        <v>4030847.7714788006</v>
      </c>
      <c r="G14" s="768"/>
      <c r="H14" s="1832"/>
      <c r="I14" s="1833"/>
      <c r="J14" s="2285"/>
    </row>
    <row r="15" spans="1:10" ht="39" customHeight="1">
      <c r="A15" s="2263" t="s">
        <v>251</v>
      </c>
      <c r="B15" s="2264"/>
      <c r="C15" s="2264"/>
      <c r="D15" s="2264"/>
      <c r="E15" s="2264"/>
      <c r="F15" s="2261">
        <f>+'PR_Cash Reconciliation_5A'!K15</f>
        <v>0</v>
      </c>
      <c r="G15" s="2265"/>
      <c r="H15" s="1832"/>
      <c r="I15" s="1833"/>
      <c r="J15" s="2285"/>
    </row>
    <row r="16" spans="1:10" ht="39" customHeight="1">
      <c r="A16" s="640"/>
      <c r="B16" s="2291" t="s">
        <v>8</v>
      </c>
      <c r="C16" s="2292"/>
      <c r="D16" s="2292"/>
      <c r="E16" s="2293"/>
      <c r="F16" s="2262"/>
      <c r="G16" s="2266"/>
      <c r="H16" s="1838"/>
      <c r="I16" s="1839"/>
      <c r="J16" s="2286"/>
    </row>
    <row r="17" spans="1:11" s="753" customFormat="1" ht="39" customHeight="1">
      <c r="A17" s="640"/>
      <c r="B17" s="2258" t="s">
        <v>44</v>
      </c>
      <c r="C17" s="2259"/>
      <c r="D17" s="2259"/>
      <c r="E17" s="2260"/>
      <c r="F17" s="487">
        <f>+'PR_Cash Reconciliation_5A'!K16</f>
        <v>0</v>
      </c>
      <c r="G17" s="769"/>
      <c r="H17" s="2024"/>
      <c r="I17" s="2276"/>
      <c r="J17" s="2277"/>
      <c r="K17" s="1351"/>
    </row>
    <row r="18" spans="1:11" s="753" customFormat="1" ht="39" customHeight="1">
      <c r="A18" s="640"/>
      <c r="B18" s="2085" t="s">
        <v>448</v>
      </c>
      <c r="C18" s="2085"/>
      <c r="D18" s="2085"/>
      <c r="E18" s="2287"/>
      <c r="F18" s="487">
        <f>+'PR_Cash Reconciliation_5A'!K17</f>
        <v>0</v>
      </c>
      <c r="G18" s="769"/>
      <c r="H18" s="1832"/>
      <c r="I18" s="2278"/>
      <c r="J18" s="2279"/>
      <c r="K18" s="1351"/>
    </row>
    <row r="19" spans="1:10" ht="39" customHeight="1">
      <c r="A19" s="640"/>
      <c r="B19" s="2085" t="s">
        <v>449</v>
      </c>
      <c r="C19" s="2280"/>
      <c r="D19" s="2280"/>
      <c r="E19" s="2281"/>
      <c r="F19" s="487">
        <f>+'PR_Cash Reconciliation_5A'!K18</f>
        <v>0</v>
      </c>
      <c r="G19" s="769"/>
      <c r="H19" s="2024"/>
      <c r="I19" s="2276"/>
      <c r="J19" s="2277"/>
    </row>
    <row r="20" spans="1:10" ht="39" customHeight="1">
      <c r="A20" s="640"/>
      <c r="B20" s="2300" t="s">
        <v>46</v>
      </c>
      <c r="C20" s="2301"/>
      <c r="D20" s="2301"/>
      <c r="E20" s="2301"/>
      <c r="F20" s="770">
        <f>+'PR_Cash Reconciliation_5A'!K19</f>
        <v>0</v>
      </c>
      <c r="G20" s="771"/>
      <c r="H20" s="2024"/>
      <c r="I20" s="2276"/>
      <c r="J20" s="2277"/>
    </row>
    <row r="21" spans="1:10" ht="41.25" customHeight="1">
      <c r="A21" s="641" t="s">
        <v>252</v>
      </c>
      <c r="B21" s="2291" t="s">
        <v>518</v>
      </c>
      <c r="C21" s="2292"/>
      <c r="D21" s="2292"/>
      <c r="E21" s="2292"/>
      <c r="F21" s="772">
        <f>+'PR_Cash Reconciliation_5A'!K22</f>
        <v>2752053.64</v>
      </c>
      <c r="G21" s="773"/>
      <c r="H21" s="2024"/>
      <c r="I21" s="2276"/>
      <c r="J21" s="2277"/>
    </row>
    <row r="22" spans="1:10" ht="41.25" customHeight="1">
      <c r="A22" s="640"/>
      <c r="B22" s="2297" t="s">
        <v>48</v>
      </c>
      <c r="C22" s="2298"/>
      <c r="D22" s="2298"/>
      <c r="E22" s="2299"/>
      <c r="F22" s="774">
        <f>+'PR_Cash Reconciliation_5A'!K23</f>
        <v>-57049.4507952109</v>
      </c>
      <c r="G22" s="775"/>
      <c r="H22" s="2024"/>
      <c r="I22" s="2276"/>
      <c r="J22" s="2277"/>
    </row>
    <row r="23" spans="1:10" ht="41.25" customHeight="1">
      <c r="A23" s="640"/>
      <c r="B23" s="2304" t="s">
        <v>130</v>
      </c>
      <c r="C23" s="2305"/>
      <c r="D23" s="2305"/>
      <c r="E23" s="2306"/>
      <c r="F23" s="774">
        <f>+'PR_Cash Reconciliation_5A'!K24</f>
        <v>0</v>
      </c>
      <c r="G23" s="776"/>
      <c r="H23" s="2024"/>
      <c r="I23" s="2276"/>
      <c r="J23" s="2277"/>
    </row>
    <row r="24" spans="1:10" ht="51" customHeight="1" thickBot="1">
      <c r="A24" s="2302" t="s">
        <v>132</v>
      </c>
      <c r="B24" s="2076"/>
      <c r="C24" s="2076"/>
      <c r="D24" s="2076"/>
      <c r="E24" s="2303"/>
      <c r="F24" s="1350">
        <f>+F14+F15+F17+F18+F19+F20-F21-F22-F23</f>
        <v>1335843.5822740113</v>
      </c>
      <c r="G24" s="486">
        <f>+G14+G15+G17+G18+G19+G20-G21-G22-G23</f>
        <v>0</v>
      </c>
      <c r="H24" s="2294"/>
      <c r="I24" s="2295"/>
      <c r="J24" s="2296"/>
    </row>
    <row r="25" spans="1:10" ht="12" customHeight="1">
      <c r="A25" s="88"/>
      <c r="B25" s="574"/>
      <c r="C25" s="574"/>
      <c r="D25" s="574"/>
      <c r="E25" s="574"/>
      <c r="F25" s="574"/>
      <c r="G25" s="574"/>
      <c r="H25" s="574"/>
      <c r="I25" s="574"/>
      <c r="J25" s="1047"/>
    </row>
  </sheetData>
  <sheetProtection password="92D1" sheet="1" formatCells="0" formatColumns="0" formatRows="0"/>
  <mergeCells count="29">
    <mergeCell ref="H22:J22"/>
    <mergeCell ref="H24:J24"/>
    <mergeCell ref="B22:E22"/>
    <mergeCell ref="B20:E20"/>
    <mergeCell ref="B21:E21"/>
    <mergeCell ref="H21:J21"/>
    <mergeCell ref="A24:E24"/>
    <mergeCell ref="H20:J20"/>
    <mergeCell ref="B23:E23"/>
    <mergeCell ref="H23:J23"/>
    <mergeCell ref="H19:J19"/>
    <mergeCell ref="H18:J18"/>
    <mergeCell ref="B19:E19"/>
    <mergeCell ref="H13:J13"/>
    <mergeCell ref="H15:J16"/>
    <mergeCell ref="H14:J14"/>
    <mergeCell ref="B18:E18"/>
    <mergeCell ref="H17:J17"/>
    <mergeCell ref="A14:E14"/>
    <mergeCell ref="B16:E16"/>
    <mergeCell ref="B17:E17"/>
    <mergeCell ref="F15:F16"/>
    <mergeCell ref="A15:E15"/>
    <mergeCell ref="G15:G16"/>
    <mergeCell ref="A11:J11"/>
    <mergeCell ref="A1:I1"/>
    <mergeCell ref="A3:C3"/>
    <mergeCell ref="D3:G3"/>
    <mergeCell ref="D6:G6"/>
  </mergeCells>
  <dataValidations count="1">
    <dataValidation type="list" allowBlank="1" showInputMessage="1" showErrorMessage="1" sqref="E4:E5">
      <formula1>"Select,Quarter,Semester"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9" r:id="rId1"/>
  <headerFooter alignWithMargins="0">
    <oddFooter>&amp;L&amp;9&amp;F&amp;C&amp;A&amp;R&amp;9Page &amp;P of &amp;N</oddFooter>
  </headerFooter>
</worksheet>
</file>

<file path=xl/worksheets/sheet22.xml><?xml version="1.0" encoding="utf-8"?>
<worksheet xmlns="http://schemas.openxmlformats.org/spreadsheetml/2006/main" xmlns:r="http://schemas.openxmlformats.org/officeDocument/2006/relationships">
  <sheetPr>
    <tabColor indexed="40"/>
    <pageSetUpPr fitToPage="1"/>
  </sheetPr>
  <dimension ref="A1:IT55"/>
  <sheetViews>
    <sheetView view="pageBreakPreview" zoomScale="70" zoomScaleNormal="60" zoomScaleSheetLayoutView="70" zoomScalePageLayoutView="55" workbookViewId="0" topLeftCell="A37">
      <selection activeCell="O6" sqref="O6"/>
    </sheetView>
  </sheetViews>
  <sheetFormatPr defaultColWidth="9.140625" defaultRowHeight="12.75"/>
  <cols>
    <col min="1" max="1" width="9.140625" style="69" customWidth="1"/>
    <col min="2" max="2" width="34.421875" style="69" customWidth="1"/>
    <col min="3" max="3" width="10.8515625" style="69" customWidth="1"/>
    <col min="4" max="4" width="8.28125" style="69" bestFit="1" customWidth="1"/>
    <col min="5" max="5" width="6.140625" style="69" customWidth="1"/>
    <col min="6" max="6" width="16.140625" style="69" customWidth="1"/>
    <col min="7" max="7" width="4.8515625" style="69" customWidth="1"/>
    <col min="8" max="8" width="17.00390625" style="69" customWidth="1"/>
    <col min="9" max="9" width="15.421875" style="69" customWidth="1"/>
    <col min="10" max="10" width="22.7109375" style="69" customWidth="1"/>
    <col min="11" max="11" width="26.00390625" style="69" customWidth="1"/>
    <col min="12" max="12" width="3.421875" style="69" customWidth="1"/>
    <col min="13" max="13" width="19.7109375" style="69" customWidth="1"/>
    <col min="14" max="14" width="2.421875" style="69" customWidth="1"/>
    <col min="15" max="15" width="23.8515625" style="69" customWidth="1"/>
    <col min="16" max="16" width="17.57421875" style="69" customWidth="1"/>
    <col min="17" max="17" width="7.00390625" style="69" customWidth="1"/>
    <col min="18" max="18" width="28.7109375" style="69" customWidth="1"/>
    <col min="19" max="19" width="3.8515625" style="69" customWidth="1"/>
    <col min="20" max="16384" width="9.140625" style="69" customWidth="1"/>
  </cols>
  <sheetData>
    <row r="1" spans="1:18" ht="24" customHeight="1">
      <c r="A1" s="1924" t="s">
        <v>279</v>
      </c>
      <c r="B1" s="1924"/>
      <c r="C1" s="1924"/>
      <c r="D1" s="1924"/>
      <c r="E1" s="1924"/>
      <c r="F1" s="1924"/>
      <c r="G1" s="1924"/>
      <c r="H1" s="1924"/>
      <c r="I1" s="1924"/>
      <c r="J1" s="1924"/>
      <c r="K1" s="1924"/>
      <c r="L1" s="1924"/>
      <c r="M1" s="1924"/>
      <c r="N1" s="1924"/>
      <c r="O1" s="1924"/>
      <c r="P1" s="301"/>
      <c r="Q1" s="301"/>
      <c r="R1" s="554"/>
    </row>
    <row r="2" spans="1:18" ht="27" customHeight="1" thickBot="1">
      <c r="A2" s="98" t="s">
        <v>155</v>
      </c>
      <c r="B2" s="72"/>
      <c r="C2" s="72"/>
      <c r="D2" s="72"/>
      <c r="E2" s="72"/>
      <c r="F2" s="72"/>
      <c r="G2" s="72"/>
      <c r="H2" s="72"/>
      <c r="I2" s="72"/>
      <c r="J2" s="72"/>
      <c r="K2" s="72"/>
      <c r="L2" s="72"/>
      <c r="M2" s="72"/>
      <c r="N2" s="72"/>
      <c r="O2" s="72"/>
      <c r="P2" s="301"/>
      <c r="Q2" s="301"/>
      <c r="R2" s="554"/>
    </row>
    <row r="3" spans="1:18" ht="15.75" thickBot="1">
      <c r="A3" s="1869" t="s">
        <v>70</v>
      </c>
      <c r="B3" s="2269"/>
      <c r="C3" s="2269"/>
      <c r="D3" s="2269"/>
      <c r="E3" s="2269"/>
      <c r="F3" s="2270" t="str">
        <f>'LFA_Programmatic Progress_1A'!C7</f>
        <v>GEO-H-NCDC</v>
      </c>
      <c r="G3" s="2271"/>
      <c r="H3" s="2271"/>
      <c r="I3" s="2271"/>
      <c r="J3" s="2272"/>
      <c r="K3" s="80"/>
      <c r="L3" s="80"/>
      <c r="M3" s="75"/>
      <c r="N3" s="80"/>
      <c r="O3" s="80"/>
      <c r="P3" s="301"/>
      <c r="Q3" s="301"/>
      <c r="R3" s="554"/>
    </row>
    <row r="4" spans="1:18" ht="15">
      <c r="A4" s="494" t="s">
        <v>276</v>
      </c>
      <c r="B4" s="58"/>
      <c r="C4" s="58"/>
      <c r="D4" s="58"/>
      <c r="E4" s="58"/>
      <c r="F4" s="54" t="s">
        <v>277</v>
      </c>
      <c r="G4" s="368"/>
      <c r="H4" s="89" t="str">
        <f>IF('LFA_Programmatic Progress_1A'!D16="Select","",'LFA_Programmatic Progress_1A'!D16)</f>
        <v>Annual</v>
      </c>
      <c r="I4" s="5" t="s">
        <v>278</v>
      </c>
      <c r="J4" s="507">
        <f>IF('LFA_Programmatic Progress_1A'!F16="Select","",'LFA_Programmatic Progress_1A'!F16)</f>
        <v>2</v>
      </c>
      <c r="K4" s="80"/>
      <c r="L4" s="80"/>
      <c r="M4" s="80"/>
      <c r="N4" s="80"/>
      <c r="O4" s="80"/>
      <c r="P4" s="301"/>
      <c r="Q4" s="301"/>
      <c r="R4" s="554"/>
    </row>
    <row r="5" spans="1:18" ht="15">
      <c r="A5" s="514" t="s">
        <v>274</v>
      </c>
      <c r="B5" s="58"/>
      <c r="C5" s="58"/>
      <c r="D5" s="58"/>
      <c r="E5" s="58"/>
      <c r="F5" s="54" t="s">
        <v>240</v>
      </c>
      <c r="G5" s="369"/>
      <c r="H5" s="93">
        <f>IF('LFA_Programmatic Progress_1A'!D17="Select","",'LFA_Programmatic Progress_1A'!D17)</f>
        <v>42005</v>
      </c>
      <c r="I5" s="5" t="s">
        <v>258</v>
      </c>
      <c r="J5" s="506">
        <f>IF('LFA_Programmatic Progress_1A'!F17="Select","",'LFA_Programmatic Progress_1A'!F17)</f>
        <v>42369</v>
      </c>
      <c r="K5" s="80"/>
      <c r="L5" s="80"/>
      <c r="M5" s="80"/>
      <c r="N5" s="80"/>
      <c r="O5" s="80"/>
      <c r="P5" s="301"/>
      <c r="Q5" s="301"/>
      <c r="R5" s="554"/>
    </row>
    <row r="6" spans="1:18" ht="15.75" thickBot="1">
      <c r="A6" s="55" t="s">
        <v>275</v>
      </c>
      <c r="B6" s="60"/>
      <c r="C6" s="60"/>
      <c r="D6" s="60"/>
      <c r="E6" s="60"/>
      <c r="F6" s="2273">
        <f>IF('LFA_Programmatic Progress_1A'!C18="Select","",'LFA_Programmatic Progress_1A'!C18)</f>
        <v>2</v>
      </c>
      <c r="G6" s="2274"/>
      <c r="H6" s="2274"/>
      <c r="I6" s="2274"/>
      <c r="J6" s="2275"/>
      <c r="K6" s="80"/>
      <c r="L6" s="80"/>
      <c r="M6" s="80"/>
      <c r="N6" s="80"/>
      <c r="O6" s="80"/>
      <c r="P6" s="301"/>
      <c r="Q6" s="301"/>
      <c r="R6" s="554"/>
    </row>
    <row r="7" spans="1:254" s="846" customFormat="1" ht="15" customHeight="1" thickBot="1">
      <c r="A7" s="1925" t="s">
        <v>239</v>
      </c>
      <c r="B7" s="2158"/>
      <c r="C7" s="2158"/>
      <c r="D7" s="2158"/>
      <c r="E7" s="1926"/>
      <c r="F7" s="2366" t="str">
        <f>IF('PR_Programmatic Progress_1A'!C10="","",'PR_Programmatic Progress_1A'!C10)</f>
        <v>EUR</v>
      </c>
      <c r="G7" s="2367"/>
      <c r="H7" s="2367"/>
      <c r="I7" s="2367"/>
      <c r="J7" s="2367"/>
      <c r="K7" s="1132"/>
      <c r="L7" s="847"/>
      <c r="M7" s="847"/>
      <c r="N7" s="847"/>
      <c r="O7" s="847"/>
      <c r="P7" s="847"/>
      <c r="Q7" s="847"/>
      <c r="R7" s="838"/>
      <c r="S7" s="838"/>
      <c r="T7" s="838"/>
      <c r="U7" s="838"/>
      <c r="V7" s="838"/>
      <c r="W7" s="838"/>
      <c r="X7" s="838"/>
      <c r="Y7" s="838"/>
      <c r="Z7" s="838"/>
      <c r="AA7" s="838"/>
      <c r="AB7" s="838"/>
      <c r="AC7" s="838"/>
      <c r="AD7" s="838"/>
      <c r="AE7" s="838"/>
      <c r="AF7" s="838"/>
      <c r="AG7" s="838"/>
      <c r="AH7" s="838"/>
      <c r="AI7" s="838"/>
      <c r="AJ7" s="838"/>
      <c r="AK7" s="838"/>
      <c r="AL7" s="838"/>
      <c r="AM7" s="838"/>
      <c r="AN7" s="838"/>
      <c r="AO7" s="838"/>
      <c r="AP7" s="838"/>
      <c r="AQ7" s="838"/>
      <c r="AR7" s="838"/>
      <c r="AS7" s="838"/>
      <c r="AT7" s="838"/>
      <c r="AU7" s="838"/>
      <c r="AV7" s="838"/>
      <c r="AW7" s="838"/>
      <c r="AX7" s="838"/>
      <c r="AY7" s="838"/>
      <c r="AZ7" s="838"/>
      <c r="BA7" s="838"/>
      <c r="BB7" s="838"/>
      <c r="BC7" s="838"/>
      <c r="BD7" s="838"/>
      <c r="BE7" s="838"/>
      <c r="BF7" s="838"/>
      <c r="BG7" s="838"/>
      <c r="BH7" s="838"/>
      <c r="BI7" s="838"/>
      <c r="BJ7" s="838"/>
      <c r="BK7" s="838"/>
      <c r="BL7" s="838"/>
      <c r="BM7" s="838"/>
      <c r="BN7" s="838"/>
      <c r="BO7" s="838"/>
      <c r="BP7" s="838"/>
      <c r="BQ7" s="838"/>
      <c r="BR7" s="838"/>
      <c r="BS7" s="838"/>
      <c r="BT7" s="838"/>
      <c r="BU7" s="838"/>
      <c r="BV7" s="838"/>
      <c r="BW7" s="838"/>
      <c r="BX7" s="838"/>
      <c r="BY7" s="838"/>
      <c r="BZ7" s="838"/>
      <c r="CA7" s="838"/>
      <c r="CB7" s="838"/>
      <c r="CC7" s="838"/>
      <c r="CD7" s="838"/>
      <c r="CE7" s="838"/>
      <c r="CF7" s="838"/>
      <c r="CG7" s="838"/>
      <c r="CH7" s="838"/>
      <c r="CI7" s="838"/>
      <c r="CJ7" s="838"/>
      <c r="CK7" s="838"/>
      <c r="CL7" s="838"/>
      <c r="CM7" s="838"/>
      <c r="CN7" s="838"/>
      <c r="CO7" s="838"/>
      <c r="CP7" s="838"/>
      <c r="CQ7" s="838"/>
      <c r="CR7" s="838"/>
      <c r="CS7" s="838"/>
      <c r="CT7" s="838"/>
      <c r="CU7" s="838"/>
      <c r="CV7" s="838"/>
      <c r="CW7" s="838"/>
      <c r="CX7" s="838"/>
      <c r="CY7" s="838"/>
      <c r="CZ7" s="838"/>
      <c r="DA7" s="838"/>
      <c r="DB7" s="838"/>
      <c r="DC7" s="838"/>
      <c r="DD7" s="838"/>
      <c r="DE7" s="838"/>
      <c r="DF7" s="838"/>
      <c r="DG7" s="838"/>
      <c r="DH7" s="838"/>
      <c r="DI7" s="838"/>
      <c r="DJ7" s="838"/>
      <c r="DK7" s="838"/>
      <c r="DL7" s="838"/>
      <c r="DM7" s="838"/>
      <c r="DN7" s="838"/>
      <c r="DO7" s="838"/>
      <c r="DP7" s="838"/>
      <c r="DQ7" s="838"/>
      <c r="DR7" s="838"/>
      <c r="DS7" s="838"/>
      <c r="DT7" s="838"/>
      <c r="DU7" s="838"/>
      <c r="DV7" s="838"/>
      <c r="DW7" s="838"/>
      <c r="DX7" s="838"/>
      <c r="DY7" s="838"/>
      <c r="DZ7" s="838"/>
      <c r="EA7" s="838"/>
      <c r="EB7" s="838"/>
      <c r="EC7" s="838"/>
      <c r="ED7" s="838"/>
      <c r="EE7" s="838"/>
      <c r="EF7" s="838"/>
      <c r="EG7" s="838"/>
      <c r="EH7" s="838"/>
      <c r="EI7" s="838"/>
      <c r="EJ7" s="838"/>
      <c r="EK7" s="838"/>
      <c r="EL7" s="838"/>
      <c r="EM7" s="838"/>
      <c r="EN7" s="838"/>
      <c r="EO7" s="838"/>
      <c r="EP7" s="838"/>
      <c r="EQ7" s="838"/>
      <c r="ER7" s="838"/>
      <c r="ES7" s="838"/>
      <c r="ET7" s="838"/>
      <c r="EU7" s="838"/>
      <c r="EV7" s="838"/>
      <c r="EW7" s="838"/>
      <c r="EX7" s="838"/>
      <c r="EY7" s="838"/>
      <c r="EZ7" s="838"/>
      <c r="FA7" s="838"/>
      <c r="FB7" s="838"/>
      <c r="FC7" s="838"/>
      <c r="FD7" s="838"/>
      <c r="FE7" s="838"/>
      <c r="FF7" s="838"/>
      <c r="FG7" s="838"/>
      <c r="FH7" s="838"/>
      <c r="FI7" s="838"/>
      <c r="FJ7" s="838"/>
      <c r="FK7" s="838"/>
      <c r="FL7" s="838"/>
      <c r="FM7" s="838"/>
      <c r="FN7" s="838"/>
      <c r="FO7" s="838"/>
      <c r="FP7" s="838"/>
      <c r="FQ7" s="838"/>
      <c r="FR7" s="838"/>
      <c r="FS7" s="838"/>
      <c r="FT7" s="838"/>
      <c r="FU7" s="838"/>
      <c r="FV7" s="838"/>
      <c r="FW7" s="838"/>
      <c r="FX7" s="838"/>
      <c r="FY7" s="838"/>
      <c r="FZ7" s="838"/>
      <c r="GA7" s="838"/>
      <c r="GB7" s="838"/>
      <c r="GC7" s="838"/>
      <c r="GD7" s="838"/>
      <c r="GE7" s="838"/>
      <c r="GF7" s="838"/>
      <c r="GG7" s="838"/>
      <c r="GH7" s="838"/>
      <c r="GI7" s="838"/>
      <c r="GJ7" s="838"/>
      <c r="GK7" s="838"/>
      <c r="GL7" s="838"/>
      <c r="GM7" s="838"/>
      <c r="GN7" s="838"/>
      <c r="GO7" s="838"/>
      <c r="GP7" s="838"/>
      <c r="GQ7" s="838"/>
      <c r="GR7" s="838"/>
      <c r="GS7" s="838"/>
      <c r="GT7" s="838"/>
      <c r="GU7" s="838"/>
      <c r="GV7" s="838"/>
      <c r="GW7" s="838"/>
      <c r="GX7" s="838"/>
      <c r="GY7" s="838"/>
      <c r="GZ7" s="838"/>
      <c r="HA7" s="838"/>
      <c r="HB7" s="838"/>
      <c r="HC7" s="838"/>
      <c r="HD7" s="838"/>
      <c r="HE7" s="838"/>
      <c r="HF7" s="838"/>
      <c r="HG7" s="838"/>
      <c r="HH7" s="838"/>
      <c r="HI7" s="838"/>
      <c r="HJ7" s="838"/>
      <c r="HK7" s="838"/>
      <c r="HL7" s="838"/>
      <c r="HM7" s="838"/>
      <c r="HN7" s="838"/>
      <c r="HO7" s="838"/>
      <c r="HP7" s="838"/>
      <c r="HQ7" s="838"/>
      <c r="HR7" s="838"/>
      <c r="HS7" s="838"/>
      <c r="HT7" s="838"/>
      <c r="HU7" s="838"/>
      <c r="HV7" s="838"/>
      <c r="HW7" s="838"/>
      <c r="HX7" s="838"/>
      <c r="HY7" s="838"/>
      <c r="HZ7" s="838"/>
      <c r="IA7" s="838"/>
      <c r="IB7" s="838"/>
      <c r="IC7" s="838"/>
      <c r="ID7" s="838"/>
      <c r="IE7" s="838"/>
      <c r="IF7" s="838"/>
      <c r="IG7" s="838"/>
      <c r="IH7" s="838"/>
      <c r="II7" s="838"/>
      <c r="IJ7" s="838"/>
      <c r="IK7" s="838"/>
      <c r="IL7" s="838"/>
      <c r="IM7" s="838"/>
      <c r="IN7" s="838"/>
      <c r="IO7" s="838"/>
      <c r="IP7" s="838"/>
      <c r="IQ7" s="838"/>
      <c r="IR7" s="838"/>
      <c r="IS7" s="838"/>
      <c r="IT7" s="838"/>
    </row>
    <row r="8" spans="1:18" s="753" customFormat="1" ht="15">
      <c r="A8" s="790"/>
      <c r="B8" s="791"/>
      <c r="C8" s="791"/>
      <c r="D8" s="791"/>
      <c r="E8" s="791"/>
      <c r="F8" s="792"/>
      <c r="G8" s="793"/>
      <c r="H8" s="793"/>
      <c r="I8" s="794"/>
      <c r="J8" s="792"/>
      <c r="K8" s="75"/>
      <c r="L8" s="795"/>
      <c r="M8" s="795"/>
      <c r="N8" s="795"/>
      <c r="O8" s="796"/>
      <c r="P8" s="555"/>
      <c r="Q8" s="555"/>
      <c r="R8" s="1008"/>
    </row>
    <row r="9" spans="1:18" s="753" customFormat="1" ht="20.25">
      <c r="A9" s="66" t="s">
        <v>228</v>
      </c>
      <c r="B9" s="797"/>
      <c r="C9" s="798"/>
      <c r="D9" s="798"/>
      <c r="E9" s="798"/>
      <c r="F9" s="799"/>
      <c r="G9" s="799"/>
      <c r="H9" s="799"/>
      <c r="I9" s="800"/>
      <c r="J9" s="801"/>
      <c r="K9" s="802"/>
      <c r="L9" s="802"/>
      <c r="M9" s="614"/>
      <c r="N9" s="802"/>
      <c r="O9" s="802"/>
      <c r="P9" s="555"/>
      <c r="Q9" s="555"/>
      <c r="R9" s="1008"/>
    </row>
    <row r="10" spans="1:18" s="753" customFormat="1" ht="7.5" customHeight="1">
      <c r="A10" s="66"/>
      <c r="B10" s="824"/>
      <c r="C10" s="798"/>
      <c r="D10" s="798"/>
      <c r="E10" s="798"/>
      <c r="F10" s="826"/>
      <c r="G10" s="826"/>
      <c r="H10" s="825"/>
      <c r="I10" s="825"/>
      <c r="J10" s="826"/>
      <c r="K10" s="827"/>
      <c r="L10" s="827"/>
      <c r="M10" s="827"/>
      <c r="N10" s="827"/>
      <c r="O10" s="88"/>
      <c r="P10" s="555"/>
      <c r="Q10" s="555"/>
      <c r="R10" s="1008"/>
    </row>
    <row r="11" spans="1:18" ht="12.75">
      <c r="A11" s="759"/>
      <c r="B11" s="634"/>
      <c r="C11" s="634"/>
      <c r="D11" s="634"/>
      <c r="E11" s="634"/>
      <c r="F11" s="72"/>
      <c r="G11" s="72"/>
      <c r="H11" s="828"/>
      <c r="I11" s="634"/>
      <c r="J11" s="634"/>
      <c r="K11" s="634"/>
      <c r="L11" s="72"/>
      <c r="M11" s="758"/>
      <c r="N11" s="72"/>
      <c r="O11" s="758"/>
      <c r="P11" s="803"/>
      <c r="Q11" s="634"/>
      <c r="R11" s="72"/>
    </row>
    <row r="12" spans="1:18" ht="21.75" customHeight="1">
      <c r="A12" s="874" t="s">
        <v>67</v>
      </c>
      <c r="B12" s="504"/>
      <c r="C12" s="504"/>
      <c r="D12" s="504"/>
      <c r="E12" s="504"/>
      <c r="F12" s="504"/>
      <c r="G12" s="504"/>
      <c r="H12" s="504"/>
      <c r="I12" s="504"/>
      <c r="J12" s="504"/>
      <c r="K12" s="504"/>
      <c r="L12" s="504"/>
      <c r="M12" s="504"/>
      <c r="N12" s="504"/>
      <c r="O12" s="504"/>
      <c r="P12" s="504"/>
      <c r="Q12" s="504"/>
      <c r="R12" s="504"/>
    </row>
    <row r="13" spans="1:18" ht="15">
      <c r="A13" s="2352"/>
      <c r="B13" s="2352"/>
      <c r="C13" s="2352"/>
      <c r="D13" s="2352"/>
      <c r="E13" s="2352"/>
      <c r="F13" s="2352"/>
      <c r="G13" s="2352"/>
      <c r="H13" s="2352"/>
      <c r="I13" s="2352"/>
      <c r="J13" s="2352"/>
      <c r="K13" s="2352"/>
      <c r="L13" s="2352"/>
      <c r="M13" s="2352"/>
      <c r="N13" s="2352"/>
      <c r="O13" s="2352"/>
      <c r="P13" s="2352"/>
      <c r="Q13" s="2352"/>
      <c r="R13" s="2352"/>
    </row>
    <row r="14" spans="1:18" ht="15">
      <c r="A14" s="265" t="s">
        <v>259</v>
      </c>
      <c r="B14" s="516"/>
      <c r="C14" s="516"/>
      <c r="D14" s="516"/>
      <c r="E14" s="516"/>
      <c r="F14" s="516"/>
      <c r="G14" s="370"/>
      <c r="H14" s="516"/>
      <c r="I14" s="516"/>
      <c r="J14" s="516"/>
      <c r="K14" s="516"/>
      <c r="L14" s="516"/>
      <c r="M14" s="516"/>
      <c r="N14" s="516"/>
      <c r="O14" s="516"/>
      <c r="P14" s="516"/>
      <c r="Q14" s="516"/>
      <c r="R14" s="335"/>
    </row>
    <row r="15" spans="1:18" ht="15">
      <c r="A15" s="266" t="s">
        <v>9</v>
      </c>
      <c r="B15" s="261"/>
      <c r="C15" s="261"/>
      <c r="D15" s="261"/>
      <c r="E15" s="261"/>
      <c r="F15" s="261"/>
      <c r="G15" s="371"/>
      <c r="H15" s="261"/>
      <c r="I15" s="261"/>
      <c r="J15" s="261"/>
      <c r="K15" s="261"/>
      <c r="L15" s="261"/>
      <c r="M15" s="261"/>
      <c r="N15" s="261"/>
      <c r="O15" s="261"/>
      <c r="P15" s="261"/>
      <c r="Q15" s="261"/>
      <c r="R15" s="1048"/>
    </row>
    <row r="16" spans="1:18" ht="29.25" customHeight="1">
      <c r="A16" s="257" t="s">
        <v>490</v>
      </c>
      <c r="B16" s="276"/>
      <c r="C16" s="1167"/>
      <c r="D16" s="1167"/>
      <c r="E16" s="1167"/>
      <c r="F16" s="267">
        <f>IF('PR_Programmatic Progress_1A'!D17="","",'PR_Programmatic Progress_1A'!D17)</f>
        <v>42005</v>
      </c>
      <c r="G16" s="372"/>
      <c r="H16" s="272" t="s">
        <v>254</v>
      </c>
      <c r="I16" s="267">
        <f>IF('PR_Programmatic Progress_1A'!F17="","",'PR_Programmatic Progress_1A'!F17)</f>
        <v>42369</v>
      </c>
      <c r="J16" s="268"/>
      <c r="K16" s="666" t="s">
        <v>38</v>
      </c>
      <c r="L16" s="642"/>
      <c r="M16" s="438">
        <f>+'PR_Disbursement Request_5B'!K16</f>
        <v>11216378.655312108</v>
      </c>
      <c r="N16" s="642"/>
      <c r="O16" s="665" t="s">
        <v>385</v>
      </c>
      <c r="P16" s="443">
        <f>+'PR_Disbursement Request_5B'!N16</f>
        <v>9246598.556107033</v>
      </c>
      <c r="Q16" s="444"/>
      <c r="R16" s="1049"/>
    </row>
    <row r="17" spans="1:18" ht="10.5" customHeight="1">
      <c r="A17" s="354"/>
      <c r="B17" s="354"/>
      <c r="C17" s="1167"/>
      <c r="D17" s="1167"/>
      <c r="E17" s="1167"/>
      <c r="F17" s="1184"/>
      <c r="G17" s="372"/>
      <c r="H17" s="372"/>
      <c r="I17" s="389"/>
      <c r="J17" s="353"/>
      <c r="K17" s="666"/>
      <c r="L17" s="643"/>
      <c r="M17" s="439"/>
      <c r="N17" s="643"/>
      <c r="O17" s="383"/>
      <c r="P17" s="445"/>
      <c r="Q17" s="446"/>
      <c r="R17" s="1050"/>
    </row>
    <row r="18" spans="1:18" ht="29.25" customHeight="1">
      <c r="A18" s="276"/>
      <c r="B18" s="276"/>
      <c r="C18" s="1167"/>
      <c r="D18" s="1167"/>
      <c r="E18" s="1167"/>
      <c r="F18" s="1184"/>
      <c r="G18" s="373"/>
      <c r="H18" s="273"/>
      <c r="I18" s="388"/>
      <c r="J18" s="268"/>
      <c r="K18" s="1179" t="s">
        <v>43</v>
      </c>
      <c r="L18" s="643"/>
      <c r="M18" s="440"/>
      <c r="N18" s="643"/>
      <c r="O18" s="1182" t="s">
        <v>386</v>
      </c>
      <c r="P18" s="440"/>
      <c r="Q18" s="444"/>
      <c r="R18" s="452"/>
    </row>
    <row r="19" spans="1:17" ht="14.25">
      <c r="A19" s="257" t="s">
        <v>558</v>
      </c>
      <c r="B19" s="276"/>
      <c r="C19" s="1185"/>
      <c r="D19" s="1185"/>
      <c r="E19" s="1185"/>
      <c r="F19" s="275"/>
      <c r="G19" s="374"/>
      <c r="H19" s="263"/>
      <c r="I19" s="274"/>
      <c r="J19" s="268"/>
      <c r="K19" s="1320"/>
      <c r="L19" s="270"/>
      <c r="M19" s="441"/>
      <c r="N19" s="270"/>
      <c r="O19" s="1321"/>
      <c r="P19" s="447"/>
      <c r="Q19" s="448"/>
    </row>
    <row r="20" spans="1:17" ht="28.5" customHeight="1">
      <c r="A20" s="1210" t="s">
        <v>549</v>
      </c>
      <c r="B20" s="276"/>
      <c r="C20" s="1167"/>
      <c r="D20" s="1167"/>
      <c r="E20" s="1167"/>
      <c r="F20" s="267">
        <f>IF(I16="","",I16+1)</f>
        <v>42370</v>
      </c>
      <c r="G20" s="374"/>
      <c r="H20" s="271" t="s">
        <v>254</v>
      </c>
      <c r="I20" s="267">
        <f>IF(F20="","",DATE(YEAR(F20),MONTH(F20)+3,DAY(F20)-1))</f>
        <v>42460</v>
      </c>
      <c r="J20" s="268"/>
      <c r="K20" s="1179" t="s">
        <v>38</v>
      </c>
      <c r="L20" s="644"/>
      <c r="M20" s="442">
        <f>+'PR_Disbursement Request_5B'!K18</f>
        <v>0</v>
      </c>
      <c r="N20" s="644"/>
      <c r="O20" s="1322" t="s">
        <v>385</v>
      </c>
      <c r="P20" s="442">
        <f>+'PR_Disbursement Request_5B'!N18</f>
        <v>0</v>
      </c>
      <c r="Q20" s="449"/>
    </row>
    <row r="21" spans="1:18" ht="19.5" customHeight="1">
      <c r="A21" s="1166"/>
      <c r="B21" s="353"/>
      <c r="C21" s="1178"/>
      <c r="D21" s="1178"/>
      <c r="E21" s="1178"/>
      <c r="F21" s="375"/>
      <c r="G21" s="372"/>
      <c r="H21" s="372"/>
      <c r="I21" s="389"/>
      <c r="J21" s="353"/>
      <c r="K21" s="1179"/>
      <c r="L21" s="643"/>
      <c r="M21" s="439"/>
      <c r="N21" s="643"/>
      <c r="O21" s="1182"/>
      <c r="P21" s="445"/>
      <c r="Q21" s="450"/>
      <c r="R21" s="1198" t="s">
        <v>200</v>
      </c>
    </row>
    <row r="22" spans="2:18" ht="32.25" customHeight="1">
      <c r="B22" s="268"/>
      <c r="C22" s="1186"/>
      <c r="D22" s="1186"/>
      <c r="E22" s="1186"/>
      <c r="F22" s="268"/>
      <c r="G22" s="268"/>
      <c r="H22" s="268"/>
      <c r="I22" s="268"/>
      <c r="J22" s="268"/>
      <c r="K22" s="1179" t="s">
        <v>43</v>
      </c>
      <c r="L22" s="643"/>
      <c r="M22" s="440"/>
      <c r="N22" s="643"/>
      <c r="O22" s="1182" t="s">
        <v>386</v>
      </c>
      <c r="P22" s="440"/>
      <c r="Q22" s="451"/>
      <c r="R22" s="1194">
        <f>P16+P20+P26</f>
        <v>9246598.556107033</v>
      </c>
    </row>
    <row r="23" spans="1:18" s="1174" customFormat="1" ht="33" customHeight="1">
      <c r="A23" s="257" t="s">
        <v>568</v>
      </c>
      <c r="B23" s="1167"/>
      <c r="C23" s="1167"/>
      <c r="D23" s="1167"/>
      <c r="E23" s="1167"/>
      <c r="G23" s="1167"/>
      <c r="H23" s="1167"/>
      <c r="I23" s="1168"/>
      <c r="J23" s="1167"/>
      <c r="K23" s="1167"/>
      <c r="L23" s="1169"/>
      <c r="M23" s="1170"/>
      <c r="N23" s="1171"/>
      <c r="O23" s="1169"/>
      <c r="P23" s="1172"/>
      <c r="Q23" s="1173"/>
      <c r="R23" s="1323" t="s">
        <v>201</v>
      </c>
    </row>
    <row r="24" spans="1:18" s="1174" customFormat="1" ht="31.5" customHeight="1">
      <c r="A24" s="244"/>
      <c r="B24" s="1167"/>
      <c r="C24" s="1207"/>
      <c r="D24" s="1188"/>
      <c r="E24" s="1188"/>
      <c r="F24" s="1168"/>
      <c r="G24" s="1168"/>
      <c r="H24" s="1167"/>
      <c r="I24" s="1167"/>
      <c r="J24" s="1169"/>
      <c r="K24" s="1170"/>
      <c r="L24" s="1171"/>
      <c r="M24" s="1169"/>
      <c r="N24" s="1172"/>
      <c r="O24" s="1173"/>
      <c r="R24" s="1194">
        <f>P18+P22+P28</f>
        <v>0</v>
      </c>
    </row>
    <row r="25" spans="1:18" s="1174" customFormat="1" ht="12.75" customHeight="1">
      <c r="A25" s="1166"/>
      <c r="B25" s="1167"/>
      <c r="C25" s="1167"/>
      <c r="D25" s="1206"/>
      <c r="E25" s="1188"/>
      <c r="F25" s="1168"/>
      <c r="G25" s="1168"/>
      <c r="H25" s="1167"/>
      <c r="I25" s="1167"/>
      <c r="J25" s="1169"/>
      <c r="K25" s="1170"/>
      <c r="L25" s="1171"/>
      <c r="M25" s="1169"/>
      <c r="N25" s="1172"/>
      <c r="O25" s="1173"/>
      <c r="R25" s="1173"/>
    </row>
    <row r="26" spans="1:18" s="1174" customFormat="1" ht="27.75" customHeight="1">
      <c r="A26" s="1166" t="s">
        <v>550</v>
      </c>
      <c r="B26" s="1167"/>
      <c r="C26" s="1167"/>
      <c r="D26" s="1167"/>
      <c r="E26" s="1167"/>
      <c r="F26" s="334">
        <f>IF(I20="","",I20+1)</f>
        <v>42461</v>
      </c>
      <c r="G26" s="1167"/>
      <c r="H26" s="1187" t="s">
        <v>254</v>
      </c>
      <c r="I26" s="1176">
        <f>'PR_Disbursement Request_5B'!H22</f>
      </c>
      <c r="J26" s="1167"/>
      <c r="K26" s="1167" t="s">
        <v>42</v>
      </c>
      <c r="L26" s="1167"/>
      <c r="M26" s="1195">
        <f>'PR_Disbursement Request_5B'!K22</f>
        <v>0</v>
      </c>
      <c r="N26" s="1169"/>
      <c r="O26" s="1170" t="s">
        <v>270</v>
      </c>
      <c r="P26" s="1196">
        <f>'PR_Disbursement Request_5B'!N22</f>
        <v>0</v>
      </c>
      <c r="Q26" s="1172"/>
      <c r="R26" s="1173"/>
    </row>
    <row r="27" spans="1:16" s="1036" customFormat="1" ht="12" customHeight="1">
      <c r="A27" s="1175"/>
      <c r="B27" s="1178"/>
      <c r="C27" s="1178"/>
      <c r="D27" s="1178"/>
      <c r="E27" s="1178"/>
      <c r="F27" s="1178"/>
      <c r="G27" s="1178"/>
      <c r="H27" s="1178"/>
      <c r="I27" s="1179"/>
      <c r="J27" s="1180"/>
      <c r="K27" s="1181"/>
      <c r="L27" s="1180"/>
      <c r="M27" s="1182"/>
      <c r="N27" s="1181"/>
      <c r="O27" s="1183"/>
      <c r="P27" s="1173"/>
    </row>
    <row r="28" spans="1:18" s="1036" customFormat="1" ht="32.25" customHeight="1">
      <c r="A28" s="1166"/>
      <c r="B28" s="1178"/>
      <c r="C28" s="1178"/>
      <c r="D28" s="1178"/>
      <c r="E28" s="1178"/>
      <c r="F28" s="1178"/>
      <c r="G28" s="1178"/>
      <c r="H28" s="1178"/>
      <c r="I28" s="1178"/>
      <c r="J28" s="1178"/>
      <c r="K28" s="1179" t="s">
        <v>43</v>
      </c>
      <c r="L28" s="643"/>
      <c r="M28" s="440"/>
      <c r="N28" s="643"/>
      <c r="O28" s="1182" t="s">
        <v>386</v>
      </c>
      <c r="P28" s="440"/>
      <c r="Q28" s="1183"/>
      <c r="R28" s="1173"/>
    </row>
    <row r="29" spans="1:18" s="1036" customFormat="1" ht="9.75" customHeight="1">
      <c r="A29" s="1166"/>
      <c r="B29" s="1178"/>
      <c r="C29" s="1178"/>
      <c r="D29" s="1178"/>
      <c r="E29" s="1178"/>
      <c r="F29" s="1178"/>
      <c r="G29" s="1178"/>
      <c r="H29" s="1178"/>
      <c r="I29" s="1178"/>
      <c r="J29" s="1178"/>
      <c r="K29" s="1179"/>
      <c r="L29" s="1180"/>
      <c r="M29" s="1181"/>
      <c r="N29" s="1180"/>
      <c r="O29" s="1182"/>
      <c r="P29" s="1181"/>
      <c r="Q29" s="1183"/>
      <c r="R29" s="1173"/>
    </row>
    <row r="30" spans="1:18" s="1193" customFormat="1" ht="31.5" customHeight="1">
      <c r="A30" s="2361" t="s">
        <v>569</v>
      </c>
      <c r="B30" s="2361"/>
      <c r="C30" s="2361"/>
      <c r="D30" s="2361"/>
      <c r="E30" s="2361"/>
      <c r="F30" s="2361"/>
      <c r="G30" s="2361"/>
      <c r="H30" s="2361"/>
      <c r="I30" s="2361"/>
      <c r="J30" s="2361"/>
      <c r="K30" s="2361"/>
      <c r="L30" s="2361"/>
      <c r="M30" s="2361"/>
      <c r="N30" s="2361"/>
      <c r="O30" s="2361"/>
      <c r="P30" s="2361"/>
      <c r="Q30" s="2362"/>
      <c r="R30" s="1192"/>
    </row>
    <row r="31" spans="1:18" s="1193" customFormat="1" ht="33" customHeight="1">
      <c r="A31" s="2361" t="s">
        <v>551</v>
      </c>
      <c r="B31" s="2361"/>
      <c r="C31" s="2361"/>
      <c r="D31" s="2361"/>
      <c r="E31" s="2361"/>
      <c r="F31" s="2361"/>
      <c r="G31" s="2361"/>
      <c r="H31" s="2361"/>
      <c r="I31" s="2361"/>
      <c r="J31" s="2361"/>
      <c r="K31" s="2361"/>
      <c r="L31" s="2361"/>
      <c r="M31" s="2361"/>
      <c r="N31" s="2361"/>
      <c r="O31" s="2361"/>
      <c r="P31" s="2361"/>
      <c r="Q31" s="2361"/>
      <c r="R31" s="1192"/>
    </row>
    <row r="32" spans="1:18" s="1036" customFormat="1" ht="14.25">
      <c r="A32" s="1189"/>
      <c r="B32" s="1178"/>
      <c r="C32" s="1178"/>
      <c r="D32" s="1178"/>
      <c r="E32" s="1178"/>
      <c r="F32" s="1178"/>
      <c r="G32" s="1178"/>
      <c r="H32" s="1190"/>
      <c r="I32" s="1190"/>
      <c r="J32" s="1190"/>
      <c r="K32" s="1178"/>
      <c r="L32" s="1191"/>
      <c r="M32" s="1191"/>
      <c r="N32" s="1191"/>
      <c r="O32" s="1191"/>
      <c r="P32" s="1191"/>
      <c r="Q32" s="1191"/>
      <c r="R32" s="1191"/>
    </row>
    <row r="33" spans="1:18" ht="20.25" customHeight="1">
      <c r="A33" s="2355" t="s">
        <v>149</v>
      </c>
      <c r="B33" s="2356"/>
      <c r="C33" s="2356"/>
      <c r="D33" s="2356"/>
      <c r="E33" s="2356"/>
      <c r="F33" s="2356"/>
      <c r="G33" s="2357"/>
      <c r="H33" s="2310" t="str">
        <f>IF('PR_Disbursement Request_5B'!I27="","",'PR_Disbursement Request_5B'!I27)</f>
        <v>"The variance resulted due to the following factors:
The cost of services procured from SRs is less than budgeted due to tender procurement; 
The q-ties of products to be procured in 2015 were adjusted to the available stocks, AMC and target indicators; 
Considerable saving was made in second line ARV procurement considering the WHO recommendations regarding the simplification of ART regimens and related PSM and PPM costs were saved; 
Forecasted amount includes also payment for 2014 ARV procurement and related PSM and PPM costs and payment for December 2014 SRs service committed amounts
IDA contract costs for condoms was adjusted to the actual amount; 
IDA order for syringes was adjusted to the stock available at GHRN, AMC and indicators;  Saving is due to country's quota for methadone procurement also.
Considering the high inflation rate the unit prices for procurement were not adjusted the last procurement lower prices and PSM unit cost was applied in calculation of forecast. 
Canceled activates cost (Opening of new ART center in Telavi and procurement of cars ) were deducted;                                                                        Saving made in procurement of goods and services by PR was 186,750 EURO (the amount reflects difference between market prices and tedner costs and doesn't unclude cost of GSM servce which was joint TBand HIV program contract)
without counting ARV cost the absorption rate is 60%</v>
      </c>
      <c r="I33" s="2311"/>
      <c r="J33" s="2311"/>
      <c r="K33" s="2311"/>
      <c r="L33" s="2311"/>
      <c r="M33" s="2311"/>
      <c r="N33" s="2311"/>
      <c r="O33" s="2311"/>
      <c r="P33" s="2311"/>
      <c r="Q33" s="2311"/>
      <c r="R33" s="2312"/>
    </row>
    <row r="34" spans="1:18" ht="93" customHeight="1">
      <c r="A34" s="2358"/>
      <c r="B34" s="2359"/>
      <c r="C34" s="2359"/>
      <c r="D34" s="2359"/>
      <c r="E34" s="2359"/>
      <c r="F34" s="2359"/>
      <c r="G34" s="2360"/>
      <c r="H34" s="2313"/>
      <c r="I34" s="2314"/>
      <c r="J34" s="2314"/>
      <c r="K34" s="2314"/>
      <c r="L34" s="2314"/>
      <c r="M34" s="2314"/>
      <c r="N34" s="2314"/>
      <c r="O34" s="2314"/>
      <c r="P34" s="2314"/>
      <c r="Q34" s="2314"/>
      <c r="R34" s="2315"/>
    </row>
    <row r="35" spans="1:18" ht="152.25" customHeight="1">
      <c r="A35" s="2341" t="s">
        <v>605</v>
      </c>
      <c r="B35" s="2342"/>
      <c r="C35" s="2342"/>
      <c r="D35" s="2342"/>
      <c r="E35" s="2342"/>
      <c r="F35" s="2342"/>
      <c r="G35" s="2343"/>
      <c r="H35" s="1832"/>
      <c r="I35" s="1833"/>
      <c r="J35" s="1833"/>
      <c r="K35" s="1833"/>
      <c r="L35" s="1833"/>
      <c r="M35" s="1833"/>
      <c r="N35" s="1833"/>
      <c r="O35" s="1833"/>
      <c r="P35" s="1833"/>
      <c r="Q35" s="1833"/>
      <c r="R35" s="1834"/>
    </row>
    <row r="36" spans="1:18" ht="97.5" customHeight="1">
      <c r="A36" s="2344"/>
      <c r="B36" s="2345"/>
      <c r="C36" s="2345"/>
      <c r="D36" s="2345"/>
      <c r="E36" s="2345"/>
      <c r="F36" s="2345"/>
      <c r="G36" s="2346"/>
      <c r="H36" s="1838"/>
      <c r="I36" s="1839"/>
      <c r="J36" s="1839"/>
      <c r="K36" s="1839"/>
      <c r="L36" s="1839"/>
      <c r="M36" s="1839"/>
      <c r="N36" s="1839"/>
      <c r="O36" s="1839"/>
      <c r="P36" s="1839"/>
      <c r="Q36" s="1839"/>
      <c r="R36" s="1840"/>
    </row>
    <row r="37" spans="1:18" ht="14.25">
      <c r="A37" s="281"/>
      <c r="B37" s="281"/>
      <c r="C37" s="281"/>
      <c r="D37" s="281"/>
      <c r="E37" s="281"/>
      <c r="F37" s="281"/>
      <c r="G37" s="281"/>
      <c r="H37" s="281"/>
      <c r="I37" s="281"/>
      <c r="J37" s="281"/>
      <c r="K37" s="281"/>
      <c r="L37" s="281"/>
      <c r="M37" s="1352"/>
      <c r="N37" s="281"/>
      <c r="O37" s="281"/>
      <c r="P37" s="1354"/>
      <c r="Q37" s="1352"/>
      <c r="R37" s="1355"/>
    </row>
    <row r="38" spans="1:18" s="1036" customFormat="1" ht="14.25">
      <c r="A38" s="1178"/>
      <c r="B38" s="1178"/>
      <c r="C38" s="1178"/>
      <c r="D38" s="1178"/>
      <c r="E38" s="1178"/>
      <c r="F38" s="1178"/>
      <c r="G38" s="1178"/>
      <c r="H38" s="1178"/>
      <c r="I38" s="1178"/>
      <c r="J38" s="1353"/>
      <c r="K38" s="1353"/>
      <c r="L38" s="1353"/>
      <c r="M38" s="1353"/>
      <c r="N38" s="1353"/>
      <c r="O38" s="1353"/>
      <c r="P38" s="1353"/>
      <c r="Q38" s="1353"/>
      <c r="R38" s="1353"/>
    </row>
    <row r="39" spans="1:18" ht="27.75" customHeight="1">
      <c r="A39" s="2347" t="s">
        <v>252</v>
      </c>
      <c r="B39" s="2329" t="s">
        <v>529</v>
      </c>
      <c r="C39" s="2330"/>
      <c r="D39" s="2330"/>
      <c r="E39" s="2330"/>
      <c r="F39" s="2330"/>
      <c r="G39" s="2330"/>
      <c r="H39" s="2330"/>
      <c r="I39" s="2331"/>
      <c r="J39" s="460" t="s">
        <v>382</v>
      </c>
      <c r="K39" s="1324" t="s">
        <v>383</v>
      </c>
      <c r="L39" s="2363" t="s">
        <v>222</v>
      </c>
      <c r="M39" s="2364"/>
      <c r="N39" s="2364"/>
      <c r="O39" s="2364"/>
      <c r="P39" s="2364"/>
      <c r="Q39" s="2364"/>
      <c r="R39" s="2365"/>
    </row>
    <row r="40" spans="1:18" ht="42" customHeight="1">
      <c r="A40" s="2348"/>
      <c r="B40" s="2332"/>
      <c r="C40" s="2333"/>
      <c r="D40" s="2333"/>
      <c r="E40" s="2333"/>
      <c r="F40" s="2333"/>
      <c r="G40" s="2333"/>
      <c r="H40" s="2333"/>
      <c r="I40" s="2334"/>
      <c r="J40" s="785">
        <f>+'LFA_Cash Reconciliation_5A'!F24</f>
        <v>1335843.5822740113</v>
      </c>
      <c r="K40" s="785">
        <f>+'LFA_Cash Reconciliation_5A'!G24</f>
        <v>0</v>
      </c>
      <c r="L40" s="2316"/>
      <c r="M40" s="2317"/>
      <c r="N40" s="2317"/>
      <c r="O40" s="2317"/>
      <c r="P40" s="2317"/>
      <c r="Q40" s="2317"/>
      <c r="R40" s="2318"/>
    </row>
    <row r="41" spans="1:18" ht="39" customHeight="1">
      <c r="A41" s="2348"/>
      <c r="B41" s="2353" t="s">
        <v>510</v>
      </c>
      <c r="C41" s="2354"/>
      <c r="D41" s="2354"/>
      <c r="E41" s="2354"/>
      <c r="F41" s="2354"/>
      <c r="G41" s="2354"/>
      <c r="H41" s="2354"/>
      <c r="I41" s="2354"/>
      <c r="J41" s="786">
        <f>+'PR_Disbursement Request_5B'!N33</f>
        <v>438789</v>
      </c>
      <c r="K41" s="787"/>
      <c r="L41" s="2316"/>
      <c r="M41" s="2317"/>
      <c r="N41" s="2317"/>
      <c r="O41" s="2317"/>
      <c r="P41" s="2317"/>
      <c r="Q41" s="2317"/>
      <c r="R41" s="2318"/>
    </row>
    <row r="42" spans="1:18" ht="39" customHeight="1">
      <c r="A42" s="2349"/>
      <c r="B42" s="2350" t="s">
        <v>511</v>
      </c>
      <c r="C42" s="2351"/>
      <c r="D42" s="2351"/>
      <c r="E42" s="2351"/>
      <c r="F42" s="2351"/>
      <c r="G42" s="2351"/>
      <c r="H42" s="2351"/>
      <c r="I42" s="2351"/>
      <c r="J42" s="788">
        <f>+'PR_Disbursement Request_5B'!N34</f>
        <v>0</v>
      </c>
      <c r="K42" s="789"/>
      <c r="L42" s="2316"/>
      <c r="M42" s="2317"/>
      <c r="N42" s="2317"/>
      <c r="O42" s="2317"/>
      <c r="P42" s="2317"/>
      <c r="Q42" s="2317"/>
      <c r="R42" s="2318"/>
    </row>
    <row r="43" spans="1:18" ht="29.25" customHeight="1">
      <c r="A43" s="461"/>
      <c r="B43" s="459"/>
      <c r="C43" s="459"/>
      <c r="D43" s="459"/>
      <c r="E43" s="459"/>
      <c r="F43" s="459"/>
      <c r="G43" s="459"/>
      <c r="H43" s="459"/>
      <c r="I43" s="459"/>
      <c r="J43" s="460" t="s">
        <v>387</v>
      </c>
      <c r="K43" s="1324" t="s">
        <v>388</v>
      </c>
      <c r="L43" s="2307"/>
      <c r="M43" s="2308"/>
      <c r="N43" s="2308"/>
      <c r="O43" s="2308"/>
      <c r="P43" s="2308"/>
      <c r="Q43" s="2308"/>
      <c r="R43" s="2309"/>
    </row>
    <row r="44" spans="1:18" ht="65.25" customHeight="1">
      <c r="A44" s="2319" t="s">
        <v>512</v>
      </c>
      <c r="B44" s="2320"/>
      <c r="C44" s="2320"/>
      <c r="D44" s="2320"/>
      <c r="E44" s="2320"/>
      <c r="F44" s="2320"/>
      <c r="G44" s="2320"/>
      <c r="H44" s="2320"/>
      <c r="I44" s="2320"/>
      <c r="J44" s="485">
        <f>IF(R22=0,0,IF(R22-J40-J41-J42&lt;0,0,R22-J40-J41-J42))</f>
        <v>7471965.973833022</v>
      </c>
      <c r="K44" s="485">
        <f>IF(R24=0,0,IF(R24-K40-K41-K42&lt;0,0,R24-K40-K41-K42))</f>
        <v>0</v>
      </c>
      <c r="L44" s="2335"/>
      <c r="M44" s="2336"/>
      <c r="N44" s="2336"/>
      <c r="O44" s="2336"/>
      <c r="P44" s="2336"/>
      <c r="Q44" s="2336"/>
      <c r="R44" s="2337"/>
    </row>
    <row r="45" spans="1:18" ht="7.5" customHeight="1">
      <c r="A45" s="704"/>
      <c r="B45" s="664"/>
      <c r="C45" s="667"/>
      <c r="D45" s="667"/>
      <c r="E45" s="667"/>
      <c r="F45" s="664"/>
      <c r="G45" s="705"/>
      <c r="H45" s="664"/>
      <c r="I45" s="667"/>
      <c r="J45" s="277"/>
      <c r="K45" s="278"/>
      <c r="L45" s="25"/>
      <c r="M45" s="376"/>
      <c r="N45" s="25"/>
      <c r="O45" s="269"/>
      <c r="P45" s="280"/>
      <c r="Q45" s="25"/>
      <c r="R45" s="269"/>
    </row>
    <row r="46" spans="1:18" ht="26.25" customHeight="1">
      <c r="A46" s="706" t="s">
        <v>494</v>
      </c>
      <c r="B46" s="707"/>
      <c r="C46" s="707"/>
      <c r="D46" s="707"/>
      <c r="E46" s="707"/>
      <c r="F46" s="317"/>
      <c r="G46" s="708"/>
      <c r="H46" s="325"/>
      <c r="I46" s="332"/>
      <c r="J46" s="1059" t="s">
        <v>257</v>
      </c>
      <c r="K46" s="391"/>
      <c r="L46" s="255"/>
      <c r="M46" s="391"/>
      <c r="N46" s="255"/>
      <c r="O46" s="255"/>
      <c r="P46" s="254"/>
      <c r="Q46" s="255"/>
      <c r="R46" s="1051"/>
    </row>
    <row r="47" spans="1:18" ht="26.25" customHeight="1">
      <c r="A47" s="1329" t="s">
        <v>594</v>
      </c>
      <c r="B47" s="704"/>
      <c r="C47" s="704"/>
      <c r="D47" s="1167"/>
      <c r="E47" s="1167"/>
      <c r="F47" s="1211"/>
      <c r="G47" s="351"/>
      <c r="H47" s="710"/>
      <c r="I47" s="711"/>
      <c r="J47" s="1069"/>
      <c r="K47" s="3"/>
      <c r="L47" s="255"/>
      <c r="M47" s="255"/>
      <c r="N47" s="255"/>
      <c r="O47" s="255"/>
      <c r="P47" s="254"/>
      <c r="Q47" s="255"/>
      <c r="R47" s="1051"/>
    </row>
    <row r="48" spans="1:18" ht="27" customHeight="1">
      <c r="A48" s="349"/>
      <c r="B48" s="350"/>
      <c r="C48" s="350"/>
      <c r="D48" s="350"/>
      <c r="E48" s="350"/>
      <c r="F48" s="1212" t="s">
        <v>49</v>
      </c>
      <c r="G48" s="351"/>
      <c r="H48" s="1325" t="s">
        <v>50</v>
      </c>
      <c r="I48" s="1302"/>
      <c r="J48" s="2338" t="s">
        <v>596</v>
      </c>
      <c r="K48" s="2339"/>
      <c r="L48" s="2339"/>
      <c r="M48" s="2339"/>
      <c r="N48" s="2339"/>
      <c r="O48" s="2340"/>
      <c r="P48" s="254"/>
      <c r="Q48" s="255"/>
      <c r="R48" s="1051"/>
    </row>
    <row r="49" spans="1:18" ht="10.5" customHeight="1" thickBot="1">
      <c r="A49" s="349"/>
      <c r="B49" s="350"/>
      <c r="C49" s="350"/>
      <c r="D49" s="350"/>
      <c r="E49" s="350"/>
      <c r="F49" s="351"/>
      <c r="G49" s="351"/>
      <c r="H49" s="645"/>
      <c r="I49" s="352"/>
      <c r="J49" s="282"/>
      <c r="K49" s="72"/>
      <c r="L49" s="358"/>
      <c r="M49" s="358"/>
      <c r="N49" s="358"/>
      <c r="O49" s="358"/>
      <c r="P49" s="348"/>
      <c r="Q49" s="353"/>
      <c r="R49" s="1052"/>
    </row>
    <row r="50" spans="1:18" ht="26.25" customHeight="1" thickBot="1">
      <c r="A50" s="264"/>
      <c r="B50" s="1326" t="s">
        <v>220</v>
      </c>
      <c r="C50" s="1326"/>
      <c r="D50" s="1326"/>
      <c r="E50" s="1326"/>
      <c r="F50" s="777">
        <f>+'PR_Disbursement Request_5B'!G41</f>
        <v>2.415</v>
      </c>
      <c r="G50" s="778"/>
      <c r="H50" s="1068"/>
      <c r="I50" s="355"/>
      <c r="J50" s="2321"/>
      <c r="K50" s="2322"/>
      <c r="L50" s="2322"/>
      <c r="M50" s="2322"/>
      <c r="N50" s="2322"/>
      <c r="O50" s="2323"/>
      <c r="P50" s="262"/>
      <c r="Q50" s="254"/>
      <c r="R50" s="1053"/>
    </row>
    <row r="51" spans="1:18" ht="8.25" customHeight="1" thickBot="1">
      <c r="A51" s="346"/>
      <c r="B51" s="1327"/>
      <c r="C51" s="1327"/>
      <c r="D51" s="1327"/>
      <c r="E51" s="1327"/>
      <c r="F51" s="779"/>
      <c r="G51" s="779"/>
      <c r="H51" s="780"/>
      <c r="I51" s="511"/>
      <c r="J51" s="2324"/>
      <c r="K51" s="1845"/>
      <c r="L51" s="1845"/>
      <c r="M51" s="1845"/>
      <c r="N51" s="1845"/>
      <c r="O51" s="2325"/>
      <c r="P51" s="357"/>
      <c r="Q51" s="348"/>
      <c r="R51" s="1054"/>
    </row>
    <row r="52" spans="1:18" ht="26.25" customHeight="1" thickBot="1">
      <c r="A52" s="205"/>
      <c r="B52" s="1326" t="s">
        <v>221</v>
      </c>
      <c r="C52" s="1326"/>
      <c r="D52" s="1326"/>
      <c r="E52" s="1326"/>
      <c r="F52" s="781">
        <f>+'PR_Disbursement Request_5B'!G43</f>
        <v>2.2656</v>
      </c>
      <c r="G52" s="778"/>
      <c r="H52" s="1068"/>
      <c r="I52" s="356"/>
      <c r="J52" s="2324"/>
      <c r="K52" s="1845"/>
      <c r="L52" s="1845"/>
      <c r="M52" s="1845"/>
      <c r="N52" s="1845"/>
      <c r="O52" s="2325"/>
      <c r="P52" s="262"/>
      <c r="Q52" s="254"/>
      <c r="R52" s="1053"/>
    </row>
    <row r="53" spans="1:18" ht="8.25" customHeight="1" thickBot="1">
      <c r="A53" s="21"/>
      <c r="B53" s="1328"/>
      <c r="C53" s="1328"/>
      <c r="D53" s="1328"/>
      <c r="E53" s="1328"/>
      <c r="F53" s="782"/>
      <c r="G53" s="783"/>
      <c r="H53" s="780"/>
      <c r="I53" s="384"/>
      <c r="J53" s="2324"/>
      <c r="K53" s="1845"/>
      <c r="L53" s="1845"/>
      <c r="M53" s="1845"/>
      <c r="N53" s="1845"/>
      <c r="O53" s="2325"/>
      <c r="P53" s="262"/>
      <c r="Q53" s="254"/>
      <c r="R53" s="1053"/>
    </row>
    <row r="54" spans="1:18" ht="26.25" customHeight="1" thickBot="1">
      <c r="A54" s="1055"/>
      <c r="B54" s="1823" t="s">
        <v>45</v>
      </c>
      <c r="C54" s="1824"/>
      <c r="D54" s="1824"/>
      <c r="E54" s="1824"/>
      <c r="F54" s="781">
        <f>+'PR_Disbursement Request_5B'!G45</f>
        <v>0</v>
      </c>
      <c r="G54" s="784"/>
      <c r="H54" s="1356"/>
      <c r="I54" s="1056"/>
      <c r="J54" s="2326"/>
      <c r="K54" s="2327"/>
      <c r="L54" s="2327"/>
      <c r="M54" s="2327"/>
      <c r="N54" s="2327"/>
      <c r="O54" s="2328"/>
      <c r="P54" s="1057"/>
      <c r="Q54" s="282"/>
      <c r="R54" s="1058"/>
    </row>
    <row r="55" spans="1:18" ht="12" customHeight="1">
      <c r="A55" s="220"/>
      <c r="B55" s="220"/>
      <c r="C55" s="220"/>
      <c r="D55" s="220"/>
      <c r="E55" s="220"/>
      <c r="F55" s="220"/>
      <c r="G55" s="220"/>
      <c r="H55" s="220"/>
      <c r="I55" s="347"/>
      <c r="J55" s="347"/>
      <c r="K55" s="347"/>
      <c r="L55" s="347"/>
      <c r="M55" s="347"/>
      <c r="N55" s="347"/>
      <c r="O55" s="347"/>
      <c r="P55" s="347"/>
      <c r="Q55" s="347"/>
      <c r="R55" s="347"/>
    </row>
  </sheetData>
  <sheetProtection password="92D1" sheet="1" formatCells="0" formatColumns="0" formatRows="0"/>
  <mergeCells count="27">
    <mergeCell ref="L39:R39"/>
    <mergeCell ref="A7:E7"/>
    <mergeCell ref="F7:J7"/>
    <mergeCell ref="A1:O1"/>
    <mergeCell ref="A3:E3"/>
    <mergeCell ref="F3:J3"/>
    <mergeCell ref="F6:J6"/>
    <mergeCell ref="L42:R42"/>
    <mergeCell ref="A35:G36"/>
    <mergeCell ref="A39:A42"/>
    <mergeCell ref="B42:I42"/>
    <mergeCell ref="A13:R13"/>
    <mergeCell ref="B41:I41"/>
    <mergeCell ref="A33:G34"/>
    <mergeCell ref="A30:Q30"/>
    <mergeCell ref="A31:Q31"/>
    <mergeCell ref="L41:R41"/>
    <mergeCell ref="L43:R43"/>
    <mergeCell ref="H33:R34"/>
    <mergeCell ref="L40:R40"/>
    <mergeCell ref="A44:I44"/>
    <mergeCell ref="B54:E54"/>
    <mergeCell ref="J50:O54"/>
    <mergeCell ref="B39:I40"/>
    <mergeCell ref="H35:R36"/>
    <mergeCell ref="L44:R44"/>
    <mergeCell ref="J48:O48"/>
  </mergeCells>
  <conditionalFormatting sqref="F16:F18 F21">
    <cfRule type="cellIs" priority="3" dxfId="9" operator="equal" stopIfTrue="1">
      <formula>$R$5</formula>
    </cfRule>
  </conditionalFormatting>
  <conditionalFormatting sqref="I16">
    <cfRule type="cellIs" priority="2" dxfId="9" operator="equal" stopIfTrue="1">
      <formula>$R$5</formula>
    </cfRule>
  </conditionalFormatting>
  <conditionalFormatting sqref="F20">
    <cfRule type="cellIs" priority="1" dxfId="9" operator="equal" stopIfTrue="1">
      <formula>$R$5</formula>
    </cfRule>
  </conditionalFormatting>
  <dataValidations count="3">
    <dataValidation type="list" allowBlank="1" showInputMessage="1" showErrorMessage="1" sqref="J47 J49">
      <formula1>"Select,Yes,No"</formula1>
    </dataValidation>
    <dataValidation type="list" allowBlank="1" showInputMessage="1" showErrorMessage="1" sqref="J46">
      <formula1>"Select,Yes,No,N/A"</formula1>
    </dataValidation>
    <dataValidation type="list" allowBlank="1" showInputMessage="1" showErrorMessage="1" sqref="H4:H5">
      <formula1>"Select,Quarter,Semester"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7" r:id="rId1"/>
  <headerFooter alignWithMargins="0">
    <oddFooter>&amp;L&amp;9&amp;F&amp;C&amp;A&amp;R&amp;9Page &amp;P of &amp;N</oddFooter>
  </headerFooter>
  <rowBreaks count="1" manualBreakCount="1">
    <brk id="37" max="18" man="1"/>
  </rowBreaks>
</worksheet>
</file>

<file path=xl/worksheets/sheet23.xml><?xml version="1.0" encoding="utf-8"?>
<worksheet xmlns="http://schemas.openxmlformats.org/spreadsheetml/2006/main" xmlns:r="http://schemas.openxmlformats.org/officeDocument/2006/relationships">
  <sheetPr>
    <tabColor indexed="40"/>
  </sheetPr>
  <dimension ref="A1:A1"/>
  <sheetViews>
    <sheetView zoomScalePageLayoutView="0" workbookViewId="0" topLeftCell="A1">
      <selection activeCell="A1" sqref="A1:N24"/>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A1:X35"/>
  <sheetViews>
    <sheetView view="pageBreakPreview" zoomScale="60" zoomScaleNormal="75" zoomScalePageLayoutView="0" workbookViewId="0" topLeftCell="A1">
      <selection activeCell="N15" sqref="N15"/>
    </sheetView>
  </sheetViews>
  <sheetFormatPr defaultColWidth="9.140625" defaultRowHeight="12.75"/>
  <cols>
    <col min="1" max="1" width="21.57421875" style="69" customWidth="1"/>
    <col min="2" max="2" width="20.8515625" style="69" customWidth="1"/>
    <col min="3" max="3" width="20.57421875" style="69" customWidth="1"/>
    <col min="4" max="4" width="29.57421875" style="69" customWidth="1"/>
    <col min="5" max="5" width="18.7109375" style="69" customWidth="1"/>
    <col min="6" max="6" width="22.00390625" style="69" customWidth="1"/>
    <col min="7" max="7" width="20.00390625" style="69" customWidth="1"/>
    <col min="8" max="8" width="21.28125" style="69" customWidth="1"/>
    <col min="9" max="9" width="6.57421875" style="69" customWidth="1"/>
    <col min="10" max="10" width="6.8515625" style="69" customWidth="1"/>
    <col min="11" max="11" width="11.421875" style="69" customWidth="1"/>
    <col min="12" max="16384" width="9.140625" style="69" customWidth="1"/>
  </cols>
  <sheetData>
    <row r="1" spans="1:10" ht="25.5" customHeight="1">
      <c r="A1" s="1924" t="s">
        <v>279</v>
      </c>
      <c r="B1" s="1924"/>
      <c r="C1" s="1924"/>
      <c r="D1" s="1924"/>
      <c r="E1" s="1924"/>
      <c r="F1" s="1924"/>
      <c r="G1" s="1924"/>
      <c r="H1" s="1924"/>
      <c r="I1" s="1924"/>
      <c r="J1" s="1924"/>
    </row>
    <row r="2" spans="1:23" s="14" customFormat="1" ht="27" customHeight="1" thickBot="1">
      <c r="A2" s="98" t="s">
        <v>154</v>
      </c>
      <c r="B2" s="72"/>
      <c r="C2" s="72"/>
      <c r="D2" s="72"/>
      <c r="E2" s="72"/>
      <c r="F2" s="72"/>
      <c r="G2" s="72"/>
      <c r="H2" s="72"/>
      <c r="I2" s="72"/>
      <c r="J2" s="72"/>
      <c r="K2" s="72"/>
      <c r="L2" s="69"/>
      <c r="M2" s="69"/>
      <c r="N2" s="69"/>
      <c r="O2" s="69"/>
      <c r="P2" s="69"/>
      <c r="Q2" s="69"/>
      <c r="R2" s="69"/>
      <c r="S2" s="69"/>
      <c r="T2" s="69"/>
      <c r="U2" s="69"/>
      <c r="V2" s="69"/>
      <c r="W2" s="69"/>
    </row>
    <row r="3" spans="1:11" s="220" customFormat="1" ht="18.75" customHeight="1" thickBot="1">
      <c r="A3" s="1471" t="s">
        <v>70</v>
      </c>
      <c r="B3" s="1472"/>
      <c r="C3" s="1549" t="str">
        <f>IF('LFA_Programmatic Progress_1A'!C7="","",'LFA_Programmatic Progress_1A'!C7)</f>
        <v>GEO-H-NCDC</v>
      </c>
      <c r="D3" s="1550"/>
      <c r="E3" s="1550"/>
      <c r="F3" s="1551"/>
      <c r="G3" s="73"/>
      <c r="H3" s="73"/>
      <c r="I3" s="73"/>
      <c r="J3" s="73"/>
      <c r="K3" s="73"/>
    </row>
    <row r="4" spans="1:11" s="220" customFormat="1" ht="15" customHeight="1">
      <c r="A4" s="493" t="s">
        <v>271</v>
      </c>
      <c r="B4" s="513"/>
      <c r="C4" s="53" t="s">
        <v>277</v>
      </c>
      <c r="D4" s="505" t="str">
        <f>IF('LFA_Programmatic Progress_1A'!D12="Select","",'LFA_Programmatic Progress_1A'!D12)</f>
        <v>Semester</v>
      </c>
      <c r="E4" s="5" t="s">
        <v>278</v>
      </c>
      <c r="F4" s="47">
        <f>IF('LFA_Programmatic Progress_1A'!F12="Select","",'LFA_Programmatic Progress_1A'!F12)</f>
        <v>2</v>
      </c>
      <c r="G4" s="73"/>
      <c r="H4" s="73"/>
      <c r="I4" s="73"/>
      <c r="J4" s="73"/>
      <c r="K4" s="73"/>
    </row>
    <row r="5" spans="1:11" s="220" customFormat="1" ht="15" customHeight="1">
      <c r="A5" s="514" t="s">
        <v>272</v>
      </c>
      <c r="B5" s="40"/>
      <c r="C5" s="54" t="s">
        <v>240</v>
      </c>
      <c r="D5" s="520">
        <f>IF('LFA_Programmatic Progress_1A'!D13="","",'LFA_Programmatic Progress_1A'!D13)</f>
        <v>41821</v>
      </c>
      <c r="E5" s="5" t="s">
        <v>258</v>
      </c>
      <c r="F5" s="521">
        <f>IF('LFA_Programmatic Progress_1A'!F13="","",'LFA_Programmatic Progress_1A'!F13)</f>
        <v>42004</v>
      </c>
      <c r="G5" s="73"/>
      <c r="H5" s="73"/>
      <c r="I5" s="73"/>
      <c r="J5" s="73"/>
      <c r="K5" s="73"/>
    </row>
    <row r="6" spans="1:11" s="220" customFormat="1" ht="15" customHeight="1" thickBot="1">
      <c r="A6" s="55" t="s">
        <v>273</v>
      </c>
      <c r="B6" s="41"/>
      <c r="C6" s="1537">
        <f>IF('LFA_Programmatic Progress_1A'!C14="Select","",'LFA_Programmatic Progress_1A'!C14)</f>
        <v>2</v>
      </c>
      <c r="D6" s="1538"/>
      <c r="E6" s="1538"/>
      <c r="F6" s="1539"/>
      <c r="G6" s="73"/>
      <c r="H6" s="73"/>
      <c r="I6" s="73"/>
      <c r="J6" s="73"/>
      <c r="K6" s="73"/>
    </row>
    <row r="7" spans="1:11" ht="21" customHeight="1">
      <c r="A7" s="72"/>
      <c r="B7" s="72"/>
      <c r="C7" s="72"/>
      <c r="D7" s="72"/>
      <c r="E7" s="72"/>
      <c r="F7" s="72"/>
      <c r="G7" s="72"/>
      <c r="H7" s="72"/>
      <c r="I7" s="72"/>
      <c r="J7" s="72"/>
      <c r="K7" s="72"/>
    </row>
    <row r="8" spans="1:11" s="1017" customFormat="1" ht="28.5" customHeight="1">
      <c r="A8" s="2371" t="s">
        <v>433</v>
      </c>
      <c r="B8" s="2371"/>
      <c r="C8" s="2371"/>
      <c r="D8" s="2371"/>
      <c r="E8" s="2371"/>
      <c r="F8" s="2372"/>
      <c r="G8" s="234"/>
      <c r="H8" s="217"/>
      <c r="I8" s="217"/>
      <c r="J8" s="217"/>
      <c r="K8" s="1220"/>
    </row>
    <row r="9" spans="1:11" s="1017" customFormat="1" ht="4.5" customHeight="1" thickBot="1">
      <c r="A9" s="233"/>
      <c r="B9" s="233"/>
      <c r="C9" s="233"/>
      <c r="D9" s="233"/>
      <c r="E9" s="233"/>
      <c r="F9" s="233"/>
      <c r="G9" s="219"/>
      <c r="H9" s="219"/>
      <c r="I9" s="219"/>
      <c r="J9" s="219"/>
      <c r="K9" s="1221"/>
    </row>
    <row r="10" spans="1:11" s="1017" customFormat="1" ht="23.25" customHeight="1">
      <c r="A10" s="2368" t="s">
        <v>573</v>
      </c>
      <c r="B10" s="2369"/>
      <c r="C10" s="2369"/>
      <c r="D10" s="2369"/>
      <c r="E10" s="2369"/>
      <c r="F10" s="2369"/>
      <c r="G10" s="2369"/>
      <c r="H10" s="2369"/>
      <c r="I10" s="2369"/>
      <c r="J10" s="2369"/>
      <c r="K10" s="2370"/>
    </row>
    <row r="11" spans="1:11" s="1017" customFormat="1" ht="64.5" customHeight="1">
      <c r="A11" s="2373" t="s">
        <v>574</v>
      </c>
      <c r="B11" s="2374"/>
      <c r="C11" s="2374"/>
      <c r="D11" s="2374"/>
      <c r="E11" s="2374"/>
      <c r="F11" s="2374"/>
      <c r="G11" s="2374"/>
      <c r="H11" s="2374"/>
      <c r="I11" s="2374"/>
      <c r="J11" s="2374"/>
      <c r="K11" s="2374"/>
    </row>
    <row r="12" spans="1:11" s="1017" customFormat="1" ht="15" customHeight="1">
      <c r="A12" s="1213"/>
      <c r="B12" s="1250"/>
      <c r="C12" s="1250"/>
      <c r="D12" s="1250"/>
      <c r="E12" s="1250"/>
      <c r="F12" s="1250"/>
      <c r="G12" s="1250"/>
      <c r="H12" s="1250"/>
      <c r="I12" s="1250"/>
      <c r="J12" s="1250"/>
      <c r="K12" s="1250"/>
    </row>
    <row r="13" spans="1:11" s="1017" customFormat="1" ht="28.5" customHeight="1">
      <c r="A13" s="1251" t="s">
        <v>570</v>
      </c>
      <c r="B13" s="1215" t="s">
        <v>257</v>
      </c>
      <c r="C13" s="1252"/>
      <c r="D13" s="1253" t="s">
        <v>571</v>
      </c>
      <c r="E13" s="1215" t="s">
        <v>257</v>
      </c>
      <c r="F13" s="1252"/>
      <c r="G13" s="1253" t="s">
        <v>572</v>
      </c>
      <c r="H13" s="1215" t="s">
        <v>257</v>
      </c>
      <c r="I13" s="1252"/>
      <c r="J13" s="1252"/>
      <c r="K13" s="1252"/>
    </row>
    <row r="14" spans="1:11" s="1017" customFormat="1" ht="18.75" customHeight="1" thickBot="1">
      <c r="A14" s="1251"/>
      <c r="B14" s="1254"/>
      <c r="C14" s="1252"/>
      <c r="D14" s="1253"/>
      <c r="E14" s="1254"/>
      <c r="F14" s="1252"/>
      <c r="G14" s="1252"/>
      <c r="H14" s="1254"/>
      <c r="I14" s="1252"/>
      <c r="J14" s="1252"/>
      <c r="K14" s="1252"/>
    </row>
    <row r="15" spans="1:11" s="1017" customFormat="1" ht="79.5" customHeight="1">
      <c r="A15" s="2375"/>
      <c r="B15" s="2376"/>
      <c r="C15" s="2376"/>
      <c r="D15" s="2376"/>
      <c r="E15" s="2376"/>
      <c r="F15" s="2376"/>
      <c r="G15" s="2376"/>
      <c r="H15" s="2376"/>
      <c r="I15" s="2376"/>
      <c r="J15" s="2376"/>
      <c r="K15" s="2377"/>
    </row>
    <row r="16" spans="1:11" s="1017" customFormat="1" ht="102.75" customHeight="1" thickBot="1">
      <c r="A16" s="2378"/>
      <c r="B16" s="2379"/>
      <c r="C16" s="2379"/>
      <c r="D16" s="2379"/>
      <c r="E16" s="2379"/>
      <c r="F16" s="2379"/>
      <c r="G16" s="2379"/>
      <c r="H16" s="2379"/>
      <c r="I16" s="2379"/>
      <c r="J16" s="2379"/>
      <c r="K16" s="2380"/>
    </row>
    <row r="17" spans="1:11" ht="27" customHeight="1" thickBot="1">
      <c r="A17" s="647"/>
      <c r="B17" s="647"/>
      <c r="C17" s="647"/>
      <c r="D17" s="647"/>
      <c r="E17" s="647"/>
      <c r="F17" s="647"/>
      <c r="G17" s="647"/>
      <c r="H17" s="647"/>
      <c r="I17" s="647"/>
      <c r="J17" s="647"/>
      <c r="K17" s="1222"/>
    </row>
    <row r="18" spans="1:11" s="88" customFormat="1" ht="21.75" customHeight="1">
      <c r="A18" s="2386" t="s">
        <v>284</v>
      </c>
      <c r="B18" s="2387"/>
      <c r="C18" s="2387"/>
      <c r="D18" s="2387"/>
      <c r="E18" s="2387"/>
      <c r="F18" s="2387"/>
      <c r="G18" s="2387"/>
      <c r="H18" s="2387"/>
      <c r="I18" s="2387"/>
      <c r="J18" s="2387"/>
      <c r="K18" s="2388"/>
    </row>
    <row r="19" spans="1:11" s="1017" customFormat="1" ht="35.25" customHeight="1">
      <c r="A19" s="2381"/>
      <c r="B19" s="2382"/>
      <c r="C19" s="2382"/>
      <c r="D19" s="2382"/>
      <c r="E19" s="2382"/>
      <c r="F19" s="2382"/>
      <c r="G19" s="2382"/>
      <c r="H19" s="2382"/>
      <c r="I19" s="2382"/>
      <c r="J19" s="2382"/>
      <c r="K19" s="2383"/>
    </row>
    <row r="20" spans="1:11" s="88" customFormat="1" ht="43.5" customHeight="1" thickBot="1">
      <c r="A20" s="2378"/>
      <c r="B20" s="2379"/>
      <c r="C20" s="2379"/>
      <c r="D20" s="2379"/>
      <c r="E20" s="2379"/>
      <c r="F20" s="2379"/>
      <c r="G20" s="2379"/>
      <c r="H20" s="2379"/>
      <c r="I20" s="2379"/>
      <c r="J20" s="2379"/>
      <c r="K20" s="2380"/>
    </row>
    <row r="21" spans="1:11" s="88" customFormat="1" ht="30.75" customHeight="1" thickBot="1">
      <c r="A21" s="646"/>
      <c r="B21" s="646"/>
      <c r="C21" s="646"/>
      <c r="D21" s="646"/>
      <c r="E21" s="646"/>
      <c r="F21" s="646"/>
      <c r="G21" s="646"/>
      <c r="H21" s="646"/>
      <c r="I21" s="646"/>
      <c r="J21" s="646"/>
      <c r="K21" s="1223"/>
    </row>
    <row r="22" spans="1:11" s="88" customFormat="1" ht="24.75" customHeight="1">
      <c r="A22" s="2389" t="s">
        <v>285</v>
      </c>
      <c r="B22" s="2390"/>
      <c r="C22" s="2390"/>
      <c r="D22" s="2390"/>
      <c r="E22" s="2390"/>
      <c r="F22" s="2390"/>
      <c r="G22" s="2390"/>
      <c r="H22" s="2390"/>
      <c r="I22" s="2390"/>
      <c r="J22" s="2390"/>
      <c r="K22" s="2391"/>
    </row>
    <row r="23" spans="1:11" s="1017" customFormat="1" ht="23.25" customHeight="1">
      <c r="A23" s="2381"/>
      <c r="B23" s="2382"/>
      <c r="C23" s="2382"/>
      <c r="D23" s="2382"/>
      <c r="E23" s="2382"/>
      <c r="F23" s="2382"/>
      <c r="G23" s="2382"/>
      <c r="H23" s="2382"/>
      <c r="I23" s="2382"/>
      <c r="J23" s="2382"/>
      <c r="K23" s="2383"/>
    </row>
    <row r="24" spans="1:11" s="88" customFormat="1" ht="42.75" customHeight="1" thickBot="1">
      <c r="A24" s="2378"/>
      <c r="B24" s="2379"/>
      <c r="C24" s="2379"/>
      <c r="D24" s="2379"/>
      <c r="E24" s="2379"/>
      <c r="F24" s="2379"/>
      <c r="G24" s="2379"/>
      <c r="H24" s="2379"/>
      <c r="I24" s="2379"/>
      <c r="J24" s="2379"/>
      <c r="K24" s="2380"/>
    </row>
    <row r="25" spans="1:11" ht="12.75" hidden="1">
      <c r="A25" s="828"/>
      <c r="B25" s="828"/>
      <c r="C25" s="828"/>
      <c r="D25" s="828"/>
      <c r="E25" s="828"/>
      <c r="F25" s="828"/>
      <c r="G25" s="828"/>
      <c r="H25" s="828"/>
      <c r="I25" s="828"/>
      <c r="J25" s="828"/>
      <c r="K25" s="803"/>
    </row>
    <row r="26" spans="1:11" s="88" customFormat="1" ht="18.75" customHeight="1">
      <c r="A26" s="2384"/>
      <c r="B26" s="2385"/>
      <c r="C26" s="2385"/>
      <c r="D26" s="2385"/>
      <c r="E26" s="2385"/>
      <c r="F26" s="2385"/>
      <c r="G26" s="2385"/>
      <c r="H26" s="2385"/>
      <c r="I26" s="2385"/>
      <c r="J26" s="2385"/>
      <c r="K26" s="2385"/>
    </row>
    <row r="27" spans="1:16" s="1034" customFormat="1" ht="18.75" customHeight="1">
      <c r="A27" s="1213"/>
      <c r="B27" s="1213"/>
      <c r="C27" s="1213"/>
      <c r="E27" s="1214"/>
      <c r="F27" s="1214"/>
      <c r="G27" s="1214"/>
      <c r="H27" s="1214"/>
      <c r="I27" s="1214"/>
      <c r="J27" s="1214"/>
      <c r="K27" s="1213"/>
      <c r="L27" s="1213"/>
      <c r="M27" s="1213"/>
      <c r="N27" s="1213"/>
      <c r="O27" s="1213"/>
      <c r="P27" s="1213"/>
    </row>
    <row r="28" spans="1:14" s="88" customFormat="1" ht="25.5" customHeight="1">
      <c r="A28" s="1213"/>
      <c r="B28" s="1188"/>
      <c r="C28" s="1254"/>
      <c r="E28" s="92"/>
      <c r="F28" s="92"/>
      <c r="G28" s="92"/>
      <c r="H28" s="92"/>
      <c r="I28" s="92"/>
      <c r="J28" s="92"/>
      <c r="K28" s="92"/>
      <c r="L28" s="92"/>
      <c r="M28" s="92"/>
      <c r="N28" s="92"/>
    </row>
    <row r="29" spans="1:14" s="88" customFormat="1" ht="6" customHeight="1">
      <c r="A29" s="518"/>
      <c r="C29" s="518"/>
      <c r="D29" s="1201"/>
      <c r="E29" s="92"/>
      <c r="F29" s="92"/>
      <c r="G29" s="92"/>
      <c r="H29" s="92"/>
      <c r="I29" s="92"/>
      <c r="J29" s="92"/>
      <c r="K29" s="92"/>
      <c r="L29" s="92"/>
      <c r="M29" s="92"/>
      <c r="N29" s="92"/>
    </row>
    <row r="30" spans="1:14" s="88" customFormat="1" ht="30" customHeight="1">
      <c r="A30" s="1213"/>
      <c r="B30" s="1216"/>
      <c r="C30" s="1254"/>
      <c r="D30" s="1201"/>
      <c r="E30" s="92"/>
      <c r="F30" s="92"/>
      <c r="G30" s="92"/>
      <c r="H30" s="92"/>
      <c r="I30" s="92"/>
      <c r="J30" s="92"/>
      <c r="K30" s="92"/>
      <c r="L30" s="92"/>
      <c r="M30" s="92"/>
      <c r="N30" s="92"/>
    </row>
    <row r="31" spans="1:14" s="88" customFormat="1" ht="6" customHeight="1">
      <c r="A31" s="518"/>
      <c r="C31" s="518"/>
      <c r="D31" s="1201"/>
      <c r="E31" s="92"/>
      <c r="F31" s="92"/>
      <c r="G31" s="92"/>
      <c r="H31" s="92"/>
      <c r="I31" s="92"/>
      <c r="J31" s="92"/>
      <c r="K31" s="92"/>
      <c r="L31" s="92"/>
      <c r="M31" s="92"/>
      <c r="N31" s="92"/>
    </row>
    <row r="32" spans="1:14" s="88" customFormat="1" ht="25.5" customHeight="1">
      <c r="A32" s="1213"/>
      <c r="B32" s="1188"/>
      <c r="C32" s="1254"/>
      <c r="D32" s="1201"/>
      <c r="E32" s="92"/>
      <c r="F32" s="1167"/>
      <c r="G32" s="1167"/>
      <c r="H32" s="1167"/>
      <c r="I32" s="1167"/>
      <c r="J32" s="1167"/>
      <c r="K32" s="1167"/>
      <c r="L32" s="1167"/>
      <c r="M32" s="1167"/>
      <c r="N32" s="92"/>
    </row>
    <row r="33" spans="1:14" s="88" customFormat="1" ht="6" customHeight="1">
      <c r="A33" s="518"/>
      <c r="C33" s="518"/>
      <c r="D33" s="1201"/>
      <c r="E33" s="92"/>
      <c r="F33" s="92"/>
      <c r="G33" s="92"/>
      <c r="H33" s="92"/>
      <c r="I33" s="92"/>
      <c r="J33" s="92"/>
      <c r="K33" s="92"/>
      <c r="L33" s="92"/>
      <c r="M33" s="92"/>
      <c r="N33" s="92"/>
    </row>
    <row r="34" spans="1:14" s="88" customFormat="1" ht="15.75" customHeight="1">
      <c r="A34" s="1217"/>
      <c r="B34" s="1218"/>
      <c r="C34" s="1218"/>
      <c r="D34" s="1218"/>
      <c r="E34" s="1219"/>
      <c r="F34" s="1219"/>
      <c r="G34" s="1219"/>
      <c r="H34" s="1219"/>
      <c r="I34" s="1219"/>
      <c r="J34" s="1219"/>
      <c r="K34" s="1219"/>
      <c r="L34" s="1219"/>
      <c r="M34" s="1219"/>
      <c r="N34" s="1219"/>
    </row>
    <row r="35" spans="1:24" ht="15.75" customHeight="1">
      <c r="A35" s="66"/>
      <c r="B35" s="78"/>
      <c r="C35" s="78"/>
      <c r="D35" s="78"/>
      <c r="E35" s="70"/>
      <c r="F35" s="70"/>
      <c r="G35" s="70"/>
      <c r="H35" s="70"/>
      <c r="I35" s="70"/>
      <c r="K35" s="648"/>
      <c r="L35" s="648"/>
      <c r="M35" s="648"/>
      <c r="R35" s="1017"/>
      <c r="S35" s="1017"/>
      <c r="T35" s="1017"/>
      <c r="U35" s="1017"/>
      <c r="V35" s="1017"/>
      <c r="W35" s="1017"/>
      <c r="X35" s="1017"/>
    </row>
    <row r="41" ht="12" customHeight="1"/>
  </sheetData>
  <sheetProtection password="92D1" sheet="1" formatRows="0"/>
  <mergeCells count="13">
    <mergeCell ref="A26:K26"/>
    <mergeCell ref="A1:J1"/>
    <mergeCell ref="A3:B3"/>
    <mergeCell ref="C3:F3"/>
    <mergeCell ref="C6:F6"/>
    <mergeCell ref="A18:K18"/>
    <mergeCell ref="A22:K22"/>
    <mergeCell ref="A10:K10"/>
    <mergeCell ref="A8:F8"/>
    <mergeCell ref="A11:K11"/>
    <mergeCell ref="A15:K16"/>
    <mergeCell ref="A19:K20"/>
    <mergeCell ref="A23:K24"/>
  </mergeCells>
  <conditionalFormatting sqref="D29">
    <cfRule type="cellIs" priority="3" dxfId="4" operator="notEqual" stopIfTrue="1">
      <formula>'LFA_Overall Performance_6'!#REF!</formula>
    </cfRule>
  </conditionalFormatting>
  <conditionalFormatting sqref="D31">
    <cfRule type="cellIs" priority="2" dxfId="4" operator="notEqual" stopIfTrue="1">
      <formula>'LFA_Overall Performance_6'!#REF!</formula>
    </cfRule>
  </conditionalFormatting>
  <conditionalFormatting sqref="D33">
    <cfRule type="cellIs" priority="1" dxfId="4" operator="notEqual" stopIfTrue="1">
      <formula>'LFA_Overall Performance_6'!#REF!</formula>
    </cfRule>
  </conditionalFormatting>
  <dataValidations count="2">
    <dataValidation type="list" allowBlank="1" showInputMessage="1" showErrorMessage="1" sqref="C28 C32 B13:B14 H13:H14">
      <formula1>"Select, A1, A2, B1, B2, C"</formula1>
    </dataValidation>
    <dataValidation type="list" allowBlank="1" showInputMessage="1" showErrorMessage="1" sqref="C30 E13:E14">
      <formula1>"Select, Yes, No"</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6" r:id="rId1"/>
  <headerFooter alignWithMargins="0">
    <oddFooter>&amp;L&amp;9&amp;F&amp;C&amp;A&amp;R&amp;9Page &amp;P of &amp;N</oddFooter>
  </headerFooter>
</worksheet>
</file>

<file path=xl/worksheets/sheet25.xml><?xml version="1.0" encoding="utf-8"?>
<worksheet xmlns="http://schemas.openxmlformats.org/spreadsheetml/2006/main" xmlns:r="http://schemas.openxmlformats.org/officeDocument/2006/relationships">
  <sheetPr>
    <tabColor indexed="40"/>
    <pageSetUpPr fitToPage="1"/>
  </sheetPr>
  <dimension ref="A1:X69"/>
  <sheetViews>
    <sheetView view="pageBreakPreview" zoomScale="70" zoomScaleNormal="70" zoomScaleSheetLayoutView="70" zoomScalePageLayoutView="0" workbookViewId="0" topLeftCell="A49">
      <selection activeCell="G73" sqref="G73"/>
    </sheetView>
  </sheetViews>
  <sheetFormatPr defaultColWidth="0" defaultRowHeight="12.75"/>
  <cols>
    <col min="1" max="1" width="3.8515625" style="69" customWidth="1"/>
    <col min="2" max="2" width="23.00390625" style="69" customWidth="1"/>
    <col min="3" max="3" width="26.00390625" style="69" customWidth="1"/>
    <col min="4" max="4" width="22.7109375" style="69" customWidth="1"/>
    <col min="5" max="5" width="18.7109375" style="69" customWidth="1"/>
    <col min="6" max="6" width="25.7109375" style="69" customWidth="1"/>
    <col min="7" max="7" width="18.57421875" style="69" customWidth="1"/>
    <col min="8" max="8" width="18.140625" style="69" customWidth="1"/>
    <col min="9" max="9" width="13.421875" style="69" customWidth="1"/>
    <col min="10" max="10" width="34.421875" style="69" customWidth="1"/>
    <col min="11" max="11" width="3.00390625" style="69" customWidth="1"/>
    <col min="12" max="12" width="21.57421875" style="69" bestFit="1" customWidth="1"/>
    <col min="13" max="13" width="18.57421875" style="69" customWidth="1"/>
    <col min="14" max="14" width="13.7109375" style="69" bestFit="1" customWidth="1"/>
    <col min="15" max="15" width="18.57421875" style="69" customWidth="1"/>
    <col min="16" max="16" width="2.7109375" style="69" customWidth="1"/>
    <col min="17" max="23" width="9.140625" style="69" customWidth="1"/>
    <col min="24" max="24" width="8.7109375" style="69" customWidth="1"/>
    <col min="25" max="16384" width="0" style="69" hidden="1" customWidth="1"/>
  </cols>
  <sheetData>
    <row r="1" spans="1:24" s="72" customFormat="1" ht="25.5" customHeight="1">
      <c r="A1" s="1924" t="s">
        <v>279</v>
      </c>
      <c r="B1" s="1924"/>
      <c r="C1" s="1924"/>
      <c r="D1" s="1924"/>
      <c r="E1" s="1924"/>
      <c r="F1" s="1924"/>
      <c r="G1" s="1924"/>
      <c r="H1" s="1924"/>
      <c r="I1" s="1924"/>
      <c r="J1" s="1924"/>
      <c r="K1" s="69"/>
      <c r="L1" s="69"/>
      <c r="M1" s="69"/>
      <c r="R1" s="74"/>
      <c r="S1" s="1017"/>
      <c r="T1" s="1017"/>
      <c r="U1" s="1017"/>
      <c r="V1" s="1017"/>
      <c r="W1" s="1017"/>
      <c r="X1" s="1017"/>
    </row>
    <row r="2" spans="1:24" s="72" customFormat="1" ht="14.25" customHeight="1" thickBot="1">
      <c r="A2" s="69"/>
      <c r="B2" s="69"/>
      <c r="C2" s="69"/>
      <c r="D2" s="69"/>
      <c r="E2" s="69"/>
      <c r="F2" s="69"/>
      <c r="G2" s="69"/>
      <c r="H2" s="78"/>
      <c r="I2" s="83"/>
      <c r="J2" s="69"/>
      <c r="K2" s="69"/>
      <c r="L2" s="69"/>
      <c r="M2" s="69"/>
      <c r="R2" s="74"/>
      <c r="S2" s="1017"/>
      <c r="T2" s="1017"/>
      <c r="U2" s="1017"/>
      <c r="V2" s="1017"/>
      <c r="W2" s="1017"/>
      <c r="X2" s="1017"/>
    </row>
    <row r="3" spans="1:24" s="13" customFormat="1" ht="15" customHeight="1" thickBot="1">
      <c r="A3" s="1925" t="s">
        <v>138</v>
      </c>
      <c r="B3" s="2158"/>
      <c r="C3" s="1926"/>
      <c r="D3" s="2412">
        <f>IF('LFA_Programmatic Progress_1A'!C3="","",'LFA_Programmatic Progress_1A'!C3)</f>
      </c>
      <c r="E3" s="2413"/>
      <c r="F3" s="2413"/>
      <c r="G3" s="2414"/>
      <c r="H3" s="82"/>
      <c r="I3" s="63"/>
      <c r="J3" s="63"/>
      <c r="K3" s="84"/>
      <c r="L3" s="63"/>
      <c r="M3" s="63"/>
      <c r="N3" s="63"/>
      <c r="O3" s="63"/>
      <c r="P3" s="63"/>
      <c r="Q3" s="63"/>
      <c r="R3" s="74"/>
      <c r="S3" s="1017"/>
      <c r="T3" s="1017"/>
      <c r="U3" s="1017"/>
      <c r="V3" s="1017"/>
      <c r="W3" s="1017"/>
      <c r="X3" s="1017"/>
    </row>
    <row r="4" spans="1:24" s="13" customFormat="1" ht="27.75" customHeight="1" thickBot="1">
      <c r="A4" s="99" t="s">
        <v>153</v>
      </c>
      <c r="B4" s="72"/>
      <c r="C4" s="72"/>
      <c r="D4" s="72"/>
      <c r="E4" s="72"/>
      <c r="F4" s="72"/>
      <c r="G4" s="72"/>
      <c r="H4" s="72"/>
      <c r="I4" s="72"/>
      <c r="J4" s="72"/>
      <c r="K4" s="72"/>
      <c r="L4" s="72"/>
      <c r="M4" s="72"/>
      <c r="N4" s="72"/>
      <c r="O4" s="72"/>
      <c r="P4" s="72"/>
      <c r="Q4" s="72"/>
      <c r="R4" s="72"/>
      <c r="S4" s="69"/>
      <c r="T4" s="69"/>
      <c r="U4" s="69"/>
      <c r="V4" s="69"/>
      <c r="W4" s="69"/>
      <c r="X4" s="69"/>
    </row>
    <row r="5" spans="1:24" s="13" customFormat="1" ht="15" customHeight="1">
      <c r="A5" s="1471" t="s">
        <v>68</v>
      </c>
      <c r="B5" s="1547"/>
      <c r="C5" s="1472"/>
      <c r="D5" s="1930" t="str">
        <f>IF('LFA_Programmatic Progress_1A'!C5="","",'LFA_Programmatic Progress_1A'!C5)</f>
        <v>Georgia</v>
      </c>
      <c r="E5" s="1931"/>
      <c r="F5" s="1931"/>
      <c r="G5" s="1932"/>
      <c r="H5" s="82"/>
      <c r="I5" s="63"/>
      <c r="J5" s="63"/>
      <c r="K5" s="84"/>
      <c r="L5" s="63"/>
      <c r="M5" s="63"/>
      <c r="N5" s="63"/>
      <c r="O5" s="63"/>
      <c r="P5" s="63"/>
      <c r="Q5" s="63"/>
      <c r="R5" s="74"/>
      <c r="S5" s="1017"/>
      <c r="T5" s="1017"/>
      <c r="U5" s="1017"/>
      <c r="V5" s="1017"/>
      <c r="W5" s="1017"/>
      <c r="X5" s="1017"/>
    </row>
    <row r="6" spans="1:24" s="13" customFormat="1" ht="15" customHeight="1">
      <c r="A6" s="1479" t="s">
        <v>69</v>
      </c>
      <c r="B6" s="1992"/>
      <c r="C6" s="1480"/>
      <c r="D6" s="1881" t="str">
        <f>IF('LFA_Programmatic Progress_1A'!C6="","",'LFA_Programmatic Progress_1A'!C6)</f>
        <v>HIV/AIDS</v>
      </c>
      <c r="E6" s="1882"/>
      <c r="F6" s="1882"/>
      <c r="G6" s="1883"/>
      <c r="H6" s="82"/>
      <c r="I6" s="2392"/>
      <c r="J6" s="2392"/>
      <c r="K6" s="2392"/>
      <c r="L6" s="2392"/>
      <c r="M6" s="2392"/>
      <c r="N6" s="63"/>
      <c r="O6" s="63"/>
      <c r="P6" s="63"/>
      <c r="Q6" s="63"/>
      <c r="R6" s="74"/>
      <c r="S6" s="1017"/>
      <c r="T6" s="1017"/>
      <c r="U6" s="1017"/>
      <c r="V6" s="1017"/>
      <c r="W6" s="1017"/>
      <c r="X6" s="1017"/>
    </row>
    <row r="7" spans="1:24" s="13" customFormat="1" ht="27.75" customHeight="1">
      <c r="A7" s="1479" t="s">
        <v>265</v>
      </c>
      <c r="B7" s="1992"/>
      <c r="C7" s="1480"/>
      <c r="D7" s="1914" t="str">
        <f>IF('LFA_Programmatic Progress_1A'!C7="","",'LFA_Programmatic Progress_1A'!C7)</f>
        <v>GEO-H-NCDC</v>
      </c>
      <c r="E7" s="1915"/>
      <c r="F7" s="1915"/>
      <c r="G7" s="1916"/>
      <c r="H7" s="85"/>
      <c r="I7" s="2392"/>
      <c r="J7" s="2392"/>
      <c r="K7" s="2392"/>
      <c r="L7" s="2392"/>
      <c r="M7" s="2392"/>
      <c r="N7" s="63"/>
      <c r="O7" s="63"/>
      <c r="P7" s="63"/>
      <c r="Q7" s="63"/>
      <c r="R7" s="74"/>
      <c r="S7" s="1017"/>
      <c r="T7" s="1017"/>
      <c r="U7" s="1017"/>
      <c r="V7" s="1017"/>
      <c r="W7" s="1017"/>
      <c r="X7" s="1017"/>
    </row>
    <row r="8" spans="1:24" s="13" customFormat="1" ht="15" customHeight="1">
      <c r="A8" s="1479" t="s">
        <v>238</v>
      </c>
      <c r="B8" s="1992"/>
      <c r="C8" s="1480"/>
      <c r="D8" s="1881" t="str">
        <f>IF('LFA_Programmatic Progress_1A'!C8="","",'LFA_Programmatic Progress_1A'!C8)</f>
        <v>NCDC</v>
      </c>
      <c r="E8" s="1882"/>
      <c r="F8" s="1882"/>
      <c r="G8" s="1883"/>
      <c r="H8" s="82"/>
      <c r="I8" s="2392"/>
      <c r="J8" s="2392"/>
      <c r="K8" s="2392"/>
      <c r="L8" s="2392"/>
      <c r="M8" s="2392"/>
      <c r="N8" s="63"/>
      <c r="O8" s="63"/>
      <c r="P8" s="63"/>
      <c r="Q8" s="63"/>
      <c r="R8" s="74"/>
      <c r="S8" s="1017"/>
      <c r="T8" s="1017"/>
      <c r="U8" s="1017"/>
      <c r="V8" s="1017"/>
      <c r="W8" s="1017"/>
      <c r="X8" s="1017"/>
    </row>
    <row r="9" spans="1:24" s="13" customFormat="1" ht="15" customHeight="1">
      <c r="A9" s="1479" t="s">
        <v>263</v>
      </c>
      <c r="B9" s="1992"/>
      <c r="C9" s="1480"/>
      <c r="D9" s="1939">
        <f>IF('LFA_Programmatic Progress_1A'!C9="","",'LFA_Programmatic Progress_1A'!C9)</f>
        <v>41730</v>
      </c>
      <c r="E9" s="1940"/>
      <c r="F9" s="1940"/>
      <c r="G9" s="1941"/>
      <c r="H9" s="62"/>
      <c r="I9" s="63"/>
      <c r="J9" s="63"/>
      <c r="K9" s="63"/>
      <c r="L9" s="63"/>
      <c r="M9" s="63"/>
      <c r="N9" s="63"/>
      <c r="O9" s="63"/>
      <c r="P9" s="63"/>
      <c r="Q9" s="63"/>
      <c r="R9" s="74"/>
      <c r="S9" s="1017"/>
      <c r="T9" s="1017"/>
      <c r="U9" s="1017"/>
      <c r="V9" s="1017"/>
      <c r="W9" s="1017"/>
      <c r="X9" s="1017"/>
    </row>
    <row r="10" spans="1:24" s="13" customFormat="1" ht="15" customHeight="1" thickBot="1">
      <c r="A10" s="1485" t="s">
        <v>239</v>
      </c>
      <c r="B10" s="2165"/>
      <c r="C10" s="1486"/>
      <c r="D10" s="1537" t="str">
        <f>IF('LFA_Programmatic Progress_1A'!C10="","",'LFA_Programmatic Progress_1A'!C10)</f>
        <v>EUR</v>
      </c>
      <c r="E10" s="1538"/>
      <c r="F10" s="1538"/>
      <c r="G10" s="1539"/>
      <c r="H10" s="82"/>
      <c r="I10" s="63"/>
      <c r="J10" s="63"/>
      <c r="K10" s="63"/>
      <c r="L10" s="63"/>
      <c r="M10" s="63"/>
      <c r="N10" s="63"/>
      <c r="O10" s="63"/>
      <c r="P10" s="63"/>
      <c r="Q10" s="63"/>
      <c r="R10" s="74"/>
      <c r="S10" s="1017"/>
      <c r="T10" s="1017"/>
      <c r="U10" s="1017"/>
      <c r="V10" s="1017"/>
      <c r="W10" s="1017"/>
      <c r="X10" s="1017"/>
    </row>
    <row r="11" spans="1:24" s="13" customFormat="1" ht="27" customHeight="1" thickBot="1">
      <c r="A11" s="98" t="s">
        <v>154</v>
      </c>
      <c r="B11" s="72"/>
      <c r="C11" s="72"/>
      <c r="D11" s="72"/>
      <c r="E11" s="72"/>
      <c r="F11" s="72"/>
      <c r="G11" s="72"/>
      <c r="H11" s="72"/>
      <c r="I11" s="98" t="s">
        <v>155</v>
      </c>
      <c r="J11" s="72"/>
      <c r="K11" s="72"/>
      <c r="L11" s="72"/>
      <c r="M11" s="72"/>
      <c r="N11" s="72"/>
      <c r="O11" s="72"/>
      <c r="P11" s="72"/>
      <c r="Q11" s="72"/>
      <c r="R11" s="72"/>
      <c r="S11" s="69"/>
      <c r="T11" s="69"/>
      <c r="U11" s="69"/>
      <c r="V11" s="69"/>
      <c r="W11" s="69"/>
      <c r="X11" s="69"/>
    </row>
    <row r="12" spans="1:24" s="13" customFormat="1" ht="15" customHeight="1">
      <c r="A12" s="2394" t="s">
        <v>271</v>
      </c>
      <c r="B12" s="2395"/>
      <c r="C12" s="2396"/>
      <c r="D12" s="53" t="s">
        <v>277</v>
      </c>
      <c r="E12" s="94" t="str">
        <f>IF('LFA_Programmatic Progress_1A'!D12="Select","",'LFA_Programmatic Progress_1A'!D12)</f>
        <v>Semester</v>
      </c>
      <c r="F12" s="43" t="s">
        <v>278</v>
      </c>
      <c r="G12" s="96">
        <f>IF('LFA_Programmatic Progress_1A'!F12="Select","",'LFA_Programmatic Progress_1A'!F12)</f>
        <v>2</v>
      </c>
      <c r="H12" s="82"/>
      <c r="I12" s="2394" t="s">
        <v>276</v>
      </c>
      <c r="J12" s="2395"/>
      <c r="K12" s="2396"/>
      <c r="L12" s="53" t="s">
        <v>277</v>
      </c>
      <c r="M12" s="94" t="str">
        <f>IF('LFA_Programmatic Progress_1A'!D16="Select","",'LFA_Programmatic Progress_1A'!D16)</f>
        <v>Annual</v>
      </c>
      <c r="N12" s="43" t="s">
        <v>278</v>
      </c>
      <c r="O12" s="96">
        <f>IF('LFA_Programmatic Progress_1A'!F16="Select","",'LFA_Programmatic Progress_1A'!F16)</f>
        <v>2</v>
      </c>
      <c r="P12" s="63"/>
      <c r="Q12" s="63"/>
      <c r="R12" s="74"/>
      <c r="S12" s="1017"/>
      <c r="T12" s="1017"/>
      <c r="U12" s="1017"/>
      <c r="V12" s="1017"/>
      <c r="W12" s="1017"/>
      <c r="X12" s="1017"/>
    </row>
    <row r="13" spans="1:24" s="13" customFormat="1" ht="15" customHeight="1">
      <c r="A13" s="2137" t="s">
        <v>272</v>
      </c>
      <c r="B13" s="2138"/>
      <c r="C13" s="2139"/>
      <c r="D13" s="54" t="s">
        <v>240</v>
      </c>
      <c r="E13" s="95">
        <f>IF('LFA_Programmatic Progress_1A'!D13="Select","",'LFA_Programmatic Progress_1A'!D13)</f>
        <v>41821</v>
      </c>
      <c r="F13" s="5" t="s">
        <v>258</v>
      </c>
      <c r="G13" s="97">
        <f>IF('LFA_Programmatic Progress_1A'!F13="Select","",'LFA_Programmatic Progress_1A'!F13)</f>
        <v>42004</v>
      </c>
      <c r="H13" s="62"/>
      <c r="I13" s="2137" t="s">
        <v>274</v>
      </c>
      <c r="J13" s="2138"/>
      <c r="K13" s="2139"/>
      <c r="L13" s="54" t="s">
        <v>240</v>
      </c>
      <c r="M13" s="95">
        <f>IF('LFA_Programmatic Progress_1A'!D17="Select","",'LFA_Programmatic Progress_1A'!D17)</f>
        <v>42005</v>
      </c>
      <c r="N13" s="5" t="s">
        <v>258</v>
      </c>
      <c r="O13" s="97">
        <f>IF('LFA_Programmatic Progress_1A'!F17="Select","",'LFA_Programmatic Progress_1A'!F17)</f>
        <v>42369</v>
      </c>
      <c r="P13" s="63"/>
      <c r="Q13" s="63"/>
      <c r="R13" s="74"/>
      <c r="S13" s="1017"/>
      <c r="T13" s="1017"/>
      <c r="U13" s="1017"/>
      <c r="V13" s="1017"/>
      <c r="W13" s="1017"/>
      <c r="X13" s="1017"/>
    </row>
    <row r="14" spans="1:24" s="13" customFormat="1" ht="15" customHeight="1" thickBot="1">
      <c r="A14" s="2140" t="s">
        <v>273</v>
      </c>
      <c r="B14" s="2141"/>
      <c r="C14" s="2142"/>
      <c r="D14" s="1538">
        <f>IF('LFA_Programmatic Progress_1A'!C14="Select","",'LFA_Programmatic Progress_1A'!C14)</f>
        <v>2</v>
      </c>
      <c r="E14" s="1538"/>
      <c r="F14" s="1538"/>
      <c r="G14" s="1539"/>
      <c r="H14" s="82"/>
      <c r="I14" s="2140" t="s">
        <v>275</v>
      </c>
      <c r="J14" s="2141"/>
      <c r="K14" s="2142"/>
      <c r="L14" s="1537">
        <f>IF('LFA_Programmatic Progress_1A'!C18="Select","",'LFA_Programmatic Progress_1A'!C18)</f>
        <v>2</v>
      </c>
      <c r="M14" s="1538"/>
      <c r="N14" s="1538"/>
      <c r="O14" s="1539"/>
      <c r="P14" s="63"/>
      <c r="Q14" s="63"/>
      <c r="R14" s="74"/>
      <c r="S14" s="1017"/>
      <c r="T14" s="1017"/>
      <c r="U14" s="1017"/>
      <c r="V14" s="1017"/>
      <c r="W14" s="1017"/>
      <c r="X14" s="1017"/>
    </row>
    <row r="15" spans="1:24" s="72" customFormat="1" ht="21" customHeight="1">
      <c r="A15" s="70"/>
      <c r="B15" s="70"/>
      <c r="C15" s="70"/>
      <c r="D15" s="70"/>
      <c r="E15" s="70"/>
      <c r="F15" s="70"/>
      <c r="G15" s="70"/>
      <c r="H15" s="70"/>
      <c r="I15" s="70"/>
      <c r="J15" s="69"/>
      <c r="K15" s="69"/>
      <c r="L15" s="69"/>
      <c r="R15" s="74"/>
      <c r="S15" s="1017"/>
      <c r="T15" s="1017"/>
      <c r="U15" s="1017"/>
      <c r="V15" s="1017"/>
      <c r="W15" s="1017"/>
      <c r="X15" s="1017"/>
    </row>
    <row r="16" spans="1:24" s="72" customFormat="1" ht="28.5" customHeight="1">
      <c r="A16" s="66" t="s">
        <v>434</v>
      </c>
      <c r="B16" s="78"/>
      <c r="C16" s="78"/>
      <c r="D16" s="78"/>
      <c r="E16" s="70"/>
      <c r="F16" s="70"/>
      <c r="G16" s="70"/>
      <c r="H16" s="70"/>
      <c r="I16" s="70"/>
      <c r="J16" s="69"/>
      <c r="R16" s="74"/>
      <c r="S16" s="1017"/>
      <c r="T16" s="1017"/>
      <c r="U16" s="1017"/>
      <c r="V16" s="1017"/>
      <c r="W16" s="1017"/>
      <c r="X16" s="1017"/>
    </row>
    <row r="17" spans="1:24" s="72" customFormat="1" ht="27.75" customHeight="1">
      <c r="A17" s="1877" t="s">
        <v>555</v>
      </c>
      <c r="B17" s="1878"/>
      <c r="C17" s="1878"/>
      <c r="D17" s="1878"/>
      <c r="E17" s="1878"/>
      <c r="F17" s="1878"/>
      <c r="G17" s="1878"/>
      <c r="H17" s="1878"/>
      <c r="I17" s="1878"/>
      <c r="J17" s="1878"/>
      <c r="K17" s="1878"/>
      <c r="L17" s="1878"/>
      <c r="M17" s="1878"/>
      <c r="N17" s="1878"/>
      <c r="O17" s="1878"/>
      <c r="P17" s="1878"/>
      <c r="R17" s="74"/>
      <c r="S17" s="1017"/>
      <c r="T17" s="1017"/>
      <c r="U17" s="1017"/>
      <c r="V17" s="1017"/>
      <c r="W17" s="1017"/>
      <c r="X17" s="1017"/>
    </row>
    <row r="18" spans="1:24" s="966" customFormat="1" ht="12.75" customHeight="1">
      <c r="A18" s="1199"/>
      <c r="B18" s="1199"/>
      <c r="C18" s="1199"/>
      <c r="D18" s="1199"/>
      <c r="E18" s="1199"/>
      <c r="F18" s="1199"/>
      <c r="G18" s="1199"/>
      <c r="H18" s="1199"/>
      <c r="I18" s="1199"/>
      <c r="J18" s="1199"/>
      <c r="K18" s="1199"/>
      <c r="L18" s="1199"/>
      <c r="M18" s="1199"/>
      <c r="N18" s="1199"/>
      <c r="O18" s="1199"/>
      <c r="P18" s="1199"/>
      <c r="R18" s="1200"/>
      <c r="S18" s="1032"/>
      <c r="T18" s="1032"/>
      <c r="U18" s="1032"/>
      <c r="V18" s="1032"/>
      <c r="W18" s="1032"/>
      <c r="X18" s="1032"/>
    </row>
    <row r="19" spans="1:24" s="966" customFormat="1" ht="27.75" customHeight="1">
      <c r="A19" s="1199"/>
      <c r="B19" s="1225" t="s">
        <v>575</v>
      </c>
      <c r="C19" s="1249" t="str">
        <f>'LFA_Overall Performance_6'!H13</f>
        <v>Select</v>
      </c>
      <c r="D19" s="1224"/>
      <c r="E19" s="1199"/>
      <c r="F19" s="1199"/>
      <c r="G19" s="1199"/>
      <c r="H19" s="1199"/>
      <c r="I19" s="1199"/>
      <c r="J19" s="1199"/>
      <c r="K19" s="1199"/>
      <c r="L19" s="1199"/>
      <c r="M19" s="1199"/>
      <c r="N19" s="1199"/>
      <c r="O19" s="1199"/>
      <c r="P19" s="1199"/>
      <c r="R19" s="1200"/>
      <c r="S19" s="1032"/>
      <c r="T19" s="1032"/>
      <c r="U19" s="1032"/>
      <c r="V19" s="1032"/>
      <c r="W19" s="1032"/>
      <c r="X19" s="1032"/>
    </row>
    <row r="20" spans="1:24" s="966" customFormat="1" ht="27.75" customHeight="1">
      <c r="A20" s="1199"/>
      <c r="B20" s="1199"/>
      <c r="C20" s="1199"/>
      <c r="D20" s="1199"/>
      <c r="E20" s="1199"/>
      <c r="F20" s="1199"/>
      <c r="G20" s="1199"/>
      <c r="H20" s="1199"/>
      <c r="I20" s="1199"/>
      <c r="J20" s="1199"/>
      <c r="K20" s="1199"/>
      <c r="L20" s="1199"/>
      <c r="M20" s="1199"/>
      <c r="N20" s="1199"/>
      <c r="O20" s="1199"/>
      <c r="P20" s="1199"/>
      <c r="R20" s="1200"/>
      <c r="S20" s="1032"/>
      <c r="T20" s="1032"/>
      <c r="U20" s="1032"/>
      <c r="V20" s="1032"/>
      <c r="W20" s="1032"/>
      <c r="X20" s="1032"/>
    </row>
    <row r="21" spans="1:24" s="72" customFormat="1" ht="24" customHeight="1">
      <c r="A21" s="1154" t="s">
        <v>561</v>
      </c>
      <c r="B21" s="77"/>
      <c r="C21" s="77"/>
      <c r="D21" s="77"/>
      <c r="E21" s="77"/>
      <c r="F21" s="77"/>
      <c r="G21" s="77"/>
      <c r="H21" s="77"/>
      <c r="I21" s="77"/>
      <c r="J21" s="77"/>
      <c r="R21" s="74"/>
      <c r="S21" s="1017"/>
      <c r="T21" s="1017"/>
      <c r="U21" s="1017"/>
      <c r="V21" s="1017"/>
      <c r="W21" s="1017"/>
      <c r="X21" s="1017"/>
    </row>
    <row r="22" spans="1:24" s="72" customFormat="1" ht="18">
      <c r="A22" s="2393" t="s">
        <v>537</v>
      </c>
      <c r="B22" s="2393"/>
      <c r="C22" s="2393"/>
      <c r="D22" s="2393" t="s">
        <v>538</v>
      </c>
      <c r="E22" s="2393"/>
      <c r="F22" s="2393"/>
      <c r="G22" s="2393"/>
      <c r="H22" s="2393"/>
      <c r="I22" s="2393"/>
      <c r="J22" s="77"/>
      <c r="R22" s="74"/>
      <c r="S22" s="1017"/>
      <c r="T22" s="1017"/>
      <c r="U22" s="1017"/>
      <c r="V22" s="1017"/>
      <c r="W22" s="1017"/>
      <c r="X22" s="1017"/>
    </row>
    <row r="23" spans="1:24" s="72" customFormat="1" ht="18">
      <c r="A23" s="1157" t="s">
        <v>530</v>
      </c>
      <c r="B23" s="1164" t="s">
        <v>535</v>
      </c>
      <c r="C23" s="1165"/>
      <c r="D23" s="2397" t="s">
        <v>539</v>
      </c>
      <c r="E23" s="2398"/>
      <c r="F23" s="2398"/>
      <c r="G23" s="2398"/>
      <c r="H23" s="2398"/>
      <c r="I23" s="2399"/>
      <c r="J23" s="77"/>
      <c r="R23" s="74"/>
      <c r="S23" s="1017"/>
      <c r="T23" s="1017"/>
      <c r="U23" s="1017"/>
      <c r="V23" s="1017"/>
      <c r="W23" s="1017"/>
      <c r="X23" s="1017"/>
    </row>
    <row r="24" spans="1:24" s="72" customFormat="1" ht="18">
      <c r="A24" s="1158" t="s">
        <v>531</v>
      </c>
      <c r="B24" s="1164" t="s">
        <v>536</v>
      </c>
      <c r="C24" s="1165"/>
      <c r="D24" s="2397" t="s">
        <v>540</v>
      </c>
      <c r="E24" s="2398"/>
      <c r="F24" s="2398"/>
      <c r="G24" s="2398"/>
      <c r="H24" s="2398"/>
      <c r="I24" s="2399"/>
      <c r="J24" s="77"/>
      <c r="R24" s="74"/>
      <c r="S24" s="1017"/>
      <c r="T24" s="1017"/>
      <c r="U24" s="1017"/>
      <c r="V24" s="1017"/>
      <c r="W24" s="1017"/>
      <c r="X24" s="1017"/>
    </row>
    <row r="25" spans="1:24" s="72" customFormat="1" ht="18">
      <c r="A25" s="1159" t="s">
        <v>532</v>
      </c>
      <c r="B25" s="1164" t="s">
        <v>546</v>
      </c>
      <c r="C25" s="1165"/>
      <c r="D25" s="2397" t="s">
        <v>541</v>
      </c>
      <c r="E25" s="2398"/>
      <c r="F25" s="2398"/>
      <c r="G25" s="2398"/>
      <c r="H25" s="2398"/>
      <c r="I25" s="2399"/>
      <c r="J25" s="77"/>
      <c r="R25" s="74"/>
      <c r="S25" s="1017"/>
      <c r="T25" s="1017"/>
      <c r="U25" s="1017"/>
      <c r="V25" s="1017"/>
      <c r="W25" s="1017"/>
      <c r="X25" s="1017"/>
    </row>
    <row r="26" spans="1:24" s="72" customFormat="1" ht="18">
      <c r="A26" s="1160" t="s">
        <v>533</v>
      </c>
      <c r="B26" s="1164" t="s">
        <v>545</v>
      </c>
      <c r="C26" s="1165"/>
      <c r="D26" s="2397" t="s">
        <v>542</v>
      </c>
      <c r="E26" s="2398"/>
      <c r="F26" s="2398"/>
      <c r="G26" s="2398"/>
      <c r="H26" s="2398"/>
      <c r="I26" s="2399"/>
      <c r="J26" s="77"/>
      <c r="R26" s="74"/>
      <c r="S26" s="1017"/>
      <c r="T26" s="1017"/>
      <c r="U26" s="1017"/>
      <c r="V26" s="1017"/>
      <c r="W26" s="1017"/>
      <c r="X26" s="1017"/>
    </row>
    <row r="27" spans="1:24" s="72" customFormat="1" ht="18">
      <c r="A27" s="1161" t="s">
        <v>534</v>
      </c>
      <c r="B27" s="1164" t="s">
        <v>547</v>
      </c>
      <c r="C27" s="1165"/>
      <c r="D27" s="2397" t="s">
        <v>543</v>
      </c>
      <c r="E27" s="2398"/>
      <c r="F27" s="2398"/>
      <c r="G27" s="2398"/>
      <c r="H27" s="2398"/>
      <c r="I27" s="2399"/>
      <c r="J27" s="77"/>
      <c r="R27" s="74"/>
      <c r="S27" s="1017"/>
      <c r="T27" s="1017"/>
      <c r="U27" s="1017"/>
      <c r="V27" s="1017"/>
      <c r="W27" s="1017"/>
      <c r="X27" s="1017"/>
    </row>
    <row r="28" spans="1:24" s="72" customFormat="1" ht="18">
      <c r="A28" s="1153"/>
      <c r="B28" s="1155"/>
      <c r="C28" s="1156"/>
      <c r="D28" s="1152"/>
      <c r="E28" s="1152"/>
      <c r="F28" s="1152"/>
      <c r="G28" s="1152"/>
      <c r="H28" s="1162"/>
      <c r="I28" s="1152"/>
      <c r="J28" s="77"/>
      <c r="R28" s="74"/>
      <c r="S28" s="1017"/>
      <c r="T28" s="1017"/>
      <c r="U28" s="1017"/>
      <c r="V28" s="1017"/>
      <c r="W28" s="1017"/>
      <c r="X28" s="1017"/>
    </row>
    <row r="29" spans="1:24" s="72" customFormat="1" ht="31.5" customHeight="1">
      <c r="A29" s="2400" t="str">
        <f>"1.  Cash amount requested by the Principal Recipient from the Global Fund for next disbursement period plus one additional quarter (amount in: "&amp;IF(D10="","please select currency in 'PR_Section 1A')",D10&amp;"):")</f>
        <v>1.  Cash amount requested by the Principal Recipient from the Global Fund for next disbursement period plus one additional quarter (amount in: EUR):</v>
      </c>
      <c r="B29" s="2400"/>
      <c r="C29" s="2400"/>
      <c r="D29" s="2400"/>
      <c r="E29" s="2400"/>
      <c r="F29" s="2400"/>
      <c r="G29" s="2400"/>
      <c r="H29" s="816">
        <f>+'PR_Cash Request_7A&amp;B'!D23</f>
        <v>7471965.973833022</v>
      </c>
      <c r="J29" s="379" t="str">
        <f>+IF('PR_Cash Request_7A&amp;B'!D25="","",'PR_Cash Request_7A&amp;B'!D25)</f>
        <v>Seven millions four hundred seventy-one thousand nine hundred sixty-six</v>
      </c>
      <c r="R29" s="74"/>
      <c r="S29" s="1017"/>
      <c r="T29" s="1017"/>
      <c r="U29" s="1017"/>
      <c r="V29" s="1017"/>
      <c r="W29" s="1017"/>
      <c r="X29" s="1017"/>
    </row>
    <row r="30" spans="1:24" s="72" customFormat="1" ht="14.25" customHeight="1">
      <c r="A30" s="518"/>
      <c r="B30" s="518"/>
      <c r="C30" s="518"/>
      <c r="D30" s="518"/>
      <c r="E30" s="518"/>
      <c r="F30" s="518"/>
      <c r="G30" s="518"/>
      <c r="H30" s="649"/>
      <c r="J30" s="367"/>
      <c r="R30" s="74"/>
      <c r="S30" s="1017"/>
      <c r="T30" s="1017"/>
      <c r="U30" s="1017"/>
      <c r="V30" s="1017"/>
      <c r="W30" s="1017"/>
      <c r="X30" s="1017"/>
    </row>
    <row r="31" spans="1:24" s="72" customFormat="1" ht="37.5" customHeight="1">
      <c r="A31" s="2400" t="str">
        <f>"2.  LFA disbursement recommendation (amount in: "&amp;IF(D10="","please select currency in 'PR_Section1A')",D10&amp;"):")</f>
        <v>2.  LFA disbursement recommendation (amount in: EUR):</v>
      </c>
      <c r="B31" s="2400"/>
      <c r="C31" s="2400"/>
      <c r="D31" s="2400"/>
      <c r="E31" s="2400"/>
      <c r="F31" s="2400"/>
      <c r="G31" s="2400"/>
      <c r="H31" s="816">
        <f>'LFA_Disbursement Recommend_5B'!K44</f>
        <v>0</v>
      </c>
      <c r="J31" s="378"/>
      <c r="R31" s="74"/>
      <c r="S31" s="1017"/>
      <c r="T31" s="1017"/>
      <c r="U31" s="1017"/>
      <c r="V31" s="1017"/>
      <c r="W31" s="1017"/>
      <c r="X31" s="1017"/>
    </row>
    <row r="32" spans="1:24" s="72" customFormat="1" ht="14.25">
      <c r="A32" s="86"/>
      <c r="B32" s="86"/>
      <c r="C32" s="86"/>
      <c r="D32" s="86"/>
      <c r="E32" s="86"/>
      <c r="F32" s="86"/>
      <c r="G32" s="86"/>
      <c r="H32" s="86"/>
      <c r="I32" s="86"/>
      <c r="J32" s="72" t="s">
        <v>59</v>
      </c>
      <c r="R32" s="74"/>
      <c r="S32" s="1017"/>
      <c r="T32" s="1017"/>
      <c r="U32" s="1017"/>
      <c r="V32" s="1017"/>
      <c r="W32" s="1017"/>
      <c r="X32" s="1017"/>
    </row>
    <row r="33" spans="1:24" s="72" customFormat="1" ht="60" customHeight="1">
      <c r="A33" s="2401" t="s">
        <v>559</v>
      </c>
      <c r="B33" s="2401"/>
      <c r="C33" s="966"/>
      <c r="D33" s="1330" t="s">
        <v>553</v>
      </c>
      <c r="E33" s="1331"/>
      <c r="F33" s="1330" t="s">
        <v>560</v>
      </c>
      <c r="G33" s="1331"/>
      <c r="H33" s="1332" t="s">
        <v>578</v>
      </c>
      <c r="I33" s="1331"/>
      <c r="J33" s="1331" t="s">
        <v>544</v>
      </c>
      <c r="R33" s="74"/>
      <c r="S33" s="1017"/>
      <c r="T33" s="1017"/>
      <c r="U33" s="1017"/>
      <c r="V33" s="1017"/>
      <c r="W33" s="1017"/>
      <c r="X33" s="1017"/>
    </row>
    <row r="34" spans="1:24" s="72" customFormat="1" ht="46.5" customHeight="1">
      <c r="A34" s="1163"/>
      <c r="B34" s="1246">
        <f>'LFA_Total PR Cash Outflow_3A'!H13+'LFA_Disbursement Recommend_5B'!M18+'LFA_Disbursement Recommend_5B'!M22+'LFA_Disbursement Recommend_5B'!M28</f>
        <v>6365135.850753447</v>
      </c>
      <c r="C34" s="86"/>
      <c r="D34" s="1248"/>
      <c r="E34" s="86"/>
      <c r="F34" s="1246">
        <f>H31+D34</f>
        <v>0</v>
      </c>
      <c r="G34" s="86"/>
      <c r="H34" s="1245">
        <f>IF(B34=0,"",F34/B34)</f>
        <v>0</v>
      </c>
      <c r="I34" s="86"/>
      <c r="J34" s="1247" t="s">
        <v>257</v>
      </c>
      <c r="R34" s="74"/>
      <c r="S34" s="1017"/>
      <c r="T34" s="1017"/>
      <c r="U34" s="1017"/>
      <c r="V34" s="1017"/>
      <c r="W34" s="1017"/>
      <c r="X34" s="1017"/>
    </row>
    <row r="35" spans="1:24" s="91" customFormat="1" ht="27" customHeight="1">
      <c r="A35" s="92" t="s">
        <v>554</v>
      </c>
      <c r="B35" s="92"/>
      <c r="C35" s="92"/>
      <c r="D35" s="92"/>
      <c r="E35" s="92"/>
      <c r="F35" s="92"/>
      <c r="G35" s="92"/>
      <c r="H35" s="1202"/>
      <c r="I35" s="86"/>
      <c r="R35" s="511"/>
      <c r="S35" s="347"/>
      <c r="T35" s="347"/>
      <c r="U35" s="347"/>
      <c r="V35" s="347"/>
      <c r="W35" s="347"/>
      <c r="X35" s="347"/>
    </row>
    <row r="36" spans="1:24" s="72" customFormat="1" ht="14.25">
      <c r="A36" s="86"/>
      <c r="B36" s="86"/>
      <c r="C36" s="86"/>
      <c r="D36" s="86"/>
      <c r="E36" s="86"/>
      <c r="F36" s="86"/>
      <c r="G36" s="86"/>
      <c r="H36" s="86"/>
      <c r="I36" s="86"/>
      <c r="R36" s="74"/>
      <c r="S36" s="1017"/>
      <c r="T36" s="1017"/>
      <c r="U36" s="1017"/>
      <c r="V36" s="1017"/>
      <c r="W36" s="1017"/>
      <c r="X36" s="1017"/>
    </row>
    <row r="37" spans="1:24" s="17" customFormat="1" ht="14.25">
      <c r="A37" s="2403" t="s">
        <v>562</v>
      </c>
      <c r="B37" s="2403"/>
      <c r="C37" s="2403"/>
      <c r="D37" s="2403"/>
      <c r="E37" s="2403"/>
      <c r="F37" s="2403"/>
      <c r="G37" s="2403"/>
      <c r="H37" s="69"/>
      <c r="I37" s="69"/>
      <c r="J37" s="72"/>
      <c r="K37" s="74"/>
      <c r="L37" s="74"/>
      <c r="M37" s="74"/>
      <c r="N37" s="74"/>
      <c r="O37" s="74"/>
      <c r="P37" s="74"/>
      <c r="Q37" s="74"/>
      <c r="R37" s="74"/>
      <c r="S37" s="1017"/>
      <c r="T37" s="1017"/>
      <c r="U37" s="1017"/>
      <c r="V37" s="1017"/>
      <c r="W37" s="1017"/>
      <c r="X37" s="1017"/>
    </row>
    <row r="38" spans="1:24" s="75" customFormat="1" ht="22.5" customHeight="1">
      <c r="A38" s="2419"/>
      <c r="B38" s="2420"/>
      <c r="C38" s="2420"/>
      <c r="D38" s="2420"/>
      <c r="E38" s="2420"/>
      <c r="F38" s="2420"/>
      <c r="G38" s="2420"/>
      <c r="H38" s="2420"/>
      <c r="I38" s="2420"/>
      <c r="J38" s="2421"/>
      <c r="S38" s="88"/>
      <c r="T38" s="88"/>
      <c r="U38" s="88"/>
      <c r="V38" s="88"/>
      <c r="W38" s="88"/>
      <c r="X38" s="88"/>
    </row>
    <row r="39" spans="1:24" s="75" customFormat="1" ht="54.75" customHeight="1">
      <c r="A39" s="2422"/>
      <c r="B39" s="2423"/>
      <c r="C39" s="2423"/>
      <c r="D39" s="2423"/>
      <c r="E39" s="2423"/>
      <c r="F39" s="2423"/>
      <c r="G39" s="2423"/>
      <c r="H39" s="2423"/>
      <c r="I39" s="2423"/>
      <c r="J39" s="2424"/>
      <c r="S39" s="88"/>
      <c r="T39" s="88"/>
      <c r="U39" s="88"/>
      <c r="V39" s="88"/>
      <c r="W39" s="88"/>
      <c r="X39" s="88"/>
    </row>
    <row r="40" spans="1:24" s="75" customFormat="1" ht="31.5" customHeight="1">
      <c r="A40" s="72"/>
      <c r="B40" s="72"/>
      <c r="C40" s="72"/>
      <c r="D40" s="72"/>
      <c r="E40" s="72"/>
      <c r="F40" s="72"/>
      <c r="G40" s="72"/>
      <c r="H40" s="72"/>
      <c r="I40" s="72"/>
      <c r="J40" s="72"/>
      <c r="S40" s="88"/>
      <c r="T40" s="88"/>
      <c r="U40" s="88"/>
      <c r="V40" s="88"/>
      <c r="W40" s="88"/>
      <c r="X40" s="88"/>
    </row>
    <row r="41" spans="1:24" s="75" customFormat="1" ht="31.5" customHeight="1">
      <c r="A41" s="1877" t="s">
        <v>556</v>
      </c>
      <c r="B41" s="1878"/>
      <c r="C41" s="1878"/>
      <c r="D41" s="1878"/>
      <c r="E41" s="1878"/>
      <c r="F41" s="1878"/>
      <c r="G41" s="1878"/>
      <c r="H41" s="1878"/>
      <c r="I41" s="1878"/>
      <c r="J41" s="1878"/>
      <c r="K41" s="1878"/>
      <c r="L41" s="1878"/>
      <c r="M41" s="1878"/>
      <c r="N41" s="1878"/>
      <c r="O41" s="1878"/>
      <c r="P41" s="1878"/>
      <c r="S41" s="88"/>
      <c r="T41" s="88"/>
      <c r="U41" s="88"/>
      <c r="V41" s="88"/>
      <c r="W41" s="88"/>
      <c r="X41" s="88"/>
    </row>
    <row r="42" spans="1:24" s="75" customFormat="1" ht="41.25" customHeight="1">
      <c r="A42" s="1208" t="s">
        <v>150</v>
      </c>
      <c r="J42" s="1209" t="s">
        <v>152</v>
      </c>
      <c r="S42" s="88"/>
      <c r="T42" s="88"/>
      <c r="U42" s="88"/>
      <c r="V42" s="88"/>
      <c r="W42" s="88"/>
      <c r="X42" s="88"/>
    </row>
    <row r="43" spans="2:24" s="75" customFormat="1" ht="36" customHeight="1">
      <c r="B43" s="519" t="s">
        <v>257</v>
      </c>
      <c r="C43" s="87" t="s">
        <v>139</v>
      </c>
      <c r="I43" s="76"/>
      <c r="J43" s="1848"/>
      <c r="K43" s="1848"/>
      <c r="L43" s="1848"/>
      <c r="M43" s="1848"/>
      <c r="S43" s="88"/>
      <c r="T43" s="88"/>
      <c r="U43" s="88"/>
      <c r="V43" s="88"/>
      <c r="W43" s="88"/>
      <c r="X43" s="88"/>
    </row>
    <row r="44" spans="2:24" s="75" customFormat="1" ht="30.75" customHeight="1">
      <c r="B44" s="519" t="s">
        <v>257</v>
      </c>
      <c r="C44" s="87" t="s">
        <v>140</v>
      </c>
      <c r="I44" s="76"/>
      <c r="J44" s="1848"/>
      <c r="K44" s="1848"/>
      <c r="L44" s="1848"/>
      <c r="M44" s="1848"/>
      <c r="S44" s="88"/>
      <c r="T44" s="88"/>
      <c r="U44" s="88"/>
      <c r="V44" s="88"/>
      <c r="W44" s="88"/>
      <c r="X44" s="88"/>
    </row>
    <row r="45" spans="2:24" s="75" customFormat="1" ht="40.5" customHeight="1">
      <c r="B45" s="519" t="s">
        <v>257</v>
      </c>
      <c r="C45" s="2416" t="s">
        <v>151</v>
      </c>
      <c r="D45" s="2416"/>
      <c r="E45" s="2416"/>
      <c r="F45" s="2416"/>
      <c r="G45" s="2416"/>
      <c r="H45" s="2416"/>
      <c r="I45" s="76"/>
      <c r="J45" s="1848"/>
      <c r="K45" s="1848"/>
      <c r="L45" s="1848"/>
      <c r="M45" s="1848"/>
      <c r="S45" s="88"/>
      <c r="T45" s="88"/>
      <c r="U45" s="88"/>
      <c r="V45" s="88"/>
      <c r="W45" s="88"/>
      <c r="X45" s="88"/>
    </row>
    <row r="46" spans="2:24" s="75" customFormat="1" ht="42" customHeight="1">
      <c r="B46" s="519" t="s">
        <v>257</v>
      </c>
      <c r="C46" s="2416" t="s">
        <v>141</v>
      </c>
      <c r="D46" s="2416"/>
      <c r="E46" s="2416"/>
      <c r="F46" s="2416"/>
      <c r="G46" s="2416"/>
      <c r="H46" s="2416"/>
      <c r="J46" s="2336"/>
      <c r="K46" s="2336"/>
      <c r="L46" s="2336"/>
      <c r="M46" s="2336"/>
      <c r="S46" s="88"/>
      <c r="T46" s="88"/>
      <c r="U46" s="88"/>
      <c r="V46" s="88"/>
      <c r="W46" s="88"/>
      <c r="X46" s="88"/>
    </row>
    <row r="47" spans="2:24" s="75" customFormat="1" ht="30.75" customHeight="1">
      <c r="B47" s="519" t="s">
        <v>257</v>
      </c>
      <c r="C47" s="87" t="s">
        <v>142</v>
      </c>
      <c r="I47" s="76"/>
      <c r="J47" s="2336"/>
      <c r="K47" s="2336"/>
      <c r="L47" s="2336"/>
      <c r="M47" s="2336"/>
      <c r="S47" s="88"/>
      <c r="T47" s="88"/>
      <c r="U47" s="88"/>
      <c r="V47" s="88"/>
      <c r="W47" s="88"/>
      <c r="X47" s="88"/>
    </row>
    <row r="48" spans="2:24" s="75" customFormat="1" ht="32.25" customHeight="1">
      <c r="B48" s="519" t="s">
        <v>257</v>
      </c>
      <c r="C48" s="1255" t="s">
        <v>577</v>
      </c>
      <c r="D48" s="1255"/>
      <c r="E48" s="1255"/>
      <c r="F48" s="1255"/>
      <c r="G48" s="1255"/>
      <c r="H48" s="1255"/>
      <c r="I48" s="517"/>
      <c r="J48" s="1848"/>
      <c r="K48" s="1848"/>
      <c r="L48" s="1848"/>
      <c r="M48" s="1848"/>
      <c r="S48" s="88"/>
      <c r="T48" s="88"/>
      <c r="U48" s="88"/>
      <c r="V48" s="88"/>
      <c r="W48" s="88"/>
      <c r="X48" s="88"/>
    </row>
    <row r="49" spans="2:24" s="75" customFormat="1" ht="32.25" customHeight="1">
      <c r="B49" s="519" t="s">
        <v>257</v>
      </c>
      <c r="C49" s="1256" t="s">
        <v>557</v>
      </c>
      <c r="D49" s="666"/>
      <c r="E49" s="666"/>
      <c r="F49" s="666"/>
      <c r="G49" s="666"/>
      <c r="H49" s="666"/>
      <c r="I49" s="666"/>
      <c r="J49" s="2336"/>
      <c r="K49" s="2336"/>
      <c r="L49" s="2336"/>
      <c r="M49" s="2336"/>
      <c r="S49" s="88"/>
      <c r="T49" s="88"/>
      <c r="U49" s="88"/>
      <c r="V49" s="88"/>
      <c r="W49" s="88"/>
      <c r="X49" s="88"/>
    </row>
    <row r="50" spans="1:24" s="72" customFormat="1" ht="38.25" customHeight="1">
      <c r="A50" s="75"/>
      <c r="B50" s="519" t="s">
        <v>257</v>
      </c>
      <c r="C50" s="1333" t="s">
        <v>3</v>
      </c>
      <c r="D50" s="998"/>
      <c r="E50" s="998"/>
      <c r="F50" s="998"/>
      <c r="G50" s="998"/>
      <c r="H50" s="998"/>
      <c r="I50" s="1334"/>
      <c r="J50" s="1848"/>
      <c r="K50" s="1848"/>
      <c r="L50" s="1848"/>
      <c r="M50" s="1848"/>
      <c r="R50" s="74"/>
      <c r="S50" s="1017"/>
      <c r="T50" s="1017"/>
      <c r="U50" s="1017"/>
      <c r="V50" s="1017"/>
      <c r="W50" s="1017"/>
      <c r="X50" s="1017"/>
    </row>
    <row r="51" spans="1:24" s="72" customFormat="1" ht="49.5" customHeight="1">
      <c r="A51" s="2404" t="s">
        <v>515</v>
      </c>
      <c r="B51" s="2404"/>
      <c r="C51" s="2404"/>
      <c r="D51" s="2404"/>
      <c r="E51" s="2404"/>
      <c r="F51" s="2404"/>
      <c r="G51" s="2404"/>
      <c r="H51" s="2404"/>
      <c r="I51" s="2404"/>
      <c r="J51" s="2404"/>
      <c r="K51" s="2404"/>
      <c r="L51" s="2404"/>
      <c r="M51" s="2404"/>
      <c r="R51" s="74"/>
      <c r="S51" s="1017"/>
      <c r="T51" s="1017"/>
      <c r="U51" s="1017"/>
      <c r="V51" s="1017"/>
      <c r="W51" s="1017"/>
      <c r="X51" s="1017"/>
    </row>
    <row r="52" spans="1:24" s="72" customFormat="1" ht="25.5" customHeight="1">
      <c r="A52" s="75"/>
      <c r="B52" s="650"/>
      <c r="C52" s="87"/>
      <c r="D52" s="75"/>
      <c r="E52" s="75"/>
      <c r="F52" s="75"/>
      <c r="G52" s="75"/>
      <c r="H52" s="75"/>
      <c r="I52" s="76"/>
      <c r="J52" s="560"/>
      <c r="R52" s="74"/>
      <c r="S52" s="1017"/>
      <c r="T52" s="1017"/>
      <c r="U52" s="1017"/>
      <c r="V52" s="1017"/>
      <c r="W52" s="1017"/>
      <c r="X52" s="1017"/>
    </row>
    <row r="53" spans="1:24" s="75" customFormat="1" ht="43.5" customHeight="1">
      <c r="A53" s="2415" t="s">
        <v>576</v>
      </c>
      <c r="B53" s="2415"/>
      <c r="C53" s="2415"/>
      <c r="D53" s="2415"/>
      <c r="E53" s="2415"/>
      <c r="F53" s="2415"/>
      <c r="G53" s="2415"/>
      <c r="H53" s="2415"/>
      <c r="I53" s="2415"/>
      <c r="J53" s="2415"/>
      <c r="S53" s="88"/>
      <c r="T53" s="88"/>
      <c r="U53" s="88"/>
      <c r="V53" s="88"/>
      <c r="W53" s="88"/>
      <c r="X53" s="88"/>
    </row>
    <row r="54" spans="1:24" s="75" customFormat="1" ht="51.75" customHeight="1">
      <c r="A54" s="2417" t="s">
        <v>281</v>
      </c>
      <c r="B54" s="2418"/>
      <c r="C54" s="2418"/>
      <c r="D54" s="2418"/>
      <c r="E54" s="2418"/>
      <c r="F54" s="2418"/>
      <c r="G54" s="2418"/>
      <c r="H54" s="2418"/>
      <c r="I54" s="2418"/>
      <c r="J54" s="2418"/>
      <c r="S54" s="88"/>
      <c r="T54" s="88"/>
      <c r="U54" s="88"/>
      <c r="V54" s="88"/>
      <c r="W54" s="88"/>
      <c r="X54" s="88"/>
    </row>
    <row r="55" spans="1:24" s="75" customFormat="1" ht="49.5" customHeight="1">
      <c r="A55" s="2405"/>
      <c r="B55" s="2406"/>
      <c r="C55" s="2406"/>
      <c r="D55" s="2406"/>
      <c r="E55" s="2406"/>
      <c r="F55" s="2406"/>
      <c r="G55" s="2406"/>
      <c r="H55" s="2406"/>
      <c r="I55" s="2406"/>
      <c r="J55" s="2406"/>
      <c r="K55" s="2406"/>
      <c r="L55" s="2406"/>
      <c r="M55" s="2407"/>
      <c r="S55" s="88"/>
      <c r="T55" s="88"/>
      <c r="U55" s="88"/>
      <c r="V55" s="88"/>
      <c r="W55" s="88"/>
      <c r="X55" s="88"/>
    </row>
    <row r="56" spans="1:24" s="75" customFormat="1" ht="84.75" customHeight="1">
      <c r="A56" s="2408"/>
      <c r="B56" s="2409"/>
      <c r="C56" s="2409"/>
      <c r="D56" s="2409"/>
      <c r="E56" s="2409"/>
      <c r="F56" s="2409"/>
      <c r="G56" s="2409"/>
      <c r="H56" s="2409"/>
      <c r="I56" s="2409"/>
      <c r="J56" s="2409"/>
      <c r="K56" s="2409"/>
      <c r="L56" s="2409"/>
      <c r="M56" s="2410"/>
      <c r="S56" s="88"/>
      <c r="T56" s="88"/>
      <c r="U56" s="88"/>
      <c r="V56" s="88"/>
      <c r="W56" s="88"/>
      <c r="X56" s="88"/>
    </row>
    <row r="57" spans="1:24" s="1394" customFormat="1" ht="66.75" customHeight="1">
      <c r="A57" s="2411" t="s">
        <v>628</v>
      </c>
      <c r="B57" s="2411"/>
      <c r="C57" s="2411"/>
      <c r="D57" s="2411"/>
      <c r="E57" s="2411"/>
      <c r="F57" s="2411"/>
      <c r="G57" s="2411"/>
      <c r="H57" s="2411"/>
      <c r="I57" s="2411"/>
      <c r="J57" s="2411"/>
      <c r="K57" s="1393"/>
      <c r="L57" s="1393"/>
      <c r="M57" s="1393"/>
      <c r="S57" s="475"/>
      <c r="T57" s="475"/>
      <c r="U57" s="475"/>
      <c r="V57" s="475"/>
      <c r="W57" s="475"/>
      <c r="X57" s="475"/>
    </row>
    <row r="58" spans="1:24" s="72" customFormat="1" ht="30" customHeight="1">
      <c r="A58" s="1391" t="s">
        <v>143</v>
      </c>
      <c r="B58" s="1391"/>
      <c r="C58" s="1391"/>
      <c r="D58" s="2402"/>
      <c r="E58" s="2402"/>
      <c r="F58" s="2402"/>
      <c r="G58" s="1395"/>
      <c r="H58" s="1395"/>
      <c r="I58" s="1395"/>
      <c r="J58" s="1392"/>
      <c r="S58" s="69"/>
      <c r="T58" s="69"/>
      <c r="U58" s="69"/>
      <c r="V58" s="69"/>
      <c r="W58" s="2"/>
      <c r="X58" s="2"/>
    </row>
    <row r="59" spans="1:24" s="72" customFormat="1" ht="36" customHeight="1">
      <c r="A59" s="1391" t="s">
        <v>144</v>
      </c>
      <c r="B59" s="1391"/>
      <c r="C59" s="1391"/>
      <c r="D59" s="2402"/>
      <c r="E59" s="2402"/>
      <c r="F59" s="2402"/>
      <c r="G59" s="1395"/>
      <c r="H59" s="1395"/>
      <c r="I59" s="1395"/>
      <c r="J59" s="1392"/>
      <c r="S59" s="69"/>
      <c r="T59" s="69"/>
      <c r="U59" s="69"/>
      <c r="V59" s="69"/>
      <c r="W59" s="2"/>
      <c r="X59" s="2"/>
    </row>
    <row r="60" spans="1:24" s="72" customFormat="1" ht="36" customHeight="1">
      <c r="A60" s="1391" t="s">
        <v>145</v>
      </c>
      <c r="B60" s="1391"/>
      <c r="C60" s="1391"/>
      <c r="D60" s="2402"/>
      <c r="E60" s="2402"/>
      <c r="F60" s="2402"/>
      <c r="G60" s="1395"/>
      <c r="H60" s="1395"/>
      <c r="I60" s="1395"/>
      <c r="J60" s="1392"/>
      <c r="S60" s="69"/>
      <c r="T60" s="69"/>
      <c r="U60" s="69"/>
      <c r="V60" s="69"/>
      <c r="W60" s="2"/>
      <c r="X60" s="2"/>
    </row>
    <row r="61" spans="1:24" s="72" customFormat="1" ht="37.5" customHeight="1">
      <c r="A61" s="1391" t="s">
        <v>146</v>
      </c>
      <c r="B61" s="1391"/>
      <c r="C61" s="1391"/>
      <c r="D61" s="2402"/>
      <c r="E61" s="2402"/>
      <c r="F61" s="2402"/>
      <c r="G61" s="1395"/>
      <c r="H61" s="1395"/>
      <c r="I61" s="1395"/>
      <c r="J61" s="1392"/>
      <c r="S61" s="69"/>
      <c r="T61" s="69"/>
      <c r="U61" s="69"/>
      <c r="V61" s="69"/>
      <c r="W61" s="2"/>
      <c r="X61" s="2"/>
    </row>
    <row r="62" spans="1:24" s="72" customFormat="1" ht="18">
      <c r="A62" s="1392"/>
      <c r="B62" s="1392"/>
      <c r="S62" s="69"/>
      <c r="T62" s="69"/>
      <c r="U62" s="69"/>
      <c r="V62" s="69"/>
      <c r="W62" s="2"/>
      <c r="X62" s="2"/>
    </row>
    <row r="63" spans="1:24" s="72" customFormat="1" ht="15">
      <c r="A63" s="651"/>
      <c r="S63" s="69"/>
      <c r="T63" s="69"/>
      <c r="U63" s="69"/>
      <c r="V63" s="69"/>
      <c r="W63" s="69"/>
      <c r="X63" s="69"/>
    </row>
    <row r="64" spans="1:24" s="72" customFormat="1" ht="15.75">
      <c r="A64" s="2404"/>
      <c r="B64" s="2404"/>
      <c r="C64" s="2404"/>
      <c r="D64" s="2404"/>
      <c r="E64" s="2404"/>
      <c r="F64" s="2404"/>
      <c r="G64" s="2404"/>
      <c r="H64" s="2404"/>
      <c r="I64" s="2404"/>
      <c r="J64" s="2404"/>
      <c r="S64" s="69"/>
      <c r="T64" s="69"/>
      <c r="U64" s="69"/>
      <c r="V64" s="69"/>
      <c r="W64" s="69"/>
      <c r="X64" s="69"/>
    </row>
    <row r="65" spans="19:24" s="72" customFormat="1" ht="12.75">
      <c r="S65" s="69"/>
      <c r="T65" s="69"/>
      <c r="U65" s="69"/>
      <c r="V65" s="69"/>
      <c r="W65" s="69"/>
      <c r="X65" s="69"/>
    </row>
    <row r="66" spans="1:10" ht="12.75">
      <c r="A66" s="72"/>
      <c r="B66" s="72"/>
      <c r="C66" s="72"/>
      <c r="D66" s="72"/>
      <c r="E66" s="72"/>
      <c r="F66" s="72"/>
      <c r="G66" s="72"/>
      <c r="H66" s="72"/>
      <c r="I66" s="72"/>
      <c r="J66" s="72"/>
    </row>
    <row r="67" spans="1:10" ht="12.75">
      <c r="A67" s="72"/>
      <c r="B67" s="72"/>
      <c r="C67" s="72"/>
      <c r="D67" s="72"/>
      <c r="E67" s="72"/>
      <c r="F67" s="72"/>
      <c r="G67" s="72"/>
      <c r="H67" s="72"/>
      <c r="I67" s="72"/>
      <c r="J67" s="72"/>
    </row>
    <row r="68" spans="1:10" ht="12.75">
      <c r="A68" s="72"/>
      <c r="B68" s="72"/>
      <c r="C68" s="72"/>
      <c r="D68" s="72"/>
      <c r="E68" s="72"/>
      <c r="F68" s="72"/>
      <c r="G68" s="72"/>
      <c r="H68" s="72"/>
      <c r="I68" s="72"/>
      <c r="J68" s="72"/>
    </row>
    <row r="69" spans="1:10" ht="12.75">
      <c r="A69" s="72"/>
      <c r="B69" s="72"/>
      <c r="C69" s="72"/>
      <c r="D69" s="72"/>
      <c r="E69" s="72"/>
      <c r="F69" s="72"/>
      <c r="G69" s="72"/>
      <c r="H69" s="72"/>
      <c r="I69" s="72"/>
      <c r="J69" s="72"/>
    </row>
  </sheetData>
  <sheetProtection formatCells="0" formatColumns="0" formatRows="0"/>
  <mergeCells count="58">
    <mergeCell ref="D61:F61"/>
    <mergeCell ref="A31:G31"/>
    <mergeCell ref="A14:C14"/>
    <mergeCell ref="C45:H45"/>
    <mergeCell ref="D60:F60"/>
    <mergeCell ref="C46:H46"/>
    <mergeCell ref="A54:J54"/>
    <mergeCell ref="A38:J39"/>
    <mergeCell ref="D59:F59"/>
    <mergeCell ref="J47:M47"/>
    <mergeCell ref="A7:C7"/>
    <mergeCell ref="D10:G10"/>
    <mergeCell ref="D14:G14"/>
    <mergeCell ref="D8:G8"/>
    <mergeCell ref="A9:C9"/>
    <mergeCell ref="A8:C8"/>
    <mergeCell ref="A10:C10"/>
    <mergeCell ref="A12:C12"/>
    <mergeCell ref="D9:G9"/>
    <mergeCell ref="A13:C13"/>
    <mergeCell ref="A64:J64"/>
    <mergeCell ref="A1:J1"/>
    <mergeCell ref="D6:G6"/>
    <mergeCell ref="D7:G7"/>
    <mergeCell ref="D3:G3"/>
    <mergeCell ref="D5:G5"/>
    <mergeCell ref="A53:J53"/>
    <mergeCell ref="A3:C3"/>
    <mergeCell ref="A5:C5"/>
    <mergeCell ref="A6:C6"/>
    <mergeCell ref="A33:B33"/>
    <mergeCell ref="D58:F58"/>
    <mergeCell ref="J48:M48"/>
    <mergeCell ref="J49:M49"/>
    <mergeCell ref="J50:M50"/>
    <mergeCell ref="A37:G37"/>
    <mergeCell ref="A51:M51"/>
    <mergeCell ref="A55:M56"/>
    <mergeCell ref="A57:J57"/>
    <mergeCell ref="I13:K13"/>
    <mergeCell ref="I14:K14"/>
    <mergeCell ref="D22:I22"/>
    <mergeCell ref="D23:I23"/>
    <mergeCell ref="A29:G29"/>
    <mergeCell ref="D24:I24"/>
    <mergeCell ref="D25:I25"/>
    <mergeCell ref="D26:I26"/>
    <mergeCell ref="D27:I27"/>
    <mergeCell ref="I6:M8"/>
    <mergeCell ref="J43:M43"/>
    <mergeCell ref="J44:M44"/>
    <mergeCell ref="J45:M45"/>
    <mergeCell ref="J46:M46"/>
    <mergeCell ref="L14:O14"/>
    <mergeCell ref="A17:P17"/>
    <mergeCell ref="A41:P41"/>
    <mergeCell ref="A22:C22"/>
    <mergeCell ref="I12:K12"/>
  </mergeCells>
  <conditionalFormatting sqref="H29:H30">
    <cfRule type="cellIs" priority="7" dxfId="4" operator="notEqual" stopIfTrue="1">
      <formula>LFA_DisbursementRecommendation7!#REF!</formula>
    </cfRule>
  </conditionalFormatting>
  <conditionalFormatting sqref="H31">
    <cfRule type="cellIs" priority="6" dxfId="4" operator="notEqual" stopIfTrue="1">
      <formula>LFA_DisbursementRecommendation7!#REF!</formula>
    </cfRule>
  </conditionalFormatting>
  <dataValidations count="9">
    <dataValidation type="list" allowBlank="1" showInputMessage="1" showErrorMessage="1" sqref="B46 B52 B50">
      <formula1>"Select,Yes,No,Partially"</formula1>
    </dataValidation>
    <dataValidation type="list" allowBlank="1" showInputMessage="1" showErrorMessage="1" sqref="B44">
      <formula1>"Select,Yes,No,Partially,N/A"</formula1>
    </dataValidation>
    <dataValidation type="list" allowBlank="1" showInputMessage="1" showErrorMessage="1" sqref="B43 B45 B49">
      <formula1>"Select,Yes,No"</formula1>
    </dataValidation>
    <dataValidation type="list" allowBlank="1" showInputMessage="1" showErrorMessage="1" sqref="B47">
      <formula1>"Select,Yes,No,N/A"</formula1>
    </dataValidation>
    <dataValidation type="list" allowBlank="1" showInputMessage="1" showErrorMessage="1" sqref="H14">
      <formula1>"Select,N/A,1,2,3,4,5,6,7,8,9,10,11,12,13,14,15,16,17,18,19,20"</formula1>
    </dataValidation>
    <dataValidation type="list" allowBlank="1" showInputMessage="1" showErrorMessage="1" sqref="H6">
      <formula1>"Select,Health Systems Strengthening,HIV/AIDS,HIV/TB,Integrated,Malaria,Tuberculosis"</formula1>
    </dataValidation>
    <dataValidation type="list" allowBlank="1" showInputMessage="1" showErrorMessage="1" sqref="H10">
      <formula1>"Select,USD,EUR"</formula1>
    </dataValidation>
    <dataValidation type="list" allowBlank="1" showInputMessage="1" showErrorMessage="1" sqref="H12">
      <formula1>"Select,1,2,3,4,5,6,7,8,9,10,11,12,13,14,15,16,17,18,19,20"</formula1>
    </dataValidation>
    <dataValidation type="list" allowBlank="1" showInputMessage="1" showErrorMessage="1" sqref="B48 J34 H35">
      <formula1>"Select, Yes, No"</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7" r:id="rId1"/>
  <headerFooter alignWithMargins="0">
    <oddFooter>&amp;L&amp;9&amp;F&amp;C&amp;A&amp;R&amp;9Page &amp;P of &amp;N</oddFooter>
  </headerFooter>
  <rowBreaks count="1" manualBreakCount="1">
    <brk id="40" max="15" man="1"/>
  </rowBreaks>
  <ignoredErrors>
    <ignoredError sqref="D12:D13 E5:G5 G14 E14 F12:F14" unlockedFormula="1"/>
  </ignoredErrors>
</worksheet>
</file>

<file path=xl/worksheets/sheet26.xml><?xml version="1.0" encoding="utf-8"?>
<worksheet xmlns="http://schemas.openxmlformats.org/spreadsheetml/2006/main" xmlns:r="http://schemas.openxmlformats.org/officeDocument/2006/relationships">
  <sheetPr>
    <tabColor indexed="40"/>
    <pageSetUpPr fitToPage="1"/>
  </sheetPr>
  <dimension ref="A1:O82"/>
  <sheetViews>
    <sheetView view="pageBreakPreview" zoomScale="60" zoomScaleNormal="75" zoomScalePageLayoutView="0" workbookViewId="0" topLeftCell="A43">
      <selection activeCell="S22" sqref="S22"/>
    </sheetView>
  </sheetViews>
  <sheetFormatPr defaultColWidth="13.28125" defaultRowHeight="12.75"/>
  <cols>
    <col min="1" max="1" width="2.421875" style="760" customWidth="1"/>
    <col min="2" max="2" width="50.00390625" style="760" customWidth="1"/>
    <col min="3" max="3" width="50.140625" style="760" customWidth="1"/>
    <col min="4" max="4" width="20.8515625" style="760" customWidth="1"/>
    <col min="5" max="5" width="25.28125" style="760" customWidth="1"/>
    <col min="6" max="6" width="36.00390625" style="760" customWidth="1"/>
    <col min="7" max="7" width="9.140625" style="760" customWidth="1"/>
    <col min="8" max="8" width="10.140625" style="760" customWidth="1"/>
    <col min="9" max="9" width="9.140625" style="760" customWidth="1"/>
    <col min="10" max="10" width="4.421875" style="760" hidden="1" customWidth="1"/>
    <col min="11" max="11" width="60.8515625" style="760" hidden="1" customWidth="1"/>
    <col min="12" max="15" width="22.00390625" style="760" hidden="1" customWidth="1"/>
    <col min="16" max="16" width="9.140625" style="760" hidden="1" customWidth="1"/>
    <col min="17" max="224" width="9.140625" style="760" customWidth="1"/>
    <col min="225" max="225" width="2.421875" style="760" customWidth="1"/>
    <col min="226" max="226" width="1.7109375" style="760" customWidth="1"/>
    <col min="227" max="227" width="7.00390625" style="760" customWidth="1"/>
    <col min="228" max="228" width="10.140625" style="760" customWidth="1"/>
    <col min="229" max="229" width="15.00390625" style="760" customWidth="1"/>
    <col min="230" max="233" width="5.421875" style="760" customWidth="1"/>
    <col min="234" max="250" width="4.140625" style="760" customWidth="1"/>
    <col min="251" max="251" width="1.7109375" style="760" customWidth="1"/>
    <col min="252" max="16384" width="13.28125" style="760" customWidth="1"/>
  </cols>
  <sheetData>
    <row r="1" spans="1:4" ht="23.25" customHeight="1">
      <c r="A1" s="1896" t="s">
        <v>279</v>
      </c>
      <c r="B1" s="1896"/>
      <c r="C1" s="1896"/>
      <c r="D1" s="999"/>
    </row>
    <row r="2" spans="1:4" ht="9.75" customHeight="1">
      <c r="A2" s="999"/>
      <c r="B2" s="999"/>
      <c r="C2" s="999"/>
      <c r="D2" s="999"/>
    </row>
    <row r="3" spans="1:6" ht="75" customHeight="1">
      <c r="A3" s="1006"/>
      <c r="B3" s="2425" t="s">
        <v>482</v>
      </c>
      <c r="C3" s="2425"/>
      <c r="D3" s="2425"/>
      <c r="E3" s="2425"/>
      <c r="F3" s="1006"/>
    </row>
    <row r="5" spans="2:6" ht="18">
      <c r="B5" s="1308" t="s">
        <v>513</v>
      </c>
      <c r="C5" s="1308"/>
      <c r="D5" s="1308"/>
      <c r="E5" s="1308"/>
      <c r="F5" s="1308"/>
    </row>
    <row r="7" spans="2:3" ht="15.75">
      <c r="B7" s="561" t="s">
        <v>417</v>
      </c>
      <c r="C7" s="860" t="e">
        <f>#REF!</f>
        <v>#REF!</v>
      </c>
    </row>
    <row r="9" spans="2:15" ht="15">
      <c r="B9" s="1000" t="s">
        <v>418</v>
      </c>
      <c r="C9" s="1000"/>
      <c r="D9" s="1000"/>
      <c r="E9" s="1000"/>
      <c r="F9" s="1000"/>
      <c r="K9" s="1000" t="s">
        <v>418</v>
      </c>
      <c r="L9" s="1000"/>
      <c r="M9" s="1000"/>
      <c r="N9" s="1000"/>
      <c r="O9" s="1000"/>
    </row>
    <row r="10" spans="1:15" s="761" customFormat="1" ht="15" thickBot="1">
      <c r="A10" s="760"/>
      <c r="B10" s="760"/>
      <c r="C10" s="760"/>
      <c r="D10" s="760"/>
      <c r="E10" s="760"/>
      <c r="F10" s="760"/>
      <c r="J10" s="760"/>
      <c r="K10" s="760"/>
      <c r="L10" s="760"/>
      <c r="M10" s="760"/>
      <c r="N10" s="760"/>
      <c r="O10" s="760"/>
    </row>
    <row r="11" spans="2:13" s="761" customFormat="1" ht="30">
      <c r="B11" s="563"/>
      <c r="C11" s="564" t="s">
        <v>419</v>
      </c>
      <c r="D11" s="884" t="s">
        <v>466</v>
      </c>
      <c r="K11" s="563"/>
      <c r="L11" s="564" t="s">
        <v>419</v>
      </c>
      <c r="M11" s="884" t="s">
        <v>466</v>
      </c>
    </row>
    <row r="12" spans="2:13" s="761" customFormat="1" ht="30.75" customHeight="1">
      <c r="B12" s="565" t="s">
        <v>467</v>
      </c>
      <c r="C12" s="861" t="e">
        <f>IF(C20="","",C20)</f>
        <v>#REF!</v>
      </c>
      <c r="D12" s="862" t="e">
        <f>IF(C30="",C24,C30)</f>
        <v>#REF!</v>
      </c>
      <c r="K12" s="565" t="s">
        <v>467</v>
      </c>
      <c r="L12" s="861" t="e">
        <f>IF(L20="","",L20)</f>
        <v>#REF!</v>
      </c>
      <c r="M12" s="862" t="e">
        <f>IF(L30="",L24,L30)</f>
        <v>#REF!</v>
      </c>
    </row>
    <row r="13" spans="2:13" s="761" customFormat="1" ht="30.75" customHeight="1">
      <c r="B13" s="565" t="s">
        <v>421</v>
      </c>
      <c r="C13" s="861" t="e">
        <f>IF(C36="","",C36)</f>
        <v>#REF!</v>
      </c>
      <c r="D13" s="862" t="e">
        <f>IF(C46="",C40,C46)</f>
        <v>#REF!</v>
      </c>
      <c r="K13" s="565" t="s">
        <v>421</v>
      </c>
      <c r="L13" s="861" t="e">
        <f>IF(L36="","",L36)</f>
        <v>#REF!</v>
      </c>
      <c r="M13" s="862" t="e">
        <f>IF(L46="",L40,L46)</f>
        <v>#REF!</v>
      </c>
    </row>
    <row r="14" spans="2:13" s="761" customFormat="1" ht="30.75" customHeight="1">
      <c r="B14" s="565" t="s">
        <v>422</v>
      </c>
      <c r="C14" s="861" t="e">
        <f>IF(C53="","",C53)</f>
        <v>#REF!</v>
      </c>
      <c r="D14" s="862" t="e">
        <f>IF(C63="",C57,C63)</f>
        <v>#REF!</v>
      </c>
      <c r="K14" s="565" t="s">
        <v>422</v>
      </c>
      <c r="L14" s="861" t="e">
        <f>IF(L53="","",L53)</f>
        <v>#REF!</v>
      </c>
      <c r="M14" s="862" t="e">
        <f>IF(L63="",L57,L63)</f>
        <v>#REF!</v>
      </c>
    </row>
    <row r="15" spans="2:13" s="761" customFormat="1" ht="30.75" customHeight="1" thickBot="1">
      <c r="B15" s="566" t="s">
        <v>423</v>
      </c>
      <c r="C15" s="681" t="e">
        <f>IF(C69="","",C69)</f>
        <v>#REF!</v>
      </c>
      <c r="D15" s="863" t="e">
        <f>IF(C79="",C73,C79)</f>
        <v>#REF!</v>
      </c>
      <c r="G15" s="859"/>
      <c r="H15" s="886"/>
      <c r="K15" s="566" t="s">
        <v>423</v>
      </c>
      <c r="L15" s="681" t="e">
        <f>IF(L69="","",L69)</f>
        <v>#REF!</v>
      </c>
      <c r="M15" s="863" t="e">
        <f>IF(L79="",L73,L79)</f>
        <v>#REF!</v>
      </c>
    </row>
    <row r="16" spans="2:15" s="761" customFormat="1" ht="33" customHeight="1" thickBot="1">
      <c r="B16" s="885" t="s">
        <v>465</v>
      </c>
      <c r="D16" s="864" t="e">
        <f>SUM(D12:D15)</f>
        <v>#REF!</v>
      </c>
      <c r="E16" s="1898" t="e">
        <f>IF(D16&lt;&gt;'PR_Cash Request_7A&amp;B'!D23,"The total does not match requested amount on PR signature page","")</f>
        <v>#REF!</v>
      </c>
      <c r="F16" s="1899"/>
      <c r="K16" s="885" t="s">
        <v>465</v>
      </c>
      <c r="M16" s="864" t="e">
        <f>SUM(M12:M15)</f>
        <v>#REF!</v>
      </c>
      <c r="N16" s="1898" t="e">
        <f>IF(M16&lt;&gt;'PR_Cash Request_7A&amp;B'!M23,"The total does not match requested amount on PR signature page","")</f>
        <v>#REF!</v>
      </c>
      <c r="O16" s="1899"/>
    </row>
    <row r="17" spans="7:9" s="761" customFormat="1" ht="6.75" customHeight="1">
      <c r="G17" s="762"/>
      <c r="H17" s="762"/>
      <c r="I17" s="762"/>
    </row>
    <row r="18" spans="1:15" ht="15">
      <c r="A18" s="761"/>
      <c r="B18" s="1001" t="s">
        <v>420</v>
      </c>
      <c r="C18" s="1001"/>
      <c r="D18" s="1001"/>
      <c r="E18" s="1001"/>
      <c r="F18" s="1001"/>
      <c r="J18" s="761"/>
      <c r="K18" s="1001" t="s">
        <v>420</v>
      </c>
      <c r="L18" s="1001"/>
      <c r="M18" s="1001"/>
      <c r="N18" s="1001"/>
      <c r="O18" s="1001"/>
    </row>
    <row r="19" spans="1:15" s="761" customFormat="1" ht="14.25">
      <c r="A19" s="760"/>
      <c r="B19" s="760"/>
      <c r="C19" s="760"/>
      <c r="D19" s="760"/>
      <c r="E19" s="760"/>
      <c r="F19" s="760"/>
      <c r="J19" s="760"/>
      <c r="K19" s="760"/>
      <c r="L19" s="760"/>
      <c r="M19" s="760"/>
      <c r="N19" s="760"/>
      <c r="O19" s="760"/>
    </row>
    <row r="20" spans="2:15" s="761" customFormat="1" ht="33" customHeight="1">
      <c r="B20" s="462" t="s">
        <v>424</v>
      </c>
      <c r="C20" s="1099" t="e">
        <f>L20</f>
        <v>#REF!</v>
      </c>
      <c r="E20" s="890" t="s">
        <v>268</v>
      </c>
      <c r="F20" s="1099" t="e">
        <f>O20</f>
        <v>#REF!</v>
      </c>
      <c r="K20" s="462" t="s">
        <v>424</v>
      </c>
      <c r="L20" s="1099" t="e">
        <f>IF(#REF!="","",#REF!)</f>
        <v>#REF!</v>
      </c>
      <c r="N20" s="890" t="s">
        <v>268</v>
      </c>
      <c r="O20" s="1099" t="e">
        <f>IF(#REF!="","",#REF!)</f>
        <v>#REF!</v>
      </c>
    </row>
    <row r="21" spans="3:15" s="761" customFormat="1" ht="14.25">
      <c r="C21" s="1100"/>
      <c r="E21" s="888"/>
      <c r="F21" s="1106"/>
      <c r="L21" s="1100"/>
      <c r="N21" s="888"/>
      <c r="O21" s="1106"/>
    </row>
    <row r="22" spans="2:15" s="761" customFormat="1" ht="27.75">
      <c r="B22" s="887" t="s">
        <v>471</v>
      </c>
      <c r="C22" s="1113" t="e">
        <f>L22</f>
        <v>#REF!</v>
      </c>
      <c r="E22" s="890" t="s">
        <v>268</v>
      </c>
      <c r="F22" s="1099" t="e">
        <f>O22</f>
        <v>#REF!</v>
      </c>
      <c r="K22" s="887" t="s">
        <v>471</v>
      </c>
      <c r="L22" s="1099" t="e">
        <f>IF(#REF!="","",#REF!)</f>
        <v>#REF!</v>
      </c>
      <c r="N22" s="890" t="s">
        <v>268</v>
      </c>
      <c r="O22" s="1099" t="e">
        <f>IF(#REF!="","",#REF!)</f>
        <v>#REF!</v>
      </c>
    </row>
    <row r="23" spans="3:15" s="761" customFormat="1" ht="14.25">
      <c r="C23" s="1100"/>
      <c r="E23" s="888"/>
      <c r="F23" s="1106"/>
      <c r="L23" s="1100"/>
      <c r="N23" s="888"/>
      <c r="O23" s="1106"/>
    </row>
    <row r="24" spans="2:15" s="761" customFormat="1" ht="30">
      <c r="B24" s="463" t="s">
        <v>468</v>
      </c>
      <c r="C24" s="1109" t="e">
        <f>L24</f>
        <v>#REF!</v>
      </c>
      <c r="D24" s="562"/>
      <c r="E24" s="890" t="s">
        <v>426</v>
      </c>
      <c r="F24" s="1099" t="e">
        <f>O24</f>
        <v>#REF!</v>
      </c>
      <c r="K24" s="463" t="s">
        <v>468</v>
      </c>
      <c r="L24" s="1099" t="e">
        <f>IF(#REF!="","",#REF!)</f>
        <v>#REF!</v>
      </c>
      <c r="M24" s="562"/>
      <c r="N24" s="890" t="s">
        <v>426</v>
      </c>
      <c r="O24" s="1099" t="e">
        <f>IF(#REF!="","",#REF!)</f>
        <v>#REF!</v>
      </c>
    </row>
    <row r="25" spans="3:15" s="761" customFormat="1" ht="14.25">
      <c r="C25" s="1100"/>
      <c r="E25" s="888"/>
      <c r="F25" s="1106"/>
      <c r="L25" s="1100"/>
      <c r="N25" s="888"/>
      <c r="O25" s="1106"/>
    </row>
    <row r="26" spans="2:15" s="761" customFormat="1" ht="15">
      <c r="B26" s="463" t="s">
        <v>425</v>
      </c>
      <c r="C26" s="1099" t="e">
        <f>L26</f>
        <v>#REF!</v>
      </c>
      <c r="E26" s="890" t="s">
        <v>472</v>
      </c>
      <c r="F26" s="1099" t="e">
        <f>O26</f>
        <v>#REF!</v>
      </c>
      <c r="K26" s="463" t="s">
        <v>425</v>
      </c>
      <c r="L26" s="1099" t="e">
        <f>IF(#REF!="","",#REF!)</f>
        <v>#REF!</v>
      </c>
      <c r="N26" s="890" t="s">
        <v>472</v>
      </c>
      <c r="O26" s="1099" t="e">
        <f>IF(#REF!="","",#REF!)</f>
        <v>#REF!</v>
      </c>
    </row>
    <row r="27" spans="3:15" s="761" customFormat="1" ht="14.25">
      <c r="C27" s="1100"/>
      <c r="E27" s="888"/>
      <c r="F27" s="1106"/>
      <c r="L27" s="1100"/>
      <c r="N27" s="888"/>
      <c r="O27" s="1106"/>
    </row>
    <row r="28" spans="1:15" ht="40.5">
      <c r="A28" s="761"/>
      <c r="B28" s="463" t="s">
        <v>469</v>
      </c>
      <c r="C28" s="1113" t="e">
        <f>L28</f>
        <v>#REF!</v>
      </c>
      <c r="D28" s="761"/>
      <c r="E28" s="890" t="s">
        <v>269</v>
      </c>
      <c r="F28" s="1099" t="e">
        <f>O28</f>
        <v>#REF!</v>
      </c>
      <c r="J28" s="761"/>
      <c r="K28" s="463" t="s">
        <v>469</v>
      </c>
      <c r="L28" s="1099" t="e">
        <f>IF(#REF!="","",#REF!)</f>
        <v>#REF!</v>
      </c>
      <c r="M28" s="761"/>
      <c r="N28" s="890" t="s">
        <v>269</v>
      </c>
      <c r="O28" s="1099" t="e">
        <f>IF(#REF!="","",#REF!)</f>
        <v>#REF!</v>
      </c>
    </row>
    <row r="29" spans="1:15" s="761" customFormat="1" ht="14.25">
      <c r="A29" s="760"/>
      <c r="B29" s="760"/>
      <c r="C29" s="1101"/>
      <c r="D29" s="760"/>
      <c r="E29" s="889"/>
      <c r="F29" s="1106"/>
      <c r="J29" s="760"/>
      <c r="K29" s="760"/>
      <c r="L29" s="1101"/>
      <c r="M29" s="760"/>
      <c r="N29" s="889"/>
      <c r="O29" s="1106"/>
    </row>
    <row r="30" spans="1:15" ht="27.75">
      <c r="A30" s="761"/>
      <c r="B30" s="463" t="s">
        <v>470</v>
      </c>
      <c r="C30" s="1109" t="e">
        <f>L30</f>
        <v>#REF!</v>
      </c>
      <c r="D30" s="761"/>
      <c r="E30" s="890" t="s">
        <v>427</v>
      </c>
      <c r="F30" s="1099" t="e">
        <f>O30</f>
        <v>#REF!</v>
      </c>
      <c r="J30" s="761"/>
      <c r="K30" s="463" t="s">
        <v>470</v>
      </c>
      <c r="L30" s="1099" t="e">
        <f>IF(#REF!="","",#REF!)</f>
        <v>#REF!</v>
      </c>
      <c r="M30" s="761"/>
      <c r="N30" s="890" t="s">
        <v>427</v>
      </c>
      <c r="O30" s="1099" t="e">
        <f>IF(#REF!="","",#REF!)</f>
        <v>#REF!</v>
      </c>
    </row>
    <row r="31" spans="1:15" s="761" customFormat="1" ht="14.25">
      <c r="A31" s="760"/>
      <c r="B31" s="760"/>
      <c r="C31" s="1101"/>
      <c r="D31" s="760"/>
      <c r="E31" s="889"/>
      <c r="F31" s="1107"/>
      <c r="J31" s="760"/>
      <c r="K31" s="760"/>
      <c r="L31" s="1101"/>
      <c r="M31" s="760"/>
      <c r="N31" s="889"/>
      <c r="O31" s="1107"/>
    </row>
    <row r="32" spans="2:15" s="761" customFormat="1" ht="25.5" customHeight="1">
      <c r="B32" s="891"/>
      <c r="C32" s="1102"/>
      <c r="E32" s="890" t="s">
        <v>428</v>
      </c>
      <c r="F32" s="1099" t="e">
        <f>O32</f>
        <v>#REF!</v>
      </c>
      <c r="K32" s="891"/>
      <c r="L32" s="1102"/>
      <c r="N32" s="890" t="s">
        <v>428</v>
      </c>
      <c r="O32" s="1099" t="e">
        <f>IF(#REF!="","",#REF!)</f>
        <v>#REF!</v>
      </c>
    </row>
    <row r="33" spans="2:15" s="761" customFormat="1" ht="5.25" customHeight="1">
      <c r="B33" s="562"/>
      <c r="C33" s="1103"/>
      <c r="F33" s="1105"/>
      <c r="G33" s="762"/>
      <c r="H33" s="762"/>
      <c r="I33" s="762"/>
      <c r="K33" s="562"/>
      <c r="L33" s="1103"/>
      <c r="O33" s="1105"/>
    </row>
    <row r="34" spans="1:15" ht="15">
      <c r="A34" s="761"/>
      <c r="B34" s="1001" t="s">
        <v>421</v>
      </c>
      <c r="C34" s="1104"/>
      <c r="D34" s="1001"/>
      <c r="E34" s="1001"/>
      <c r="F34" s="1104"/>
      <c r="J34" s="761"/>
      <c r="K34" s="1001" t="s">
        <v>421</v>
      </c>
      <c r="L34" s="1104"/>
      <c r="M34" s="1001"/>
      <c r="N34" s="1001"/>
      <c r="O34" s="1104"/>
    </row>
    <row r="35" spans="1:15" s="761" customFormat="1" ht="14.25">
      <c r="A35" s="760"/>
      <c r="B35" s="760"/>
      <c r="C35" s="1101"/>
      <c r="D35" s="760"/>
      <c r="E35" s="760"/>
      <c r="F35" s="1101"/>
      <c r="J35" s="760"/>
      <c r="K35" s="760"/>
      <c r="L35" s="1101"/>
      <c r="M35" s="760"/>
      <c r="N35" s="760"/>
      <c r="O35" s="1101"/>
    </row>
    <row r="36" spans="2:15" s="761" customFormat="1" ht="33" customHeight="1">
      <c r="B36" s="462" t="s">
        <v>424</v>
      </c>
      <c r="C36" s="1099" t="e">
        <f>L36</f>
        <v>#REF!</v>
      </c>
      <c r="E36" s="890" t="s">
        <v>268</v>
      </c>
      <c r="F36" s="1099" t="e">
        <f>O36</f>
        <v>#REF!</v>
      </c>
      <c r="K36" s="462" t="s">
        <v>424</v>
      </c>
      <c r="L36" s="1099" t="e">
        <f>IF(#REF!="","",#REF!)</f>
        <v>#REF!</v>
      </c>
      <c r="N36" s="890" t="s">
        <v>268</v>
      </c>
      <c r="O36" s="1099" t="e">
        <f>IF(#REF!="","",#REF!)</f>
        <v>#REF!</v>
      </c>
    </row>
    <row r="37" spans="3:15" s="761" customFormat="1" ht="14.25">
      <c r="C37" s="1100"/>
      <c r="E37" s="888"/>
      <c r="F37" s="1106"/>
      <c r="L37" s="1100"/>
      <c r="N37" s="888"/>
      <c r="O37" s="1106"/>
    </row>
    <row r="38" spans="2:15" s="761" customFormat="1" ht="27.75">
      <c r="B38" s="887" t="s">
        <v>471</v>
      </c>
      <c r="C38" s="1099" t="e">
        <f>L38</f>
        <v>#REF!</v>
      </c>
      <c r="E38" s="890" t="s">
        <v>268</v>
      </c>
      <c r="F38" s="1099" t="e">
        <f>O38</f>
        <v>#REF!</v>
      </c>
      <c r="K38" s="887" t="s">
        <v>471</v>
      </c>
      <c r="L38" s="1099" t="e">
        <f>IF(#REF!="","",#REF!)</f>
        <v>#REF!</v>
      </c>
      <c r="N38" s="890" t="s">
        <v>268</v>
      </c>
      <c r="O38" s="1099" t="e">
        <f>IF(#REF!="","",#REF!)</f>
        <v>#REF!</v>
      </c>
    </row>
    <row r="39" spans="3:15" s="761" customFormat="1" ht="14.25">
      <c r="C39" s="1100"/>
      <c r="E39" s="888"/>
      <c r="F39" s="1106"/>
      <c r="L39" s="1100"/>
      <c r="N39" s="888"/>
      <c r="O39" s="1106"/>
    </row>
    <row r="40" spans="2:15" s="761" customFormat="1" ht="30">
      <c r="B40" s="463" t="s">
        <v>468</v>
      </c>
      <c r="C40" s="1109" t="e">
        <f>L40</f>
        <v>#REF!</v>
      </c>
      <c r="D40" s="562"/>
      <c r="E40" s="890" t="s">
        <v>426</v>
      </c>
      <c r="F40" s="1099" t="e">
        <f>O40</f>
        <v>#REF!</v>
      </c>
      <c r="K40" s="463" t="s">
        <v>468</v>
      </c>
      <c r="L40" s="1099" t="e">
        <f>IF(#REF!="","",#REF!)</f>
        <v>#REF!</v>
      </c>
      <c r="M40" s="562"/>
      <c r="N40" s="890" t="s">
        <v>426</v>
      </c>
      <c r="O40" s="1099" t="e">
        <f>IF(#REF!="","",#REF!)</f>
        <v>#REF!</v>
      </c>
    </row>
    <row r="41" spans="3:15" s="761" customFormat="1" ht="14.25">
      <c r="C41" s="1100"/>
      <c r="E41" s="888"/>
      <c r="F41" s="1106"/>
      <c r="L41" s="1100"/>
      <c r="N41" s="888"/>
      <c r="O41" s="1106"/>
    </row>
    <row r="42" spans="2:15" s="761" customFormat="1" ht="15">
      <c r="B42" s="463" t="s">
        <v>425</v>
      </c>
      <c r="C42" s="1099" t="e">
        <f>L42</f>
        <v>#REF!</v>
      </c>
      <c r="E42" s="890" t="s">
        <v>472</v>
      </c>
      <c r="F42" s="1099" t="e">
        <f>O42</f>
        <v>#REF!</v>
      </c>
      <c r="K42" s="463" t="s">
        <v>425</v>
      </c>
      <c r="L42" s="1099" t="e">
        <f>IF(#REF!="","",#REF!)</f>
        <v>#REF!</v>
      </c>
      <c r="N42" s="890" t="s">
        <v>472</v>
      </c>
      <c r="O42" s="1099" t="e">
        <f>IF(#REF!="","",#REF!)</f>
        <v>#REF!</v>
      </c>
    </row>
    <row r="43" spans="3:15" s="761" customFormat="1" ht="14.25">
      <c r="C43" s="1100"/>
      <c r="E43" s="888"/>
      <c r="F43" s="1106"/>
      <c r="L43" s="1100"/>
      <c r="N43" s="888"/>
      <c r="O43" s="1106"/>
    </row>
    <row r="44" spans="1:15" ht="40.5">
      <c r="A44" s="761"/>
      <c r="B44" s="463" t="s">
        <v>469</v>
      </c>
      <c r="C44" s="1112" t="e">
        <f>L44</f>
        <v>#REF!</v>
      </c>
      <c r="D44" s="761"/>
      <c r="E44" s="890" t="s">
        <v>269</v>
      </c>
      <c r="F44" s="1099" t="e">
        <f>O44</f>
        <v>#REF!</v>
      </c>
      <c r="J44" s="761"/>
      <c r="K44" s="463" t="s">
        <v>469</v>
      </c>
      <c r="L44" s="1099" t="e">
        <f>IF(#REF!="","",#REF!)</f>
        <v>#REF!</v>
      </c>
      <c r="M44" s="761"/>
      <c r="N44" s="890" t="s">
        <v>269</v>
      </c>
      <c r="O44" s="1099" t="e">
        <f>IF(#REF!="","",#REF!)</f>
        <v>#REF!</v>
      </c>
    </row>
    <row r="45" spans="1:15" s="761" customFormat="1" ht="14.25">
      <c r="A45" s="760"/>
      <c r="B45" s="760"/>
      <c r="C45" s="1101"/>
      <c r="D45" s="760"/>
      <c r="E45" s="889"/>
      <c r="F45" s="1106"/>
      <c r="J45" s="760"/>
      <c r="K45" s="760"/>
      <c r="L45" s="1101"/>
      <c r="M45" s="760"/>
      <c r="N45" s="889"/>
      <c r="O45" s="1106"/>
    </row>
    <row r="46" spans="1:15" ht="27.75">
      <c r="A46" s="761"/>
      <c r="B46" s="463" t="s">
        <v>470</v>
      </c>
      <c r="C46" s="1109" t="e">
        <f>L46</f>
        <v>#REF!</v>
      </c>
      <c r="D46" s="761"/>
      <c r="E46" s="890" t="s">
        <v>427</v>
      </c>
      <c r="F46" s="1099" t="e">
        <f>O46</f>
        <v>#REF!</v>
      </c>
      <c r="J46" s="761"/>
      <c r="K46" s="463" t="s">
        <v>470</v>
      </c>
      <c r="L46" s="1099" t="e">
        <f>IF(#REF!="","",#REF!)</f>
        <v>#REF!</v>
      </c>
      <c r="M46" s="761"/>
      <c r="N46" s="890" t="s">
        <v>427</v>
      </c>
      <c r="O46" s="1099" t="e">
        <f>IF(#REF!="","",#REF!)</f>
        <v>#REF!</v>
      </c>
    </row>
    <row r="47" spans="1:15" s="761" customFormat="1" ht="14.25">
      <c r="A47" s="760"/>
      <c r="B47" s="760"/>
      <c r="C47" s="1101"/>
      <c r="D47" s="760"/>
      <c r="E47" s="889"/>
      <c r="F47" s="1107"/>
      <c r="J47" s="760"/>
      <c r="K47" s="760"/>
      <c r="L47" s="1101"/>
      <c r="M47" s="760"/>
      <c r="N47" s="889"/>
      <c r="O47" s="1107"/>
    </row>
    <row r="48" spans="2:15" s="761" customFormat="1" ht="25.5" customHeight="1">
      <c r="B48" s="891"/>
      <c r="C48" s="1102"/>
      <c r="E48" s="890" t="s">
        <v>428</v>
      </c>
      <c r="F48" s="1099" t="e">
        <f>O48</f>
        <v>#REF!</v>
      </c>
      <c r="K48" s="891"/>
      <c r="L48" s="1102"/>
      <c r="N48" s="890" t="s">
        <v>428</v>
      </c>
      <c r="O48" s="1099" t="e">
        <f>IF(#REF!="","",#REF!)</f>
        <v>#REF!</v>
      </c>
    </row>
    <row r="49" spans="2:15" s="761" customFormat="1" ht="6.75" customHeight="1">
      <c r="B49" s="562"/>
      <c r="C49" s="1103"/>
      <c r="F49" s="1105"/>
      <c r="K49" s="562"/>
      <c r="L49" s="1103"/>
      <c r="O49" s="1105"/>
    </row>
    <row r="50" spans="3:15" s="761" customFormat="1" ht="8.25" customHeight="1">
      <c r="C50" s="1105"/>
      <c r="F50" s="1105"/>
      <c r="G50" s="762"/>
      <c r="H50" s="762"/>
      <c r="I50" s="762"/>
      <c r="L50" s="1105"/>
      <c r="O50" s="1105"/>
    </row>
    <row r="51" spans="1:15" ht="15">
      <c r="A51" s="761"/>
      <c r="B51" s="1001" t="s">
        <v>422</v>
      </c>
      <c r="C51" s="1104"/>
      <c r="D51" s="1001"/>
      <c r="E51" s="1001"/>
      <c r="F51" s="1104"/>
      <c r="J51" s="761"/>
      <c r="K51" s="1001" t="s">
        <v>422</v>
      </c>
      <c r="L51" s="1104"/>
      <c r="M51" s="1001"/>
      <c r="N51" s="1001"/>
      <c r="O51" s="1104"/>
    </row>
    <row r="52" spans="1:15" s="761" customFormat="1" ht="14.25">
      <c r="A52" s="760"/>
      <c r="B52" s="760"/>
      <c r="C52" s="1101"/>
      <c r="D52" s="760"/>
      <c r="E52" s="760"/>
      <c r="F52" s="1101"/>
      <c r="J52" s="760"/>
      <c r="K52" s="760"/>
      <c r="L52" s="1101"/>
      <c r="M52" s="760"/>
      <c r="N52" s="760"/>
      <c r="O52" s="1101"/>
    </row>
    <row r="53" spans="2:15" s="761" customFormat="1" ht="33" customHeight="1">
      <c r="B53" s="462" t="s">
        <v>424</v>
      </c>
      <c r="C53" s="1099" t="e">
        <f>L53</f>
        <v>#REF!</v>
      </c>
      <c r="E53" s="890" t="s">
        <v>268</v>
      </c>
      <c r="F53" s="1099" t="e">
        <f>O53</f>
        <v>#REF!</v>
      </c>
      <c r="K53" s="462" t="s">
        <v>424</v>
      </c>
      <c r="L53" s="1099" t="e">
        <f>IF(#REF!="","",#REF!)</f>
        <v>#REF!</v>
      </c>
      <c r="N53" s="890" t="s">
        <v>268</v>
      </c>
      <c r="O53" s="1099" t="e">
        <f>IF(#REF!="","",#REF!)</f>
        <v>#REF!</v>
      </c>
    </row>
    <row r="54" spans="3:15" s="761" customFormat="1" ht="14.25">
      <c r="C54" s="1100"/>
      <c r="E54" s="888"/>
      <c r="F54" s="1106"/>
      <c r="L54" s="1100"/>
      <c r="N54" s="888"/>
      <c r="O54" s="1106"/>
    </row>
    <row r="55" spans="2:15" s="761" customFormat="1" ht="27.75">
      <c r="B55" s="887" t="s">
        <v>471</v>
      </c>
      <c r="C55" s="1099" t="e">
        <f>L55</f>
        <v>#REF!</v>
      </c>
      <c r="E55" s="890" t="s">
        <v>268</v>
      </c>
      <c r="F55" s="1099" t="e">
        <f>O55</f>
        <v>#REF!</v>
      </c>
      <c r="K55" s="887" t="s">
        <v>471</v>
      </c>
      <c r="L55" s="1099" t="e">
        <f>IF(#REF!="","",#REF!)</f>
        <v>#REF!</v>
      </c>
      <c r="N55" s="890" t="s">
        <v>268</v>
      </c>
      <c r="O55" s="1099" t="e">
        <f>IF(#REF!="","",#REF!)</f>
        <v>#REF!</v>
      </c>
    </row>
    <row r="56" spans="3:15" s="761" customFormat="1" ht="14.25">
      <c r="C56" s="1100"/>
      <c r="E56" s="888"/>
      <c r="F56" s="1106"/>
      <c r="L56" s="1100"/>
      <c r="N56" s="888"/>
      <c r="O56" s="1106"/>
    </row>
    <row r="57" spans="2:15" s="761" customFormat="1" ht="30">
      <c r="B57" s="463" t="s">
        <v>468</v>
      </c>
      <c r="C57" s="1108" t="e">
        <f>L57</f>
        <v>#REF!</v>
      </c>
      <c r="D57" s="562"/>
      <c r="E57" s="890" t="s">
        <v>426</v>
      </c>
      <c r="F57" s="1099" t="e">
        <f>O57</f>
        <v>#REF!</v>
      </c>
      <c r="K57" s="463" t="s">
        <v>468</v>
      </c>
      <c r="L57" s="1099" t="e">
        <f>IF(#REF!="","",#REF!)</f>
        <v>#REF!</v>
      </c>
      <c r="M57" s="562"/>
      <c r="N57" s="890" t="s">
        <v>426</v>
      </c>
      <c r="O57" s="1099" t="e">
        <f>IF(#REF!="","",#REF!)</f>
        <v>#REF!</v>
      </c>
    </row>
    <row r="58" spans="3:15" s="761" customFormat="1" ht="14.25">
      <c r="C58" s="1100"/>
      <c r="E58" s="888"/>
      <c r="F58" s="1106"/>
      <c r="L58" s="1100"/>
      <c r="N58" s="888"/>
      <c r="O58" s="1106"/>
    </row>
    <row r="59" spans="2:15" s="761" customFormat="1" ht="15">
      <c r="B59" s="463" t="s">
        <v>425</v>
      </c>
      <c r="C59" s="1099" t="e">
        <f>L59</f>
        <v>#REF!</v>
      </c>
      <c r="E59" s="890" t="s">
        <v>472</v>
      </c>
      <c r="F59" s="1099" t="e">
        <f>O59</f>
        <v>#REF!</v>
      </c>
      <c r="K59" s="463" t="s">
        <v>425</v>
      </c>
      <c r="L59" s="1099" t="e">
        <f>IF(#REF!="","",#REF!)</f>
        <v>#REF!</v>
      </c>
      <c r="N59" s="890" t="s">
        <v>472</v>
      </c>
      <c r="O59" s="1099" t="e">
        <f>IF(#REF!="","",#REF!)</f>
        <v>#REF!</v>
      </c>
    </row>
    <row r="60" spans="3:15" s="761" customFormat="1" ht="14.25">
      <c r="C60" s="1100"/>
      <c r="E60" s="888"/>
      <c r="F60" s="1106"/>
      <c r="L60" s="1100"/>
      <c r="N60" s="888"/>
      <c r="O60" s="1106"/>
    </row>
    <row r="61" spans="1:15" ht="40.5">
      <c r="A61" s="761"/>
      <c r="B61" s="463" t="s">
        <v>469</v>
      </c>
      <c r="C61" s="1108" t="e">
        <f>L61</f>
        <v>#REF!</v>
      </c>
      <c r="D61" s="761"/>
      <c r="E61" s="890" t="s">
        <v>269</v>
      </c>
      <c r="F61" s="1099" t="e">
        <f>O61</f>
        <v>#REF!</v>
      </c>
      <c r="J61" s="761"/>
      <c r="K61" s="463" t="s">
        <v>469</v>
      </c>
      <c r="L61" s="1099" t="e">
        <f>IF(#REF!="","",#REF!)</f>
        <v>#REF!</v>
      </c>
      <c r="M61" s="761"/>
      <c r="N61" s="890" t="s">
        <v>269</v>
      </c>
      <c r="O61" s="1099" t="e">
        <f>IF(#REF!="","",#REF!)</f>
        <v>#REF!</v>
      </c>
    </row>
    <row r="62" spans="1:15" s="761" customFormat="1" ht="14.25">
      <c r="A62" s="760"/>
      <c r="B62" s="760"/>
      <c r="C62" s="1101"/>
      <c r="D62" s="760"/>
      <c r="E62" s="889"/>
      <c r="F62" s="1106"/>
      <c r="J62" s="760"/>
      <c r="K62" s="760"/>
      <c r="L62" s="1101"/>
      <c r="M62" s="760"/>
      <c r="N62" s="889"/>
      <c r="O62" s="1106"/>
    </row>
    <row r="63" spans="1:15" ht="27.75">
      <c r="A63" s="761"/>
      <c r="B63" s="463" t="s">
        <v>470</v>
      </c>
      <c r="C63" s="1108" t="e">
        <f>L63</f>
        <v>#REF!</v>
      </c>
      <c r="D63" s="761"/>
      <c r="E63" s="890" t="s">
        <v>427</v>
      </c>
      <c r="F63" s="1099" t="e">
        <f>O63</f>
        <v>#REF!</v>
      </c>
      <c r="J63" s="761"/>
      <c r="K63" s="463" t="s">
        <v>470</v>
      </c>
      <c r="L63" s="1099" t="e">
        <f>IF(#REF!="","",#REF!)</f>
        <v>#REF!</v>
      </c>
      <c r="M63" s="761"/>
      <c r="N63" s="890" t="s">
        <v>427</v>
      </c>
      <c r="O63" s="1099" t="e">
        <f>IF(#REF!="","",#REF!)</f>
        <v>#REF!</v>
      </c>
    </row>
    <row r="64" spans="1:15" s="761" customFormat="1" ht="14.25">
      <c r="A64" s="760"/>
      <c r="B64" s="760"/>
      <c r="C64" s="1101"/>
      <c r="D64" s="760"/>
      <c r="E64" s="889"/>
      <c r="F64" s="1107"/>
      <c r="J64" s="760"/>
      <c r="K64" s="760"/>
      <c r="L64" s="1101"/>
      <c r="M64" s="760"/>
      <c r="N64" s="889"/>
      <c r="O64" s="1107"/>
    </row>
    <row r="65" spans="2:15" s="761" customFormat="1" ht="25.5" customHeight="1">
      <c r="B65" s="891"/>
      <c r="C65" s="1102"/>
      <c r="E65" s="890" t="s">
        <v>428</v>
      </c>
      <c r="F65" s="1099" t="e">
        <f>O65</f>
        <v>#REF!</v>
      </c>
      <c r="K65" s="891"/>
      <c r="L65" s="1102"/>
      <c r="N65" s="890" t="s">
        <v>428</v>
      </c>
      <c r="O65" s="1099" t="e">
        <f>IF(#REF!="","",#REF!)</f>
        <v>#REF!</v>
      </c>
    </row>
    <row r="66" spans="2:15" s="761" customFormat="1" ht="6.75" customHeight="1">
      <c r="B66" s="562"/>
      <c r="C66" s="1103"/>
      <c r="F66" s="1105"/>
      <c r="G66" s="762"/>
      <c r="H66" s="762"/>
      <c r="I66" s="762"/>
      <c r="K66" s="562"/>
      <c r="L66" s="1103"/>
      <c r="O66" s="1105"/>
    </row>
    <row r="67" spans="1:15" ht="15">
      <c r="A67" s="761"/>
      <c r="B67" s="1001" t="s">
        <v>423</v>
      </c>
      <c r="C67" s="1104"/>
      <c r="D67" s="1001"/>
      <c r="E67" s="1001"/>
      <c r="F67" s="1104"/>
      <c r="J67" s="761"/>
      <c r="K67" s="1001" t="s">
        <v>423</v>
      </c>
      <c r="L67" s="1104"/>
      <c r="M67" s="1001"/>
      <c r="N67" s="1001"/>
      <c r="O67" s="1104"/>
    </row>
    <row r="68" spans="1:15" s="761" customFormat="1" ht="14.25">
      <c r="A68" s="760"/>
      <c r="B68" s="760"/>
      <c r="C68" s="1101"/>
      <c r="D68" s="760"/>
      <c r="E68" s="760"/>
      <c r="F68" s="1101"/>
      <c r="J68" s="760"/>
      <c r="K68" s="760"/>
      <c r="L68" s="1101"/>
      <c r="M68" s="760"/>
      <c r="N68" s="760"/>
      <c r="O68" s="1101"/>
    </row>
    <row r="69" spans="2:15" s="761" customFormat="1" ht="33" customHeight="1">
      <c r="B69" s="462" t="s">
        <v>424</v>
      </c>
      <c r="C69" s="1099" t="e">
        <f>L69</f>
        <v>#REF!</v>
      </c>
      <c r="E69" s="890" t="s">
        <v>268</v>
      </c>
      <c r="F69" s="1099" t="e">
        <f>O69</f>
        <v>#REF!</v>
      </c>
      <c r="K69" s="462" t="s">
        <v>424</v>
      </c>
      <c r="L69" s="1099" t="e">
        <f>IF(#REF!="","",#REF!)</f>
        <v>#REF!</v>
      </c>
      <c r="N69" s="890" t="s">
        <v>268</v>
      </c>
      <c r="O69" s="1099" t="e">
        <f>IF(#REF!="","",#REF!)</f>
        <v>#REF!</v>
      </c>
    </row>
    <row r="70" spans="3:15" s="761" customFormat="1" ht="14.25">
      <c r="C70" s="1100"/>
      <c r="E70" s="888"/>
      <c r="F70" s="1106"/>
      <c r="L70" s="1100"/>
      <c r="N70" s="888"/>
      <c r="O70" s="1106"/>
    </row>
    <row r="71" spans="2:15" s="761" customFormat="1" ht="27.75">
      <c r="B71" s="887" t="s">
        <v>471</v>
      </c>
      <c r="C71" s="1099" t="e">
        <f>L71</f>
        <v>#REF!</v>
      </c>
      <c r="E71" s="890" t="s">
        <v>268</v>
      </c>
      <c r="F71" s="1099" t="e">
        <f>O71</f>
        <v>#REF!</v>
      </c>
      <c r="K71" s="887" t="s">
        <v>471</v>
      </c>
      <c r="L71" s="1099" t="e">
        <f>IF(#REF!="","",#REF!)</f>
        <v>#REF!</v>
      </c>
      <c r="N71" s="890" t="s">
        <v>268</v>
      </c>
      <c r="O71" s="1099" t="e">
        <f>IF(#REF!="","",#REF!)</f>
        <v>#REF!</v>
      </c>
    </row>
    <row r="72" spans="3:15" s="761" customFormat="1" ht="14.25">
      <c r="C72" s="1100"/>
      <c r="E72" s="888"/>
      <c r="F72" s="1106"/>
      <c r="L72" s="1100"/>
      <c r="N72" s="888"/>
      <c r="O72" s="1106"/>
    </row>
    <row r="73" spans="2:15" s="761" customFormat="1" ht="30">
      <c r="B73" s="463" t="s">
        <v>468</v>
      </c>
      <c r="C73" s="1110" t="e">
        <f>L73</f>
        <v>#REF!</v>
      </c>
      <c r="D73" s="562"/>
      <c r="E73" s="890" t="s">
        <v>426</v>
      </c>
      <c r="F73" s="1099" t="e">
        <f>O73</f>
        <v>#REF!</v>
      </c>
      <c r="K73" s="463" t="s">
        <v>468</v>
      </c>
      <c r="L73" s="1099" t="e">
        <f>IF(#REF!="","",#REF!)</f>
        <v>#REF!</v>
      </c>
      <c r="M73" s="562"/>
      <c r="N73" s="890" t="s">
        <v>426</v>
      </c>
      <c r="O73" s="1099" t="e">
        <f>IF(#REF!="","",#REF!)</f>
        <v>#REF!</v>
      </c>
    </row>
    <row r="74" spans="3:15" s="761" customFormat="1" ht="14.25">
      <c r="C74" s="1100"/>
      <c r="E74" s="888"/>
      <c r="F74" s="1106"/>
      <c r="L74" s="1100"/>
      <c r="N74" s="888"/>
      <c r="O74" s="1106"/>
    </row>
    <row r="75" spans="2:15" s="761" customFormat="1" ht="15">
      <c r="B75" s="463" t="s">
        <v>425</v>
      </c>
      <c r="C75" s="1099" t="e">
        <f>L75</f>
        <v>#REF!</v>
      </c>
      <c r="E75" s="890" t="s">
        <v>472</v>
      </c>
      <c r="F75" s="1099" t="e">
        <f>O75</f>
        <v>#REF!</v>
      </c>
      <c r="K75" s="463" t="s">
        <v>425</v>
      </c>
      <c r="L75" s="1099" t="e">
        <f>IF(#REF!="","",#REF!)</f>
        <v>#REF!</v>
      </c>
      <c r="N75" s="890" t="s">
        <v>472</v>
      </c>
      <c r="O75" s="1099" t="e">
        <f>IF(#REF!="","",#REF!)</f>
        <v>#REF!</v>
      </c>
    </row>
    <row r="76" spans="3:15" s="761" customFormat="1" ht="14.25">
      <c r="C76" s="1100"/>
      <c r="E76" s="888"/>
      <c r="F76" s="1106"/>
      <c r="L76" s="1100"/>
      <c r="N76" s="888"/>
      <c r="O76" s="1106"/>
    </row>
    <row r="77" spans="1:15" ht="40.5">
      <c r="A77" s="761"/>
      <c r="B77" s="463" t="s">
        <v>469</v>
      </c>
      <c r="C77" s="1111" t="e">
        <f>L77</f>
        <v>#REF!</v>
      </c>
      <c r="D77" s="761"/>
      <c r="E77" s="890" t="s">
        <v>269</v>
      </c>
      <c r="F77" s="1099" t="e">
        <f>O77</f>
        <v>#REF!</v>
      </c>
      <c r="J77" s="761"/>
      <c r="K77" s="463" t="s">
        <v>469</v>
      </c>
      <c r="L77" s="1099" t="e">
        <f>IF(#REF!="","",#REF!)</f>
        <v>#REF!</v>
      </c>
      <c r="M77" s="761"/>
      <c r="N77" s="890" t="s">
        <v>269</v>
      </c>
      <c r="O77" s="1099" t="e">
        <f>IF(#REF!="","",#REF!)</f>
        <v>#REF!</v>
      </c>
    </row>
    <row r="78" spans="1:15" s="761" customFormat="1" ht="14.25">
      <c r="A78" s="760"/>
      <c r="B78" s="760"/>
      <c r="C78" s="1101"/>
      <c r="D78" s="760"/>
      <c r="E78" s="889"/>
      <c r="F78" s="1106"/>
      <c r="J78" s="760"/>
      <c r="K78" s="760"/>
      <c r="L78" s="1101"/>
      <c r="M78" s="760"/>
      <c r="N78" s="889"/>
      <c r="O78" s="1106"/>
    </row>
    <row r="79" spans="1:15" ht="27.75">
      <c r="A79" s="761"/>
      <c r="B79" s="463" t="s">
        <v>470</v>
      </c>
      <c r="C79" s="1110" t="e">
        <f>L79</f>
        <v>#REF!</v>
      </c>
      <c r="D79" s="761"/>
      <c r="E79" s="890" t="s">
        <v>427</v>
      </c>
      <c r="F79" s="1099" t="e">
        <f>O79</f>
        <v>#REF!</v>
      </c>
      <c r="J79" s="761"/>
      <c r="K79" s="463" t="s">
        <v>470</v>
      </c>
      <c r="L79" s="1099" t="e">
        <f>IF(#REF!="","",#REF!)</f>
        <v>#REF!</v>
      </c>
      <c r="M79" s="761"/>
      <c r="N79" s="890" t="s">
        <v>427</v>
      </c>
      <c r="O79" s="1099" t="e">
        <f>IF(#REF!="","",#REF!)</f>
        <v>#REF!</v>
      </c>
    </row>
    <row r="80" spans="1:15" s="761" customFormat="1" ht="14.25">
      <c r="A80" s="760"/>
      <c r="B80" s="760"/>
      <c r="C80" s="760"/>
      <c r="D80" s="760"/>
      <c r="E80" s="889"/>
      <c r="F80" s="1107"/>
      <c r="J80" s="760"/>
      <c r="K80" s="760"/>
      <c r="L80" s="760"/>
      <c r="M80" s="760"/>
      <c r="N80" s="889"/>
      <c r="O80" s="1107"/>
    </row>
    <row r="81" spans="2:15" s="761" customFormat="1" ht="25.5" customHeight="1">
      <c r="B81" s="891"/>
      <c r="C81" s="892"/>
      <c r="E81" s="890" t="s">
        <v>428</v>
      </c>
      <c r="F81" s="1099" t="e">
        <f>O81</f>
        <v>#REF!</v>
      </c>
      <c r="K81" s="891"/>
      <c r="L81" s="892"/>
      <c r="N81" s="890" t="s">
        <v>428</v>
      </c>
      <c r="O81" s="1099" t="e">
        <f>IF(#REF!="","",#REF!)</f>
        <v>#REF!</v>
      </c>
    </row>
    <row r="82" spans="1:6" ht="4.5" customHeight="1">
      <c r="A82" s="761"/>
      <c r="B82" s="562"/>
      <c r="C82" s="562"/>
      <c r="D82" s="761"/>
      <c r="E82" s="761"/>
      <c r="F82" s="761"/>
    </row>
  </sheetData>
  <sheetProtection password="92D1" sheet="1"/>
  <mergeCells count="4">
    <mergeCell ref="B3:E3"/>
    <mergeCell ref="A1:C1"/>
    <mergeCell ref="E16:F16"/>
    <mergeCell ref="N16:O16"/>
  </mergeCells>
  <conditionalFormatting sqref="E16">
    <cfRule type="cellIs" priority="9" dxfId="2" operator="equal">
      <formula>""</formula>
    </cfRule>
  </conditionalFormatting>
  <conditionalFormatting sqref="N16">
    <cfRule type="cellIs" priority="2" dxfId="2" operator="equal">
      <formula>""</formula>
    </cfRule>
  </conditionalFormatting>
  <conditionalFormatting sqref="C12:D16 C20 C24 C26 C28 F20 F22 F24 F26 F28 F30 F32 C36 C38 C42 C44 F36 F38 F40 F42 F44 F46:F48 C53 C55 C59 F53 F55 F57 F59 F61 F63 F65 C69 C75 F69 F71 F73 F75 F77 F79 F81 C40 C46 C57 C61 C63 C71:C73 C77 C79 C22 C30">
    <cfRule type="cellIs" priority="1" dxfId="0" operator="notEqual">
      <formula>L12</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48" r:id="rId1"/>
  <rowBreaks count="1" manualBreakCount="1">
    <brk id="49" max="5" man="1"/>
  </rowBreaks>
</worksheet>
</file>

<file path=xl/worksheets/sheet27.xml><?xml version="1.0" encoding="utf-8"?>
<worksheet xmlns="http://schemas.openxmlformats.org/spreadsheetml/2006/main" xmlns:r="http://schemas.openxmlformats.org/officeDocument/2006/relationships">
  <sheetPr>
    <tabColor indexed="40"/>
    <pageSetUpPr fitToPage="1"/>
  </sheetPr>
  <dimension ref="B1:AI40"/>
  <sheetViews>
    <sheetView view="pageBreakPreview" zoomScale="65" zoomScaleNormal="70" zoomScaleSheetLayoutView="65" zoomScalePageLayoutView="70" workbookViewId="0" topLeftCell="A25">
      <selection activeCell="N17" sqref="N17"/>
    </sheetView>
  </sheetViews>
  <sheetFormatPr defaultColWidth="9.140625" defaultRowHeight="12.75"/>
  <cols>
    <col min="1" max="1" width="2.00390625" style="72" customWidth="1"/>
    <col min="2" max="2" width="20.421875" style="72" customWidth="1"/>
    <col min="3" max="3" width="17.57421875" style="72" hidden="1" customWidth="1"/>
    <col min="4" max="4" width="19.00390625" style="72" customWidth="1"/>
    <col min="5" max="5" width="2.28125" style="72" customWidth="1"/>
    <col min="6" max="6" width="15.8515625" style="72" customWidth="1"/>
    <col min="7" max="7" width="20.57421875" style="72" customWidth="1"/>
    <col min="8" max="8" width="2.421875" style="72" customWidth="1"/>
    <col min="9" max="9" width="16.57421875" style="72" customWidth="1"/>
    <col min="10" max="10" width="15.00390625" style="72" customWidth="1"/>
    <col min="11" max="11" width="2.57421875" style="72" customWidth="1"/>
    <col min="12" max="12" width="18.28125" style="72" customWidth="1"/>
    <col min="13" max="13" width="19.421875" style="72" customWidth="1"/>
    <col min="14" max="14" width="20.421875" style="454" customWidth="1"/>
    <col min="15" max="15" width="26.28125" style="72" hidden="1" customWidth="1"/>
    <col min="16" max="16" width="46.28125" style="72" customWidth="1"/>
    <col min="17" max="17" width="38.57421875" style="72" customWidth="1"/>
    <col min="18" max="18" width="7.57421875" style="72" customWidth="1"/>
    <col min="19" max="19" width="9.140625" style="72" customWidth="1"/>
    <col min="20" max="32" width="9.140625" style="72" hidden="1" customWidth="1"/>
    <col min="33" max="33" width="14.140625" style="72" hidden="1" customWidth="1"/>
    <col min="34" max="36" width="9.140625" style="72" hidden="1" customWidth="1"/>
    <col min="37" max="16384" width="9.140625" style="72" customWidth="1"/>
  </cols>
  <sheetData>
    <row r="1" spans="2:18" ht="25.5" customHeight="1">
      <c r="B1" s="1924" t="s">
        <v>279</v>
      </c>
      <c r="C1" s="1924"/>
      <c r="D1" s="1924"/>
      <c r="E1" s="1924"/>
      <c r="F1" s="1924"/>
      <c r="G1" s="1924"/>
      <c r="H1" s="1924"/>
      <c r="I1" s="1924"/>
      <c r="J1" s="1924"/>
      <c r="K1" s="1924"/>
      <c r="L1" s="1924"/>
      <c r="M1" s="1924"/>
      <c r="N1" s="1924"/>
      <c r="O1" s="1924"/>
      <c r="P1" s="1924"/>
      <c r="Q1" s="1924"/>
      <c r="R1" s="387"/>
    </row>
    <row r="2" spans="2:14" ht="6" customHeight="1" thickBot="1">
      <c r="B2" s="69"/>
      <c r="C2" s="69"/>
      <c r="D2" s="69"/>
      <c r="E2" s="69"/>
      <c r="F2" s="69"/>
      <c r="G2" s="69"/>
      <c r="H2" s="69"/>
      <c r="I2" s="78"/>
      <c r="J2" s="83"/>
      <c r="K2" s="69"/>
      <c r="L2" s="69"/>
      <c r="M2" s="69"/>
      <c r="N2" s="69"/>
    </row>
    <row r="3" spans="2:18" s="754" customFormat="1" ht="45.75" customHeight="1" thickBot="1">
      <c r="B3" s="2428" t="s">
        <v>626</v>
      </c>
      <c r="C3" s="2429"/>
      <c r="D3" s="2429"/>
      <c r="E3" s="2429"/>
      <c r="F3" s="2429"/>
      <c r="G3" s="2429"/>
      <c r="H3" s="2429"/>
      <c r="I3" s="2429"/>
      <c r="J3" s="2429"/>
      <c r="K3" s="2429"/>
      <c r="L3" s="2429"/>
      <c r="M3" s="2429"/>
      <c r="N3" s="2429"/>
      <c r="O3" s="2429"/>
      <c r="P3" s="2429"/>
      <c r="Q3" s="2430"/>
      <c r="R3" s="1114"/>
    </row>
    <row r="4" ht="13.5" thickBot="1"/>
    <row r="5" spans="2:15" ht="15.75" thickBot="1">
      <c r="B5" s="494" t="s">
        <v>70</v>
      </c>
      <c r="C5" s="497"/>
      <c r="D5" s="497"/>
      <c r="E5" s="497"/>
      <c r="F5" s="497"/>
      <c r="G5" s="652" t="str">
        <f>'LFA_Programmatic Progress_1A'!C7</f>
        <v>GEO-H-NCDC</v>
      </c>
      <c r="H5" s="490"/>
      <c r="I5" s="490"/>
      <c r="J5" s="490"/>
      <c r="K5" s="488"/>
      <c r="L5" s="489"/>
      <c r="N5" s="670"/>
      <c r="O5" s="653"/>
    </row>
    <row r="6" spans="2:15" ht="15">
      <c r="B6" s="493" t="s">
        <v>271</v>
      </c>
      <c r="C6" s="513"/>
      <c r="D6" s="513"/>
      <c r="E6" s="513"/>
      <c r="F6" s="513"/>
      <c r="G6" s="53" t="s">
        <v>277</v>
      </c>
      <c r="H6" s="2431" t="str">
        <f>'PR_Programmatic Progress_1A'!D12</f>
        <v>Semester</v>
      </c>
      <c r="I6" s="2432"/>
      <c r="J6" s="5" t="s">
        <v>278</v>
      </c>
      <c r="K6" s="509"/>
      <c r="L6" s="385">
        <f>'PR_Programmatic Progress_1A'!F12</f>
        <v>2</v>
      </c>
      <c r="O6" s="653"/>
    </row>
    <row r="7" spans="2:15" ht="15">
      <c r="B7" s="514" t="s">
        <v>272</v>
      </c>
      <c r="C7" s="40"/>
      <c r="D7" s="40"/>
      <c r="E7" s="40"/>
      <c r="F7" s="40"/>
      <c r="G7" s="54" t="s">
        <v>240</v>
      </c>
      <c r="H7" s="2433">
        <f>'PR_Programmatic Progress_1A'!D13</f>
        <v>41821</v>
      </c>
      <c r="I7" s="2434"/>
      <c r="J7" s="5" t="s">
        <v>258</v>
      </c>
      <c r="K7" s="509"/>
      <c r="L7" s="386">
        <f>'PR_Programmatic Progress_1A'!F13</f>
        <v>42004</v>
      </c>
      <c r="O7" s="653"/>
    </row>
    <row r="8" spans="2:15" ht="15.75" thickBot="1">
      <c r="B8" s="55" t="s">
        <v>273</v>
      </c>
      <c r="C8" s="167"/>
      <c r="D8" s="167"/>
      <c r="E8" s="167"/>
      <c r="F8" s="41"/>
      <c r="G8" s="2154">
        <f>'LFA_Programmatic Progress_1A'!C14</f>
        <v>2</v>
      </c>
      <c r="H8" s="2155"/>
      <c r="I8" s="2155"/>
      <c r="J8" s="2155"/>
      <c r="K8" s="2155"/>
      <c r="L8" s="2156"/>
      <c r="O8" s="491"/>
    </row>
    <row r="9" spans="2:14" ht="15.75" thickBot="1">
      <c r="B9" s="1925" t="s">
        <v>239</v>
      </c>
      <c r="C9" s="2158"/>
      <c r="D9" s="2158"/>
      <c r="E9" s="2158"/>
      <c r="F9" s="2435"/>
      <c r="G9" s="2436" t="str">
        <f>IF('LFA_Programmatic Progress_1A'!C10="","",'LFA_Programmatic Progress_1A'!C10)</f>
        <v>EUR</v>
      </c>
      <c r="H9" s="2437"/>
      <c r="I9" s="2437"/>
      <c r="J9" s="2437"/>
      <c r="K9" s="2437"/>
      <c r="L9" s="2438"/>
      <c r="N9" s="567"/>
    </row>
    <row r="10" ht="12.75">
      <c r="N10" s="567"/>
    </row>
    <row r="11" spans="2:18" ht="15.75" customHeight="1">
      <c r="B11" s="2426" t="s">
        <v>526</v>
      </c>
      <c r="C11" s="2427"/>
      <c r="D11" s="2427"/>
      <c r="E11" s="2427"/>
      <c r="F11" s="2427"/>
      <c r="G11" s="2427"/>
      <c r="H11" s="2427"/>
      <c r="I11" s="2427"/>
      <c r="J11" s="2427"/>
      <c r="K11" s="2427"/>
      <c r="L11" s="2427"/>
      <c r="M11" s="2427"/>
      <c r="N11" s="2427"/>
      <c r="O11" s="2427"/>
      <c r="P11" s="2427"/>
      <c r="Q11" s="2427"/>
      <c r="R11" s="523"/>
    </row>
    <row r="12" spans="2:18" s="966" customFormat="1" ht="12" customHeight="1">
      <c r="B12" s="1272"/>
      <c r="C12" s="1273"/>
      <c r="D12" s="1273"/>
      <c r="E12" s="1273"/>
      <c r="F12" s="1273"/>
      <c r="G12" s="1273"/>
      <c r="H12" s="1273"/>
      <c r="I12" s="1273"/>
      <c r="J12" s="1273"/>
      <c r="K12" s="1273"/>
      <c r="L12" s="1273"/>
      <c r="M12" s="1273"/>
      <c r="N12" s="1273"/>
      <c r="O12" s="1273"/>
      <c r="P12" s="1273"/>
      <c r="Q12" s="1273"/>
      <c r="R12" s="1273"/>
    </row>
    <row r="13" spans="2:17" ht="15.75">
      <c r="B13" s="668"/>
      <c r="C13" s="90"/>
      <c r="D13" s="90"/>
      <c r="E13" s="70"/>
      <c r="F13" s="90"/>
      <c r="G13" s="90"/>
      <c r="H13" s="70"/>
      <c r="I13" s="90"/>
      <c r="J13" s="90"/>
      <c r="K13" s="70"/>
      <c r="L13" s="90"/>
      <c r="M13" s="90"/>
      <c r="N13" s="669"/>
      <c r="O13" s="90"/>
      <c r="P13" s="90"/>
      <c r="Q13" s="90"/>
    </row>
    <row r="14" spans="2:35" s="573" customFormat="1" ht="120" customHeight="1">
      <c r="B14" s="568" t="s">
        <v>29</v>
      </c>
      <c r="C14" s="569" t="s">
        <v>30</v>
      </c>
      <c r="D14" s="570" t="s">
        <v>31</v>
      </c>
      <c r="E14" s="865"/>
      <c r="F14" s="571" t="s">
        <v>412</v>
      </c>
      <c r="G14" s="570" t="s">
        <v>32</v>
      </c>
      <c r="H14" s="865"/>
      <c r="I14" s="571" t="s">
        <v>453</v>
      </c>
      <c r="J14" s="570" t="s">
        <v>33</v>
      </c>
      <c r="K14" s="865"/>
      <c r="L14" s="571" t="s">
        <v>627</v>
      </c>
      <c r="M14" s="570" t="s">
        <v>620</v>
      </c>
      <c r="N14" s="570" t="s">
        <v>0</v>
      </c>
      <c r="O14" s="572" t="s">
        <v>36</v>
      </c>
      <c r="P14" s="570" t="s">
        <v>606</v>
      </c>
      <c r="Q14" s="570" t="s">
        <v>600</v>
      </c>
      <c r="U14" s="568" t="s">
        <v>29</v>
      </c>
      <c r="V14" s="569" t="s">
        <v>30</v>
      </c>
      <c r="W14" s="570" t="s">
        <v>31</v>
      </c>
      <c r="X14" s="865"/>
      <c r="Y14" s="571" t="s">
        <v>412</v>
      </c>
      <c r="Z14" s="570" t="s">
        <v>32</v>
      </c>
      <c r="AA14" s="865"/>
      <c r="AB14" s="571" t="s">
        <v>453</v>
      </c>
      <c r="AC14" s="570" t="s">
        <v>33</v>
      </c>
      <c r="AD14" s="865"/>
      <c r="AE14" s="571" t="s">
        <v>34</v>
      </c>
      <c r="AF14" s="570" t="s">
        <v>35</v>
      </c>
      <c r="AG14" s="570" t="s">
        <v>0</v>
      </c>
      <c r="AH14" s="572" t="s">
        <v>36</v>
      </c>
      <c r="AI14" s="571" t="s">
        <v>66</v>
      </c>
    </row>
    <row r="15" spans="2:35" ht="49.5" customHeight="1">
      <c r="B15" s="867" t="e">
        <f>U15</f>
        <v>#REF!</v>
      </c>
      <c r="C15" s="867" t="e">
        <f aca="true" t="shared" si="0" ref="C15:D30">V15</f>
        <v>#REF!</v>
      </c>
      <c r="D15" s="867" t="e">
        <f t="shared" si="0"/>
        <v>#REF!</v>
      </c>
      <c r="E15" s="866"/>
      <c r="F15" s="867" t="e">
        <f>Y15</f>
        <v>#REF!</v>
      </c>
      <c r="G15" s="867" t="e">
        <f>Z15</f>
        <v>#REF!</v>
      </c>
      <c r="H15" s="866"/>
      <c r="I15" s="867" t="e">
        <f>AB15</f>
        <v>#REF!</v>
      </c>
      <c r="J15" s="867" t="e">
        <f>AC15</f>
        <v>#REF!</v>
      </c>
      <c r="K15" s="866"/>
      <c r="L15" s="867" t="e">
        <f>AE15</f>
        <v>#REF!</v>
      </c>
      <c r="M15" s="867"/>
      <c r="N15" s="1131" t="e">
        <f>IF(I15="",IF(L15="",0,SUM(I15-L15)),SUM(I15-L15))</f>
        <v>#REF!</v>
      </c>
      <c r="O15" s="869">
        <v>0</v>
      </c>
      <c r="P15" s="867" t="e">
        <f>AI15</f>
        <v>#REF!</v>
      </c>
      <c r="Q15" s="821"/>
      <c r="U15" s="867" t="e">
        <f>IF(#REF!="","",#REF!)</f>
        <v>#REF!</v>
      </c>
      <c r="V15" s="867" t="e">
        <f>IF(#REF!="","",#REF!)</f>
        <v>#REF!</v>
      </c>
      <c r="W15" s="867" t="e">
        <f>IF(#REF!="","",#REF!)</f>
        <v>#REF!</v>
      </c>
      <c r="X15" s="866"/>
      <c r="Y15" s="867" t="e">
        <f>IF(#REF!="","",#REF!)</f>
        <v>#REF!</v>
      </c>
      <c r="Z15" s="867" t="e">
        <f>IF(#REF!="","",#REF!)</f>
        <v>#REF!</v>
      </c>
      <c r="AA15" s="866"/>
      <c r="AB15" s="867" t="e">
        <f>IF(#REF!="","",#REF!)</f>
        <v>#REF!</v>
      </c>
      <c r="AC15" s="867" t="e">
        <f>IF(#REF!="","",#REF!)</f>
        <v>#REF!</v>
      </c>
      <c r="AD15" s="866"/>
      <c r="AE15" s="867" t="e">
        <f>IF(#REF!="","",#REF!)</f>
        <v>#REF!</v>
      </c>
      <c r="AF15" s="867" t="e">
        <f>IF(#REF!="","",#REF!)</f>
        <v>#REF!</v>
      </c>
      <c r="AG15" s="867" t="e">
        <f>IF(AB15="",IF(AE15="",0,SUM(AB15-AE15)),SUM(AB15-AE15))</f>
        <v>#REF!</v>
      </c>
      <c r="AH15" s="867"/>
      <c r="AI15" s="868" t="e">
        <f>IF(#REF!="","",#REF!)</f>
        <v>#REF!</v>
      </c>
    </row>
    <row r="16" spans="2:35" ht="49.5" customHeight="1">
      <c r="B16" s="867" t="e">
        <f aca="true" t="shared" si="1" ref="B16:B34">U16</f>
        <v>#REF!</v>
      </c>
      <c r="C16" s="869" t="e">
        <f>IF(#REF!="","",#REF!)</f>
        <v>#REF!</v>
      </c>
      <c r="D16" s="867" t="e">
        <f t="shared" si="0"/>
        <v>#REF!</v>
      </c>
      <c r="E16" s="866"/>
      <c r="F16" s="867" t="e">
        <f aca="true" t="shared" si="2" ref="F16:F33">Y16</f>
        <v>#REF!</v>
      </c>
      <c r="G16" s="867" t="e">
        <f aca="true" t="shared" si="3" ref="G16:G33">Z16</f>
        <v>#REF!</v>
      </c>
      <c r="H16" s="866"/>
      <c r="I16" s="867" t="e">
        <f aca="true" t="shared" si="4" ref="I16:I34">AB16</f>
        <v>#REF!</v>
      </c>
      <c r="J16" s="867" t="e">
        <f aca="true" t="shared" si="5" ref="J16:J34">AC16</f>
        <v>#REF!</v>
      </c>
      <c r="K16" s="866"/>
      <c r="L16" s="867" t="e">
        <f aca="true" t="shared" si="6" ref="L16:L33">AE16</f>
        <v>#REF!</v>
      </c>
      <c r="M16" s="867"/>
      <c r="N16" s="1131" t="e">
        <f aca="true" t="shared" si="7" ref="N16:N34">IF(I16="",IF(L16="",0,SUM(I16-L16)),SUM(I16-L16))</f>
        <v>#REF!</v>
      </c>
      <c r="O16" s="869">
        <v>0</v>
      </c>
      <c r="P16" s="867" t="e">
        <f aca="true" t="shared" si="8" ref="P16:P34">AI16</f>
        <v>#REF!</v>
      </c>
      <c r="Q16" s="821"/>
      <c r="U16" s="867" t="e">
        <f>IF(#REF!="","",#REF!)</f>
        <v>#REF!</v>
      </c>
      <c r="V16" s="867" t="e">
        <f>IF(#REF!="","",#REF!)</f>
        <v>#REF!</v>
      </c>
      <c r="W16" s="867" t="e">
        <f>IF(#REF!="","",#REF!)</f>
        <v>#REF!</v>
      </c>
      <c r="X16" s="866"/>
      <c r="Y16" s="867" t="e">
        <f>IF(#REF!="","",#REF!)</f>
        <v>#REF!</v>
      </c>
      <c r="Z16" s="867" t="e">
        <f>IF(#REF!="","",#REF!)</f>
        <v>#REF!</v>
      </c>
      <c r="AA16" s="866"/>
      <c r="AB16" s="867" t="e">
        <f>IF(#REF!="","",#REF!)</f>
        <v>#REF!</v>
      </c>
      <c r="AC16" s="867" t="e">
        <f>IF(#REF!="","",#REF!)</f>
        <v>#REF!</v>
      </c>
      <c r="AD16" s="866"/>
      <c r="AE16" s="867" t="e">
        <f>IF(#REF!="","",#REF!)</f>
        <v>#REF!</v>
      </c>
      <c r="AF16" s="867" t="e">
        <f>IF(#REF!="","",#REF!)</f>
        <v>#REF!</v>
      </c>
      <c r="AG16" s="867" t="e">
        <f aca="true" t="shared" si="9" ref="AG16:AG34">IF(AB16="",IF(AE16="",0,SUM(AB16-AE16)),SUM(AB16-AE16))</f>
        <v>#REF!</v>
      </c>
      <c r="AH16" s="869"/>
      <c r="AI16" s="868" t="e">
        <f>IF(#REF!="","",#REF!)</f>
        <v>#REF!</v>
      </c>
    </row>
    <row r="17" spans="2:35" ht="49.5" customHeight="1">
      <c r="B17" s="867" t="e">
        <f t="shared" si="1"/>
        <v>#REF!</v>
      </c>
      <c r="C17" s="869" t="e">
        <f>IF(#REF!="","",#REF!)</f>
        <v>#REF!</v>
      </c>
      <c r="D17" s="867" t="e">
        <f t="shared" si="0"/>
        <v>#REF!</v>
      </c>
      <c r="E17" s="866"/>
      <c r="F17" s="867" t="e">
        <f t="shared" si="2"/>
        <v>#REF!</v>
      </c>
      <c r="G17" s="867" t="e">
        <f t="shared" si="3"/>
        <v>#REF!</v>
      </c>
      <c r="H17" s="866"/>
      <c r="I17" s="867" t="e">
        <f t="shared" si="4"/>
        <v>#REF!</v>
      </c>
      <c r="J17" s="867" t="e">
        <f t="shared" si="5"/>
        <v>#REF!</v>
      </c>
      <c r="K17" s="866"/>
      <c r="L17" s="867" t="e">
        <f t="shared" si="6"/>
        <v>#REF!</v>
      </c>
      <c r="M17" s="867" t="e">
        <f aca="true" t="shared" si="10" ref="M17:M34">AF17</f>
        <v>#REF!</v>
      </c>
      <c r="N17" s="1131" t="e">
        <f t="shared" si="7"/>
        <v>#REF!</v>
      </c>
      <c r="O17" s="869">
        <v>0</v>
      </c>
      <c r="P17" s="867" t="e">
        <f t="shared" si="8"/>
        <v>#REF!</v>
      </c>
      <c r="Q17" s="821"/>
      <c r="U17" s="867" t="e">
        <f>IF(#REF!="","",#REF!)</f>
        <v>#REF!</v>
      </c>
      <c r="V17" s="867" t="e">
        <f>IF(#REF!="","",#REF!)</f>
        <v>#REF!</v>
      </c>
      <c r="W17" s="867" t="e">
        <f>IF(#REF!="","",#REF!)</f>
        <v>#REF!</v>
      </c>
      <c r="X17" s="866"/>
      <c r="Y17" s="867" t="e">
        <f>IF(#REF!="","",#REF!)</f>
        <v>#REF!</v>
      </c>
      <c r="Z17" s="867" t="e">
        <f>IF(#REF!="","",#REF!)</f>
        <v>#REF!</v>
      </c>
      <c r="AA17" s="866"/>
      <c r="AB17" s="867" t="e">
        <f>IF(#REF!="","",#REF!)</f>
        <v>#REF!</v>
      </c>
      <c r="AC17" s="867" t="e">
        <f>IF(#REF!="","",#REF!)</f>
        <v>#REF!</v>
      </c>
      <c r="AD17" s="866"/>
      <c r="AE17" s="867" t="e">
        <f>IF(#REF!="","",#REF!)</f>
        <v>#REF!</v>
      </c>
      <c r="AF17" s="867" t="e">
        <f>IF(#REF!="","",#REF!)</f>
        <v>#REF!</v>
      </c>
      <c r="AG17" s="867" t="e">
        <f t="shared" si="9"/>
        <v>#REF!</v>
      </c>
      <c r="AH17" s="869"/>
      <c r="AI17" s="868" t="e">
        <f>IF(#REF!="","",#REF!)</f>
        <v>#REF!</v>
      </c>
    </row>
    <row r="18" spans="2:35" ht="49.5" customHeight="1">
      <c r="B18" s="867" t="e">
        <f t="shared" si="1"/>
        <v>#REF!</v>
      </c>
      <c r="C18" s="869" t="e">
        <f>IF(#REF!="","",#REF!)</f>
        <v>#REF!</v>
      </c>
      <c r="D18" s="867" t="e">
        <f t="shared" si="0"/>
        <v>#REF!</v>
      </c>
      <c r="E18" s="866"/>
      <c r="F18" s="867" t="e">
        <f t="shared" si="2"/>
        <v>#REF!</v>
      </c>
      <c r="G18" s="867" t="e">
        <f t="shared" si="3"/>
        <v>#REF!</v>
      </c>
      <c r="H18" s="866"/>
      <c r="I18" s="867" t="e">
        <f t="shared" si="4"/>
        <v>#REF!</v>
      </c>
      <c r="J18" s="867" t="e">
        <f t="shared" si="5"/>
        <v>#REF!</v>
      </c>
      <c r="K18" s="866"/>
      <c r="L18" s="867" t="e">
        <f t="shared" si="6"/>
        <v>#REF!</v>
      </c>
      <c r="M18" s="867" t="e">
        <f t="shared" si="10"/>
        <v>#REF!</v>
      </c>
      <c r="N18" s="1131" t="e">
        <f t="shared" si="7"/>
        <v>#REF!</v>
      </c>
      <c r="O18" s="869">
        <v>0</v>
      </c>
      <c r="P18" s="867" t="e">
        <f t="shared" si="8"/>
        <v>#REF!</v>
      </c>
      <c r="Q18" s="821"/>
      <c r="U18" s="867" t="e">
        <f>IF(#REF!="","",#REF!)</f>
        <v>#REF!</v>
      </c>
      <c r="V18" s="867" t="e">
        <f>IF(#REF!="","",#REF!)</f>
        <v>#REF!</v>
      </c>
      <c r="W18" s="867" t="e">
        <f>IF(#REF!="","",#REF!)</f>
        <v>#REF!</v>
      </c>
      <c r="X18" s="866"/>
      <c r="Y18" s="867" t="e">
        <f>IF(#REF!="","",#REF!)</f>
        <v>#REF!</v>
      </c>
      <c r="Z18" s="867" t="e">
        <f>IF(#REF!="","",#REF!)</f>
        <v>#REF!</v>
      </c>
      <c r="AA18" s="866"/>
      <c r="AB18" s="867" t="e">
        <f>IF(#REF!="","",#REF!)</f>
        <v>#REF!</v>
      </c>
      <c r="AC18" s="867" t="e">
        <f>IF(#REF!="","",#REF!)</f>
        <v>#REF!</v>
      </c>
      <c r="AD18" s="866"/>
      <c r="AE18" s="867" t="e">
        <f>IF(#REF!="","",#REF!)</f>
        <v>#REF!</v>
      </c>
      <c r="AF18" s="867" t="e">
        <f>IF(#REF!="","",#REF!)</f>
        <v>#REF!</v>
      </c>
      <c r="AG18" s="867" t="e">
        <f t="shared" si="9"/>
        <v>#REF!</v>
      </c>
      <c r="AH18" s="869"/>
      <c r="AI18" s="868" t="e">
        <f>IF(#REF!="","",#REF!)</f>
        <v>#REF!</v>
      </c>
    </row>
    <row r="19" spans="2:35" ht="49.5" customHeight="1">
      <c r="B19" s="867" t="e">
        <f t="shared" si="1"/>
        <v>#REF!</v>
      </c>
      <c r="C19" s="869" t="e">
        <f>IF(#REF!="","",#REF!)</f>
        <v>#REF!</v>
      </c>
      <c r="D19" s="867" t="e">
        <f t="shared" si="0"/>
        <v>#REF!</v>
      </c>
      <c r="E19" s="866"/>
      <c r="F19" s="867" t="e">
        <f t="shared" si="2"/>
        <v>#REF!</v>
      </c>
      <c r="G19" s="867" t="e">
        <f t="shared" si="3"/>
        <v>#REF!</v>
      </c>
      <c r="H19" s="866"/>
      <c r="I19" s="867" t="e">
        <f t="shared" si="4"/>
        <v>#REF!</v>
      </c>
      <c r="J19" s="867" t="e">
        <f t="shared" si="5"/>
        <v>#REF!</v>
      </c>
      <c r="K19" s="866"/>
      <c r="L19" s="867" t="e">
        <f t="shared" si="6"/>
        <v>#REF!</v>
      </c>
      <c r="M19" s="867" t="e">
        <f t="shared" si="10"/>
        <v>#REF!</v>
      </c>
      <c r="N19" s="1131" t="e">
        <f t="shared" si="7"/>
        <v>#REF!</v>
      </c>
      <c r="O19" s="869">
        <v>0</v>
      </c>
      <c r="P19" s="867" t="e">
        <f t="shared" si="8"/>
        <v>#REF!</v>
      </c>
      <c r="Q19" s="821"/>
      <c r="U19" s="867" t="e">
        <f>IF(#REF!="","",#REF!)</f>
        <v>#REF!</v>
      </c>
      <c r="V19" s="867" t="e">
        <f>IF(#REF!="","",#REF!)</f>
        <v>#REF!</v>
      </c>
      <c r="W19" s="867" t="e">
        <f>IF(#REF!="","",#REF!)</f>
        <v>#REF!</v>
      </c>
      <c r="X19" s="866"/>
      <c r="Y19" s="867" t="e">
        <f>IF(#REF!="","",#REF!)</f>
        <v>#REF!</v>
      </c>
      <c r="Z19" s="867" t="e">
        <f>IF(#REF!="","",#REF!)</f>
        <v>#REF!</v>
      </c>
      <c r="AA19" s="866"/>
      <c r="AB19" s="867" t="e">
        <f>IF(#REF!="","",#REF!)</f>
        <v>#REF!</v>
      </c>
      <c r="AC19" s="867" t="e">
        <f>IF(#REF!="","",#REF!)</f>
        <v>#REF!</v>
      </c>
      <c r="AD19" s="866"/>
      <c r="AE19" s="867" t="e">
        <f>IF(#REF!="","",#REF!)</f>
        <v>#REF!</v>
      </c>
      <c r="AF19" s="867" t="e">
        <f>IF(#REF!="","",#REF!)</f>
        <v>#REF!</v>
      </c>
      <c r="AG19" s="867" t="e">
        <f t="shared" si="9"/>
        <v>#REF!</v>
      </c>
      <c r="AH19" s="869"/>
      <c r="AI19" s="868" t="e">
        <f>IF(#REF!="","",#REF!)</f>
        <v>#REF!</v>
      </c>
    </row>
    <row r="20" spans="2:35" ht="49.5" customHeight="1">
      <c r="B20" s="867" t="e">
        <f t="shared" si="1"/>
        <v>#REF!</v>
      </c>
      <c r="C20" s="869" t="e">
        <f>IF(#REF!="","",#REF!)</f>
        <v>#REF!</v>
      </c>
      <c r="D20" s="867" t="e">
        <f t="shared" si="0"/>
        <v>#REF!</v>
      </c>
      <c r="E20" s="866"/>
      <c r="F20" s="867" t="e">
        <f t="shared" si="2"/>
        <v>#REF!</v>
      </c>
      <c r="G20" s="867" t="e">
        <f t="shared" si="3"/>
        <v>#REF!</v>
      </c>
      <c r="H20" s="866"/>
      <c r="I20" s="867" t="e">
        <f t="shared" si="4"/>
        <v>#REF!</v>
      </c>
      <c r="J20" s="867" t="e">
        <f t="shared" si="5"/>
        <v>#REF!</v>
      </c>
      <c r="K20" s="866"/>
      <c r="L20" s="867" t="e">
        <f t="shared" si="6"/>
        <v>#REF!</v>
      </c>
      <c r="M20" s="867" t="e">
        <f t="shared" si="10"/>
        <v>#REF!</v>
      </c>
      <c r="N20" s="1131" t="e">
        <f t="shared" si="7"/>
        <v>#REF!</v>
      </c>
      <c r="O20" s="869">
        <v>0</v>
      </c>
      <c r="P20" s="867" t="e">
        <f t="shared" si="8"/>
        <v>#REF!</v>
      </c>
      <c r="Q20" s="821"/>
      <c r="U20" s="867" t="e">
        <f>IF(#REF!="","",#REF!)</f>
        <v>#REF!</v>
      </c>
      <c r="V20" s="867" t="e">
        <f>IF(#REF!="","",#REF!)</f>
        <v>#REF!</v>
      </c>
      <c r="W20" s="867" t="e">
        <f>IF(#REF!="","",#REF!)</f>
        <v>#REF!</v>
      </c>
      <c r="X20" s="866"/>
      <c r="Y20" s="867" t="e">
        <f>IF(#REF!="","",#REF!)</f>
        <v>#REF!</v>
      </c>
      <c r="Z20" s="867" t="e">
        <f>IF(#REF!="","",#REF!)</f>
        <v>#REF!</v>
      </c>
      <c r="AA20" s="866"/>
      <c r="AB20" s="867" t="e">
        <f>IF(#REF!="","",#REF!)</f>
        <v>#REF!</v>
      </c>
      <c r="AC20" s="867" t="e">
        <f>IF(#REF!="","",#REF!)</f>
        <v>#REF!</v>
      </c>
      <c r="AD20" s="866"/>
      <c r="AE20" s="867" t="e">
        <f>IF(#REF!="","",#REF!)</f>
        <v>#REF!</v>
      </c>
      <c r="AF20" s="867" t="e">
        <f>IF(#REF!="","",#REF!)</f>
        <v>#REF!</v>
      </c>
      <c r="AG20" s="867" t="e">
        <f t="shared" si="9"/>
        <v>#REF!</v>
      </c>
      <c r="AH20" s="869"/>
      <c r="AI20" s="868" t="e">
        <f>IF(#REF!="","",#REF!)</f>
        <v>#REF!</v>
      </c>
    </row>
    <row r="21" spans="2:35" ht="49.5" customHeight="1">
      <c r="B21" s="867" t="e">
        <f t="shared" si="1"/>
        <v>#REF!</v>
      </c>
      <c r="C21" s="869" t="e">
        <f>IF(#REF!="","",#REF!)</f>
        <v>#REF!</v>
      </c>
      <c r="D21" s="867" t="e">
        <f t="shared" si="0"/>
        <v>#REF!</v>
      </c>
      <c r="E21" s="866"/>
      <c r="F21" s="867" t="e">
        <f t="shared" si="2"/>
        <v>#REF!</v>
      </c>
      <c r="G21" s="867" t="e">
        <f t="shared" si="3"/>
        <v>#REF!</v>
      </c>
      <c r="H21" s="866"/>
      <c r="I21" s="867" t="e">
        <f t="shared" si="4"/>
        <v>#REF!</v>
      </c>
      <c r="J21" s="867" t="e">
        <f t="shared" si="5"/>
        <v>#REF!</v>
      </c>
      <c r="K21" s="866"/>
      <c r="L21" s="867" t="e">
        <f t="shared" si="6"/>
        <v>#REF!</v>
      </c>
      <c r="M21" s="867" t="e">
        <f t="shared" si="10"/>
        <v>#REF!</v>
      </c>
      <c r="N21" s="1131" t="e">
        <f t="shared" si="7"/>
        <v>#REF!</v>
      </c>
      <c r="O21" s="869">
        <v>0</v>
      </c>
      <c r="P21" s="867" t="e">
        <f t="shared" si="8"/>
        <v>#REF!</v>
      </c>
      <c r="Q21" s="822"/>
      <c r="U21" s="867" t="e">
        <f>IF(#REF!="","",#REF!)</f>
        <v>#REF!</v>
      </c>
      <c r="V21" s="867" t="e">
        <f>IF(#REF!="","",#REF!)</f>
        <v>#REF!</v>
      </c>
      <c r="W21" s="867" t="e">
        <f>IF(#REF!="","",#REF!)</f>
        <v>#REF!</v>
      </c>
      <c r="X21" s="866"/>
      <c r="Y21" s="867" t="e">
        <f>IF(#REF!="","",#REF!)</f>
        <v>#REF!</v>
      </c>
      <c r="Z21" s="867" t="e">
        <f>IF(#REF!="","",#REF!)</f>
        <v>#REF!</v>
      </c>
      <c r="AA21" s="866"/>
      <c r="AB21" s="867" t="e">
        <f>IF(#REF!="","",#REF!)</f>
        <v>#REF!</v>
      </c>
      <c r="AC21" s="867" t="e">
        <f>IF(#REF!="","",#REF!)</f>
        <v>#REF!</v>
      </c>
      <c r="AD21" s="866"/>
      <c r="AE21" s="867" t="e">
        <f>IF(#REF!="","",#REF!)</f>
        <v>#REF!</v>
      </c>
      <c r="AF21" s="867" t="e">
        <f>IF(#REF!="","",#REF!)</f>
        <v>#REF!</v>
      </c>
      <c r="AG21" s="867" t="e">
        <f t="shared" si="9"/>
        <v>#REF!</v>
      </c>
      <c r="AH21" s="869"/>
      <c r="AI21" s="868" t="e">
        <f>IF(#REF!="","",#REF!)</f>
        <v>#REF!</v>
      </c>
    </row>
    <row r="22" spans="2:35" ht="49.5" customHeight="1">
      <c r="B22" s="867" t="e">
        <f t="shared" si="1"/>
        <v>#REF!</v>
      </c>
      <c r="C22" s="869" t="e">
        <f>IF(#REF!="","",#REF!)</f>
        <v>#REF!</v>
      </c>
      <c r="D22" s="867" t="e">
        <f t="shared" si="0"/>
        <v>#REF!</v>
      </c>
      <c r="E22" s="866"/>
      <c r="F22" s="867" t="e">
        <f t="shared" si="2"/>
        <v>#REF!</v>
      </c>
      <c r="G22" s="867" t="e">
        <f t="shared" si="3"/>
        <v>#REF!</v>
      </c>
      <c r="H22" s="866"/>
      <c r="I22" s="867" t="e">
        <f t="shared" si="4"/>
        <v>#REF!</v>
      </c>
      <c r="J22" s="867" t="e">
        <f t="shared" si="5"/>
        <v>#REF!</v>
      </c>
      <c r="K22" s="866"/>
      <c r="L22" s="867" t="e">
        <f t="shared" si="6"/>
        <v>#REF!</v>
      </c>
      <c r="M22" s="867" t="e">
        <f t="shared" si="10"/>
        <v>#REF!</v>
      </c>
      <c r="N22" s="1131" t="e">
        <f t="shared" si="7"/>
        <v>#REF!</v>
      </c>
      <c r="O22" s="869">
        <v>0</v>
      </c>
      <c r="P22" s="867" t="e">
        <f t="shared" si="8"/>
        <v>#REF!</v>
      </c>
      <c r="Q22" s="822"/>
      <c r="U22" s="867" t="e">
        <f>IF(#REF!="","",#REF!)</f>
        <v>#REF!</v>
      </c>
      <c r="V22" s="867" t="e">
        <f>IF(#REF!="","",#REF!)</f>
        <v>#REF!</v>
      </c>
      <c r="W22" s="867" t="e">
        <f>IF(#REF!="","",#REF!)</f>
        <v>#REF!</v>
      </c>
      <c r="X22" s="866"/>
      <c r="Y22" s="867" t="e">
        <f>IF(#REF!="","",#REF!)</f>
        <v>#REF!</v>
      </c>
      <c r="Z22" s="867" t="e">
        <f>IF(#REF!="","",#REF!)</f>
        <v>#REF!</v>
      </c>
      <c r="AA22" s="866"/>
      <c r="AB22" s="867" t="e">
        <f>IF(#REF!="","",#REF!)</f>
        <v>#REF!</v>
      </c>
      <c r="AC22" s="867" t="e">
        <f>IF(#REF!="","",#REF!)</f>
        <v>#REF!</v>
      </c>
      <c r="AD22" s="866"/>
      <c r="AE22" s="867" t="e">
        <f>IF(#REF!="","",#REF!)</f>
        <v>#REF!</v>
      </c>
      <c r="AF22" s="867" t="e">
        <f>IF(#REF!="","",#REF!)</f>
        <v>#REF!</v>
      </c>
      <c r="AG22" s="867" t="e">
        <f t="shared" si="9"/>
        <v>#REF!</v>
      </c>
      <c r="AH22" s="869"/>
      <c r="AI22" s="868" t="e">
        <f>IF(#REF!="","",#REF!)</f>
        <v>#REF!</v>
      </c>
    </row>
    <row r="23" spans="2:35" ht="49.5" customHeight="1">
      <c r="B23" s="867" t="e">
        <f t="shared" si="1"/>
        <v>#REF!</v>
      </c>
      <c r="C23" s="869" t="e">
        <f>IF(#REF!="","",#REF!)</f>
        <v>#REF!</v>
      </c>
      <c r="D23" s="867" t="e">
        <f t="shared" si="0"/>
        <v>#REF!</v>
      </c>
      <c r="E23" s="866"/>
      <c r="F23" s="867" t="e">
        <f t="shared" si="2"/>
        <v>#REF!</v>
      </c>
      <c r="G23" s="867" t="e">
        <f t="shared" si="3"/>
        <v>#REF!</v>
      </c>
      <c r="H23" s="866"/>
      <c r="I23" s="867" t="e">
        <f t="shared" si="4"/>
        <v>#REF!</v>
      </c>
      <c r="J23" s="867" t="e">
        <f t="shared" si="5"/>
        <v>#REF!</v>
      </c>
      <c r="K23" s="866"/>
      <c r="L23" s="867" t="e">
        <f t="shared" si="6"/>
        <v>#REF!</v>
      </c>
      <c r="M23" s="867" t="e">
        <f t="shared" si="10"/>
        <v>#REF!</v>
      </c>
      <c r="N23" s="1131" t="e">
        <f t="shared" si="7"/>
        <v>#REF!</v>
      </c>
      <c r="O23" s="869">
        <v>0</v>
      </c>
      <c r="P23" s="867" t="e">
        <f t="shared" si="8"/>
        <v>#REF!</v>
      </c>
      <c r="Q23" s="822"/>
      <c r="U23" s="867" t="e">
        <f>IF(#REF!="","",#REF!)</f>
        <v>#REF!</v>
      </c>
      <c r="V23" s="867" t="e">
        <f>IF(#REF!="","",#REF!)</f>
        <v>#REF!</v>
      </c>
      <c r="W23" s="867" t="e">
        <f>IF(#REF!="","",#REF!)</f>
        <v>#REF!</v>
      </c>
      <c r="X23" s="866"/>
      <c r="Y23" s="867" t="e">
        <f>IF(#REF!="","",#REF!)</f>
        <v>#REF!</v>
      </c>
      <c r="Z23" s="867" t="e">
        <f>IF(#REF!="","",#REF!)</f>
        <v>#REF!</v>
      </c>
      <c r="AA23" s="866"/>
      <c r="AB23" s="867" t="e">
        <f>IF(#REF!="","",#REF!)</f>
        <v>#REF!</v>
      </c>
      <c r="AC23" s="867" t="e">
        <f>IF(#REF!="","",#REF!)</f>
        <v>#REF!</v>
      </c>
      <c r="AD23" s="866"/>
      <c r="AE23" s="867" t="e">
        <f>IF(#REF!="","",#REF!)</f>
        <v>#REF!</v>
      </c>
      <c r="AF23" s="867" t="e">
        <f>IF(#REF!="","",#REF!)</f>
        <v>#REF!</v>
      </c>
      <c r="AG23" s="867" t="e">
        <f t="shared" si="9"/>
        <v>#REF!</v>
      </c>
      <c r="AH23" s="869"/>
      <c r="AI23" s="868" t="e">
        <f>IF(#REF!="","",#REF!)</f>
        <v>#REF!</v>
      </c>
    </row>
    <row r="24" spans="2:35" ht="49.5" customHeight="1">
      <c r="B24" s="867" t="e">
        <f t="shared" si="1"/>
        <v>#REF!</v>
      </c>
      <c r="C24" s="869" t="e">
        <f>IF(#REF!="","",#REF!)</f>
        <v>#REF!</v>
      </c>
      <c r="D24" s="867" t="e">
        <f t="shared" si="0"/>
        <v>#REF!</v>
      </c>
      <c r="E24" s="866"/>
      <c r="F24" s="867" t="e">
        <f t="shared" si="2"/>
        <v>#REF!</v>
      </c>
      <c r="G24" s="867" t="e">
        <f t="shared" si="3"/>
        <v>#REF!</v>
      </c>
      <c r="H24" s="866"/>
      <c r="I24" s="867" t="e">
        <f t="shared" si="4"/>
        <v>#REF!</v>
      </c>
      <c r="J24" s="867" t="e">
        <f t="shared" si="5"/>
        <v>#REF!</v>
      </c>
      <c r="K24" s="866"/>
      <c r="L24" s="867" t="e">
        <f t="shared" si="6"/>
        <v>#REF!</v>
      </c>
      <c r="M24" s="867" t="e">
        <f t="shared" si="10"/>
        <v>#REF!</v>
      </c>
      <c r="N24" s="1131" t="e">
        <f t="shared" si="7"/>
        <v>#REF!</v>
      </c>
      <c r="O24" s="869">
        <v>0</v>
      </c>
      <c r="P24" s="867" t="e">
        <f t="shared" si="8"/>
        <v>#REF!</v>
      </c>
      <c r="Q24" s="822"/>
      <c r="U24" s="867" t="e">
        <f>IF(#REF!="","",#REF!)</f>
        <v>#REF!</v>
      </c>
      <c r="V24" s="867" t="e">
        <f>IF(#REF!="","",#REF!)</f>
        <v>#REF!</v>
      </c>
      <c r="W24" s="867" t="e">
        <f>IF(#REF!="","",#REF!)</f>
        <v>#REF!</v>
      </c>
      <c r="X24" s="866"/>
      <c r="Y24" s="867" t="e">
        <f>IF(#REF!="","",#REF!)</f>
        <v>#REF!</v>
      </c>
      <c r="Z24" s="867" t="e">
        <f>IF(#REF!="","",#REF!)</f>
        <v>#REF!</v>
      </c>
      <c r="AA24" s="866"/>
      <c r="AB24" s="867" t="e">
        <f>IF(#REF!="","",#REF!)</f>
        <v>#REF!</v>
      </c>
      <c r="AC24" s="867" t="e">
        <f>IF(#REF!="","",#REF!)</f>
        <v>#REF!</v>
      </c>
      <c r="AD24" s="866"/>
      <c r="AE24" s="867" t="e">
        <f>IF(#REF!="","",#REF!)</f>
        <v>#REF!</v>
      </c>
      <c r="AF24" s="867" t="e">
        <f>IF(#REF!="","",#REF!)</f>
        <v>#REF!</v>
      </c>
      <c r="AG24" s="867" t="e">
        <f t="shared" si="9"/>
        <v>#REF!</v>
      </c>
      <c r="AH24" s="869"/>
      <c r="AI24" s="868" t="e">
        <f>IF(#REF!="","",#REF!)</f>
        <v>#REF!</v>
      </c>
    </row>
    <row r="25" spans="2:35" ht="49.5" customHeight="1">
      <c r="B25" s="867" t="e">
        <f t="shared" si="1"/>
        <v>#REF!</v>
      </c>
      <c r="C25" s="869" t="e">
        <f>IF(#REF!="","",#REF!)</f>
        <v>#REF!</v>
      </c>
      <c r="D25" s="867" t="e">
        <f t="shared" si="0"/>
        <v>#REF!</v>
      </c>
      <c r="E25" s="866"/>
      <c r="F25" s="867" t="e">
        <f t="shared" si="2"/>
        <v>#REF!</v>
      </c>
      <c r="G25" s="867" t="e">
        <f t="shared" si="3"/>
        <v>#REF!</v>
      </c>
      <c r="H25" s="866"/>
      <c r="I25" s="867" t="e">
        <f t="shared" si="4"/>
        <v>#REF!</v>
      </c>
      <c r="J25" s="867" t="e">
        <f t="shared" si="5"/>
        <v>#REF!</v>
      </c>
      <c r="K25" s="866"/>
      <c r="L25" s="867" t="e">
        <f t="shared" si="6"/>
        <v>#REF!</v>
      </c>
      <c r="M25" s="867" t="e">
        <f t="shared" si="10"/>
        <v>#REF!</v>
      </c>
      <c r="N25" s="1131" t="e">
        <f t="shared" si="7"/>
        <v>#REF!</v>
      </c>
      <c r="O25" s="869">
        <v>0</v>
      </c>
      <c r="P25" s="867" t="e">
        <f t="shared" si="8"/>
        <v>#REF!</v>
      </c>
      <c r="Q25" s="822"/>
      <c r="U25" s="867" t="e">
        <f>IF(#REF!="","",#REF!)</f>
        <v>#REF!</v>
      </c>
      <c r="V25" s="867" t="e">
        <f>IF(#REF!="","",#REF!)</f>
        <v>#REF!</v>
      </c>
      <c r="W25" s="867" t="e">
        <f>IF(#REF!="","",#REF!)</f>
        <v>#REF!</v>
      </c>
      <c r="X25" s="866"/>
      <c r="Y25" s="867" t="e">
        <f>IF(#REF!="","",#REF!)</f>
        <v>#REF!</v>
      </c>
      <c r="Z25" s="867" t="e">
        <f>IF(#REF!="","",#REF!)</f>
        <v>#REF!</v>
      </c>
      <c r="AA25" s="866"/>
      <c r="AB25" s="867" t="e">
        <f>IF(#REF!="","",#REF!)</f>
        <v>#REF!</v>
      </c>
      <c r="AC25" s="867" t="e">
        <f>IF(#REF!="","",#REF!)</f>
        <v>#REF!</v>
      </c>
      <c r="AD25" s="866"/>
      <c r="AE25" s="867" t="e">
        <f>IF(#REF!="","",#REF!)</f>
        <v>#REF!</v>
      </c>
      <c r="AF25" s="867" t="e">
        <f>IF(#REF!="","",#REF!)</f>
        <v>#REF!</v>
      </c>
      <c r="AG25" s="867" t="e">
        <f t="shared" si="9"/>
        <v>#REF!</v>
      </c>
      <c r="AH25" s="869"/>
      <c r="AI25" s="868" t="e">
        <f>IF(#REF!="","",#REF!)</f>
        <v>#REF!</v>
      </c>
    </row>
    <row r="26" spans="2:35" ht="49.5" customHeight="1">
      <c r="B26" s="867" t="e">
        <f t="shared" si="1"/>
        <v>#REF!</v>
      </c>
      <c r="C26" s="869" t="e">
        <f>IF(#REF!="","",#REF!)</f>
        <v>#REF!</v>
      </c>
      <c r="D26" s="867" t="e">
        <f t="shared" si="0"/>
        <v>#REF!</v>
      </c>
      <c r="E26" s="866"/>
      <c r="F26" s="867" t="e">
        <f t="shared" si="2"/>
        <v>#REF!</v>
      </c>
      <c r="G26" s="867" t="e">
        <f t="shared" si="3"/>
        <v>#REF!</v>
      </c>
      <c r="H26" s="866"/>
      <c r="I26" s="867" t="e">
        <f t="shared" si="4"/>
        <v>#REF!</v>
      </c>
      <c r="J26" s="867" t="e">
        <f t="shared" si="5"/>
        <v>#REF!</v>
      </c>
      <c r="K26" s="866"/>
      <c r="L26" s="867" t="e">
        <f t="shared" si="6"/>
        <v>#REF!</v>
      </c>
      <c r="M26" s="867" t="e">
        <f t="shared" si="10"/>
        <v>#REF!</v>
      </c>
      <c r="N26" s="1131" t="e">
        <f t="shared" si="7"/>
        <v>#REF!</v>
      </c>
      <c r="O26" s="869">
        <v>0</v>
      </c>
      <c r="P26" s="867" t="e">
        <f t="shared" si="8"/>
        <v>#REF!</v>
      </c>
      <c r="Q26" s="822"/>
      <c r="U26" s="867" t="e">
        <f>IF(#REF!="","",#REF!)</f>
        <v>#REF!</v>
      </c>
      <c r="V26" s="867" t="e">
        <f>IF(#REF!="","",#REF!)</f>
        <v>#REF!</v>
      </c>
      <c r="W26" s="867" t="e">
        <f>IF(#REF!="","",#REF!)</f>
        <v>#REF!</v>
      </c>
      <c r="X26" s="866"/>
      <c r="Y26" s="867" t="e">
        <f>IF(#REF!="","",#REF!)</f>
        <v>#REF!</v>
      </c>
      <c r="Z26" s="867" t="e">
        <f>IF(#REF!="","",#REF!)</f>
        <v>#REF!</v>
      </c>
      <c r="AA26" s="866"/>
      <c r="AB26" s="867" t="e">
        <f>IF(#REF!="","",#REF!)</f>
        <v>#REF!</v>
      </c>
      <c r="AC26" s="867" t="e">
        <f>IF(#REF!="","",#REF!)</f>
        <v>#REF!</v>
      </c>
      <c r="AD26" s="866"/>
      <c r="AE26" s="867" t="e">
        <f>IF(#REF!="","",#REF!)</f>
        <v>#REF!</v>
      </c>
      <c r="AF26" s="867" t="e">
        <f>IF(#REF!="","",#REF!)</f>
        <v>#REF!</v>
      </c>
      <c r="AG26" s="867" t="e">
        <f t="shared" si="9"/>
        <v>#REF!</v>
      </c>
      <c r="AH26" s="869"/>
      <c r="AI26" s="868" t="e">
        <f>IF(#REF!="","",#REF!)</f>
        <v>#REF!</v>
      </c>
    </row>
    <row r="27" spans="2:35" ht="49.5" customHeight="1">
      <c r="B27" s="867" t="e">
        <f t="shared" si="1"/>
        <v>#REF!</v>
      </c>
      <c r="C27" s="869" t="e">
        <f>IF(#REF!="","",#REF!)</f>
        <v>#REF!</v>
      </c>
      <c r="D27" s="867" t="e">
        <f t="shared" si="0"/>
        <v>#REF!</v>
      </c>
      <c r="E27" s="866"/>
      <c r="F27" s="867" t="e">
        <f t="shared" si="2"/>
        <v>#REF!</v>
      </c>
      <c r="G27" s="867" t="e">
        <f t="shared" si="3"/>
        <v>#REF!</v>
      </c>
      <c r="H27" s="866"/>
      <c r="I27" s="867" t="e">
        <f t="shared" si="4"/>
        <v>#REF!</v>
      </c>
      <c r="J27" s="867" t="e">
        <f t="shared" si="5"/>
        <v>#REF!</v>
      </c>
      <c r="K27" s="866"/>
      <c r="L27" s="867" t="e">
        <f t="shared" si="6"/>
        <v>#REF!</v>
      </c>
      <c r="M27" s="867" t="e">
        <f t="shared" si="10"/>
        <v>#REF!</v>
      </c>
      <c r="N27" s="1131" t="e">
        <f t="shared" si="7"/>
        <v>#REF!</v>
      </c>
      <c r="O27" s="869">
        <v>0</v>
      </c>
      <c r="P27" s="867" t="e">
        <f t="shared" si="8"/>
        <v>#REF!</v>
      </c>
      <c r="Q27" s="822"/>
      <c r="U27" s="867" t="e">
        <f>IF(#REF!="","",#REF!)</f>
        <v>#REF!</v>
      </c>
      <c r="V27" s="867" t="e">
        <f>IF(#REF!="","",#REF!)</f>
        <v>#REF!</v>
      </c>
      <c r="W27" s="867" t="e">
        <f>IF(#REF!="","",#REF!)</f>
        <v>#REF!</v>
      </c>
      <c r="X27" s="866"/>
      <c r="Y27" s="867" t="e">
        <f>IF(#REF!="","",#REF!)</f>
        <v>#REF!</v>
      </c>
      <c r="Z27" s="867" t="e">
        <f>IF(#REF!="","",#REF!)</f>
        <v>#REF!</v>
      </c>
      <c r="AA27" s="866"/>
      <c r="AB27" s="867" t="e">
        <f>IF(#REF!="","",#REF!)</f>
        <v>#REF!</v>
      </c>
      <c r="AC27" s="867" t="e">
        <f>IF(#REF!="","",#REF!)</f>
        <v>#REF!</v>
      </c>
      <c r="AD27" s="866"/>
      <c r="AE27" s="867" t="e">
        <f>IF(#REF!="","",#REF!)</f>
        <v>#REF!</v>
      </c>
      <c r="AF27" s="867" t="e">
        <f>IF(#REF!="","",#REF!)</f>
        <v>#REF!</v>
      </c>
      <c r="AG27" s="867" t="e">
        <f t="shared" si="9"/>
        <v>#REF!</v>
      </c>
      <c r="AH27" s="869"/>
      <c r="AI27" s="868" t="e">
        <f>IF(#REF!="","",#REF!)</f>
        <v>#REF!</v>
      </c>
    </row>
    <row r="28" spans="2:35" ht="49.5" customHeight="1">
      <c r="B28" s="867" t="e">
        <f t="shared" si="1"/>
        <v>#REF!</v>
      </c>
      <c r="C28" s="869" t="e">
        <f>IF(#REF!="","",#REF!)</f>
        <v>#REF!</v>
      </c>
      <c r="D28" s="867" t="e">
        <f t="shared" si="0"/>
        <v>#REF!</v>
      </c>
      <c r="E28" s="866"/>
      <c r="F28" s="867" t="e">
        <f t="shared" si="2"/>
        <v>#REF!</v>
      </c>
      <c r="G28" s="867" t="e">
        <f t="shared" si="3"/>
        <v>#REF!</v>
      </c>
      <c r="H28" s="866"/>
      <c r="I28" s="867" t="e">
        <f t="shared" si="4"/>
        <v>#REF!</v>
      </c>
      <c r="J28" s="867" t="e">
        <f t="shared" si="5"/>
        <v>#REF!</v>
      </c>
      <c r="K28" s="866"/>
      <c r="L28" s="867" t="e">
        <f t="shared" si="6"/>
        <v>#REF!</v>
      </c>
      <c r="M28" s="867" t="e">
        <f t="shared" si="10"/>
        <v>#REF!</v>
      </c>
      <c r="N28" s="1131" t="e">
        <f t="shared" si="7"/>
        <v>#REF!</v>
      </c>
      <c r="O28" s="869">
        <v>0</v>
      </c>
      <c r="P28" s="867" t="e">
        <f t="shared" si="8"/>
        <v>#REF!</v>
      </c>
      <c r="Q28" s="822"/>
      <c r="U28" s="867" t="e">
        <f>IF(#REF!="","",#REF!)</f>
        <v>#REF!</v>
      </c>
      <c r="V28" s="867" t="e">
        <f>IF(#REF!="","",#REF!)</f>
        <v>#REF!</v>
      </c>
      <c r="W28" s="867" t="e">
        <f>IF(#REF!="","",#REF!)</f>
        <v>#REF!</v>
      </c>
      <c r="X28" s="866"/>
      <c r="Y28" s="867" t="e">
        <f>IF(#REF!="","",#REF!)</f>
        <v>#REF!</v>
      </c>
      <c r="Z28" s="867" t="e">
        <f>IF(#REF!="","",#REF!)</f>
        <v>#REF!</v>
      </c>
      <c r="AA28" s="866"/>
      <c r="AB28" s="867" t="e">
        <f>IF(#REF!="","",#REF!)</f>
        <v>#REF!</v>
      </c>
      <c r="AC28" s="867" t="e">
        <f>IF(#REF!="","",#REF!)</f>
        <v>#REF!</v>
      </c>
      <c r="AD28" s="866"/>
      <c r="AE28" s="867" t="e">
        <f>IF(#REF!="","",#REF!)</f>
        <v>#REF!</v>
      </c>
      <c r="AF28" s="867" t="e">
        <f>IF(#REF!="","",#REF!)</f>
        <v>#REF!</v>
      </c>
      <c r="AG28" s="867" t="e">
        <f t="shared" si="9"/>
        <v>#REF!</v>
      </c>
      <c r="AH28" s="869"/>
      <c r="AI28" s="868" t="e">
        <f>IF(#REF!="","",#REF!)</f>
        <v>#REF!</v>
      </c>
    </row>
    <row r="29" spans="2:35" ht="49.5" customHeight="1">
      <c r="B29" s="867" t="e">
        <f t="shared" si="1"/>
        <v>#REF!</v>
      </c>
      <c r="C29" s="869" t="e">
        <f>IF(#REF!="","",#REF!)</f>
        <v>#REF!</v>
      </c>
      <c r="D29" s="867" t="e">
        <f t="shared" si="0"/>
        <v>#REF!</v>
      </c>
      <c r="E29" s="866"/>
      <c r="F29" s="867" t="e">
        <f t="shared" si="2"/>
        <v>#REF!</v>
      </c>
      <c r="G29" s="867" t="e">
        <f t="shared" si="3"/>
        <v>#REF!</v>
      </c>
      <c r="H29" s="866"/>
      <c r="I29" s="867" t="e">
        <f t="shared" si="4"/>
        <v>#REF!</v>
      </c>
      <c r="J29" s="867" t="e">
        <f t="shared" si="5"/>
        <v>#REF!</v>
      </c>
      <c r="K29" s="866"/>
      <c r="L29" s="867" t="e">
        <f t="shared" si="6"/>
        <v>#REF!</v>
      </c>
      <c r="M29" s="867" t="e">
        <f t="shared" si="10"/>
        <v>#REF!</v>
      </c>
      <c r="N29" s="1131" t="e">
        <f t="shared" si="7"/>
        <v>#REF!</v>
      </c>
      <c r="O29" s="869">
        <v>0</v>
      </c>
      <c r="P29" s="867" t="e">
        <f t="shared" si="8"/>
        <v>#REF!</v>
      </c>
      <c r="Q29" s="822"/>
      <c r="U29" s="867" t="e">
        <f>IF(#REF!="","",#REF!)</f>
        <v>#REF!</v>
      </c>
      <c r="V29" s="867" t="e">
        <f>IF(#REF!="","",#REF!)</f>
        <v>#REF!</v>
      </c>
      <c r="W29" s="867" t="e">
        <f>IF(#REF!="","",#REF!)</f>
        <v>#REF!</v>
      </c>
      <c r="X29" s="866"/>
      <c r="Y29" s="867" t="e">
        <f>IF(#REF!="","",#REF!)</f>
        <v>#REF!</v>
      </c>
      <c r="Z29" s="867" t="e">
        <f>IF(#REF!="","",#REF!)</f>
        <v>#REF!</v>
      </c>
      <c r="AA29" s="866"/>
      <c r="AB29" s="867" t="e">
        <f>IF(#REF!="","",#REF!)</f>
        <v>#REF!</v>
      </c>
      <c r="AC29" s="867" t="e">
        <f>IF(#REF!="","",#REF!)</f>
        <v>#REF!</v>
      </c>
      <c r="AD29" s="866"/>
      <c r="AE29" s="867" t="e">
        <f>IF(#REF!="","",#REF!)</f>
        <v>#REF!</v>
      </c>
      <c r="AF29" s="867" t="e">
        <f>IF(#REF!="","",#REF!)</f>
        <v>#REF!</v>
      </c>
      <c r="AG29" s="867" t="e">
        <f t="shared" si="9"/>
        <v>#REF!</v>
      </c>
      <c r="AH29" s="869"/>
      <c r="AI29" s="868" t="e">
        <f>IF(#REF!="","",#REF!)</f>
        <v>#REF!</v>
      </c>
    </row>
    <row r="30" spans="2:35" ht="49.5" customHeight="1">
      <c r="B30" s="867" t="e">
        <f t="shared" si="1"/>
        <v>#REF!</v>
      </c>
      <c r="C30" s="869" t="e">
        <f>IF(#REF!="","",#REF!)</f>
        <v>#REF!</v>
      </c>
      <c r="D30" s="867" t="e">
        <f t="shared" si="0"/>
        <v>#REF!</v>
      </c>
      <c r="E30" s="866"/>
      <c r="F30" s="867" t="e">
        <f t="shared" si="2"/>
        <v>#REF!</v>
      </c>
      <c r="G30" s="867" t="e">
        <f t="shared" si="3"/>
        <v>#REF!</v>
      </c>
      <c r="H30" s="866"/>
      <c r="I30" s="867" t="e">
        <f t="shared" si="4"/>
        <v>#REF!</v>
      </c>
      <c r="J30" s="867" t="e">
        <f t="shared" si="5"/>
        <v>#REF!</v>
      </c>
      <c r="K30" s="866"/>
      <c r="L30" s="867" t="e">
        <f t="shared" si="6"/>
        <v>#REF!</v>
      </c>
      <c r="M30" s="867" t="e">
        <f t="shared" si="10"/>
        <v>#REF!</v>
      </c>
      <c r="N30" s="1131" t="e">
        <f t="shared" si="7"/>
        <v>#REF!</v>
      </c>
      <c r="O30" s="869">
        <v>0</v>
      </c>
      <c r="P30" s="867" t="e">
        <f t="shared" si="8"/>
        <v>#REF!</v>
      </c>
      <c r="Q30" s="822"/>
      <c r="U30" s="867" t="e">
        <f>IF(#REF!="","",#REF!)</f>
        <v>#REF!</v>
      </c>
      <c r="V30" s="867" t="e">
        <f>IF(#REF!="","",#REF!)</f>
        <v>#REF!</v>
      </c>
      <c r="W30" s="867" t="e">
        <f>IF(#REF!="","",#REF!)</f>
        <v>#REF!</v>
      </c>
      <c r="X30" s="866"/>
      <c r="Y30" s="867" t="e">
        <f>IF(#REF!="","",#REF!)</f>
        <v>#REF!</v>
      </c>
      <c r="Z30" s="867" t="e">
        <f>IF(#REF!="","",#REF!)</f>
        <v>#REF!</v>
      </c>
      <c r="AA30" s="866"/>
      <c r="AB30" s="867" t="e">
        <f>IF(#REF!="","",#REF!)</f>
        <v>#REF!</v>
      </c>
      <c r="AC30" s="867" t="e">
        <f>IF(#REF!="","",#REF!)</f>
        <v>#REF!</v>
      </c>
      <c r="AD30" s="866"/>
      <c r="AE30" s="867" t="e">
        <f>IF(#REF!="","",#REF!)</f>
        <v>#REF!</v>
      </c>
      <c r="AF30" s="867" t="e">
        <f>IF(#REF!="","",#REF!)</f>
        <v>#REF!</v>
      </c>
      <c r="AG30" s="867" t="e">
        <f t="shared" si="9"/>
        <v>#REF!</v>
      </c>
      <c r="AH30" s="869"/>
      <c r="AI30" s="868" t="e">
        <f>IF(#REF!="","",#REF!)</f>
        <v>#REF!</v>
      </c>
    </row>
    <row r="31" spans="2:35" ht="49.5" customHeight="1">
      <c r="B31" s="867" t="e">
        <f t="shared" si="1"/>
        <v>#REF!</v>
      </c>
      <c r="C31" s="869" t="e">
        <f>IF(#REF!="","",#REF!)</f>
        <v>#REF!</v>
      </c>
      <c r="D31" s="867" t="e">
        <f>W31</f>
        <v>#REF!</v>
      </c>
      <c r="E31" s="866"/>
      <c r="F31" s="867" t="e">
        <f t="shared" si="2"/>
        <v>#REF!</v>
      </c>
      <c r="G31" s="867" t="e">
        <f t="shared" si="3"/>
        <v>#REF!</v>
      </c>
      <c r="H31" s="866"/>
      <c r="I31" s="867" t="e">
        <f t="shared" si="4"/>
        <v>#REF!</v>
      </c>
      <c r="J31" s="867" t="e">
        <f t="shared" si="5"/>
        <v>#REF!</v>
      </c>
      <c r="K31" s="866"/>
      <c r="L31" s="867" t="e">
        <f t="shared" si="6"/>
        <v>#REF!</v>
      </c>
      <c r="M31" s="867" t="e">
        <f t="shared" si="10"/>
        <v>#REF!</v>
      </c>
      <c r="N31" s="1131" t="e">
        <f t="shared" si="7"/>
        <v>#REF!</v>
      </c>
      <c r="O31" s="869">
        <v>0</v>
      </c>
      <c r="P31" s="867" t="e">
        <f t="shared" si="8"/>
        <v>#REF!</v>
      </c>
      <c r="Q31" s="822"/>
      <c r="U31" s="867" t="e">
        <f>IF(#REF!="","",#REF!)</f>
        <v>#REF!</v>
      </c>
      <c r="V31" s="867" t="e">
        <f>IF(#REF!="","",#REF!)</f>
        <v>#REF!</v>
      </c>
      <c r="W31" s="867" t="e">
        <f>IF(#REF!="","",#REF!)</f>
        <v>#REF!</v>
      </c>
      <c r="X31" s="866"/>
      <c r="Y31" s="867" t="e">
        <f>IF(#REF!="","",#REF!)</f>
        <v>#REF!</v>
      </c>
      <c r="Z31" s="867" t="e">
        <f>IF(#REF!="","",#REF!)</f>
        <v>#REF!</v>
      </c>
      <c r="AA31" s="866"/>
      <c r="AB31" s="867" t="e">
        <f>IF(#REF!="","",#REF!)</f>
        <v>#REF!</v>
      </c>
      <c r="AC31" s="867" t="e">
        <f>IF(#REF!="","",#REF!)</f>
        <v>#REF!</v>
      </c>
      <c r="AD31" s="866"/>
      <c r="AE31" s="867" t="e">
        <f>IF(#REF!="","",#REF!)</f>
        <v>#REF!</v>
      </c>
      <c r="AF31" s="867" t="e">
        <f>IF(#REF!="","",#REF!)</f>
        <v>#REF!</v>
      </c>
      <c r="AG31" s="867" t="e">
        <f t="shared" si="9"/>
        <v>#REF!</v>
      </c>
      <c r="AH31" s="869"/>
      <c r="AI31" s="868" t="e">
        <f>IF(#REF!="","",#REF!)</f>
        <v>#REF!</v>
      </c>
    </row>
    <row r="32" spans="2:35" ht="49.5" customHeight="1">
      <c r="B32" s="867" t="e">
        <f t="shared" si="1"/>
        <v>#REF!</v>
      </c>
      <c r="C32" s="869" t="e">
        <f>IF(#REF!="","",#REF!)</f>
        <v>#REF!</v>
      </c>
      <c r="D32" s="867" t="e">
        <f>W32</f>
        <v>#REF!</v>
      </c>
      <c r="E32" s="866"/>
      <c r="F32" s="867" t="e">
        <f t="shared" si="2"/>
        <v>#REF!</v>
      </c>
      <c r="G32" s="867" t="e">
        <f t="shared" si="3"/>
        <v>#REF!</v>
      </c>
      <c r="H32" s="866"/>
      <c r="I32" s="867" t="e">
        <f t="shared" si="4"/>
        <v>#REF!</v>
      </c>
      <c r="J32" s="867" t="e">
        <f t="shared" si="5"/>
        <v>#REF!</v>
      </c>
      <c r="K32" s="866"/>
      <c r="L32" s="867" t="e">
        <f t="shared" si="6"/>
        <v>#REF!</v>
      </c>
      <c r="M32" s="867" t="e">
        <f t="shared" si="10"/>
        <v>#REF!</v>
      </c>
      <c r="N32" s="1131" t="e">
        <f t="shared" si="7"/>
        <v>#REF!</v>
      </c>
      <c r="O32" s="869">
        <v>0</v>
      </c>
      <c r="P32" s="867" t="e">
        <f t="shared" si="8"/>
        <v>#REF!</v>
      </c>
      <c r="Q32" s="822"/>
      <c r="U32" s="867" t="e">
        <f>IF(#REF!="","",#REF!)</f>
        <v>#REF!</v>
      </c>
      <c r="V32" s="867" t="e">
        <f>IF(#REF!="","",#REF!)</f>
        <v>#REF!</v>
      </c>
      <c r="W32" s="867" t="e">
        <f>IF(#REF!="","",#REF!)</f>
        <v>#REF!</v>
      </c>
      <c r="X32" s="866"/>
      <c r="Y32" s="867" t="e">
        <f>IF(#REF!="","",#REF!)</f>
        <v>#REF!</v>
      </c>
      <c r="Z32" s="867" t="e">
        <f>IF(#REF!="","",#REF!)</f>
        <v>#REF!</v>
      </c>
      <c r="AA32" s="866"/>
      <c r="AB32" s="867" t="e">
        <f>IF(#REF!="","",#REF!)</f>
        <v>#REF!</v>
      </c>
      <c r="AC32" s="867" t="e">
        <f>IF(#REF!="","",#REF!)</f>
        <v>#REF!</v>
      </c>
      <c r="AD32" s="866"/>
      <c r="AE32" s="867" t="e">
        <f>IF(#REF!="","",#REF!)</f>
        <v>#REF!</v>
      </c>
      <c r="AF32" s="867" t="e">
        <f>IF(#REF!="","",#REF!)</f>
        <v>#REF!</v>
      </c>
      <c r="AG32" s="867" t="e">
        <f t="shared" si="9"/>
        <v>#REF!</v>
      </c>
      <c r="AH32" s="869"/>
      <c r="AI32" s="868" t="e">
        <f>IF(#REF!="","",#REF!)</f>
        <v>#REF!</v>
      </c>
    </row>
    <row r="33" spans="2:35" ht="49.5" customHeight="1">
      <c r="B33" s="867" t="e">
        <f t="shared" si="1"/>
        <v>#REF!</v>
      </c>
      <c r="C33" s="869" t="e">
        <f>IF(#REF!="","",#REF!)</f>
        <v>#REF!</v>
      </c>
      <c r="D33" s="867" t="e">
        <f>W33</f>
        <v>#REF!</v>
      </c>
      <c r="E33" s="866"/>
      <c r="F33" s="867" t="e">
        <f t="shared" si="2"/>
        <v>#REF!</v>
      </c>
      <c r="G33" s="867" t="e">
        <f t="shared" si="3"/>
        <v>#REF!</v>
      </c>
      <c r="H33" s="866"/>
      <c r="I33" s="867" t="e">
        <f t="shared" si="4"/>
        <v>#REF!</v>
      </c>
      <c r="J33" s="867" t="e">
        <f t="shared" si="5"/>
        <v>#REF!</v>
      </c>
      <c r="K33" s="866"/>
      <c r="L33" s="867" t="e">
        <f t="shared" si="6"/>
        <v>#REF!</v>
      </c>
      <c r="M33" s="867" t="e">
        <f t="shared" si="10"/>
        <v>#REF!</v>
      </c>
      <c r="N33" s="1131" t="e">
        <f t="shared" si="7"/>
        <v>#REF!</v>
      </c>
      <c r="O33" s="869">
        <v>0</v>
      </c>
      <c r="P33" s="867" t="e">
        <f t="shared" si="8"/>
        <v>#REF!</v>
      </c>
      <c r="Q33" s="822"/>
      <c r="U33" s="867" t="e">
        <f>IF(#REF!="","",#REF!)</f>
        <v>#REF!</v>
      </c>
      <c r="V33" s="867" t="e">
        <f>IF(#REF!="","",#REF!)</f>
        <v>#REF!</v>
      </c>
      <c r="W33" s="867" t="e">
        <f>IF(#REF!="","",#REF!)</f>
        <v>#REF!</v>
      </c>
      <c r="X33" s="866"/>
      <c r="Y33" s="867" t="e">
        <f>IF(#REF!="","",#REF!)</f>
        <v>#REF!</v>
      </c>
      <c r="Z33" s="867" t="e">
        <f>IF(#REF!="","",#REF!)</f>
        <v>#REF!</v>
      </c>
      <c r="AA33" s="866"/>
      <c r="AB33" s="867" t="e">
        <f>IF(#REF!="","",#REF!)</f>
        <v>#REF!</v>
      </c>
      <c r="AC33" s="867" t="e">
        <f>IF(#REF!="","",#REF!)</f>
        <v>#REF!</v>
      </c>
      <c r="AD33" s="866"/>
      <c r="AE33" s="867" t="e">
        <f>IF(#REF!="","",#REF!)</f>
        <v>#REF!</v>
      </c>
      <c r="AF33" s="867" t="e">
        <f>IF(#REF!="","",#REF!)</f>
        <v>#REF!</v>
      </c>
      <c r="AG33" s="867" t="e">
        <f t="shared" si="9"/>
        <v>#REF!</v>
      </c>
      <c r="AH33" s="869"/>
      <c r="AI33" s="868" t="e">
        <f>IF(#REF!="","",#REF!)</f>
        <v>#REF!</v>
      </c>
    </row>
    <row r="34" spans="2:35" ht="49.5" customHeight="1">
      <c r="B34" s="867" t="e">
        <f t="shared" si="1"/>
        <v>#REF!</v>
      </c>
      <c r="C34" s="869" t="e">
        <f>IF(#REF!="","",#REF!)</f>
        <v>#REF!</v>
      </c>
      <c r="D34" s="867" t="e">
        <f>W34</f>
        <v>#REF!</v>
      </c>
      <c r="E34" s="866"/>
      <c r="F34" s="867" t="e">
        <f>Y34</f>
        <v>#REF!</v>
      </c>
      <c r="G34" s="867" t="e">
        <f>Z34</f>
        <v>#REF!</v>
      </c>
      <c r="H34" s="866"/>
      <c r="I34" s="867" t="e">
        <f t="shared" si="4"/>
        <v>#REF!</v>
      </c>
      <c r="J34" s="867" t="e">
        <f t="shared" si="5"/>
        <v>#REF!</v>
      </c>
      <c r="K34" s="866"/>
      <c r="L34" s="867"/>
      <c r="M34" s="867" t="e">
        <f t="shared" si="10"/>
        <v>#REF!</v>
      </c>
      <c r="N34" s="1131" t="e">
        <f t="shared" si="7"/>
        <v>#REF!</v>
      </c>
      <c r="O34" s="869">
        <v>0</v>
      </c>
      <c r="P34" s="867" t="e">
        <f t="shared" si="8"/>
        <v>#REF!</v>
      </c>
      <c r="Q34" s="822"/>
      <c r="U34" s="867" t="e">
        <f>IF(#REF!="","",#REF!)</f>
        <v>#REF!</v>
      </c>
      <c r="V34" s="867" t="e">
        <f>IF(#REF!="","",#REF!)</f>
        <v>#REF!</v>
      </c>
      <c r="W34" s="867" t="e">
        <f>IF(#REF!="","",#REF!)</f>
        <v>#REF!</v>
      </c>
      <c r="X34" s="866"/>
      <c r="Y34" s="867" t="e">
        <f>IF(#REF!="","",#REF!)</f>
        <v>#REF!</v>
      </c>
      <c r="Z34" s="867" t="e">
        <f>IF(#REF!="","",#REF!)</f>
        <v>#REF!</v>
      </c>
      <c r="AA34" s="866"/>
      <c r="AB34" s="867" t="e">
        <f>IF(#REF!="","",#REF!)</f>
        <v>#REF!</v>
      </c>
      <c r="AC34" s="867" t="e">
        <f>IF(#REF!="","",#REF!)</f>
        <v>#REF!</v>
      </c>
      <c r="AD34" s="866"/>
      <c r="AE34" s="867" t="e">
        <f>IF(#REF!="","",#REF!)</f>
        <v>#REF!</v>
      </c>
      <c r="AF34" s="867" t="e">
        <f>IF(#REF!="","",#REF!)</f>
        <v>#REF!</v>
      </c>
      <c r="AG34" s="867" t="e">
        <f t="shared" si="9"/>
        <v>#REF!</v>
      </c>
      <c r="AH34" s="869"/>
      <c r="AI34" s="868" t="e">
        <f>IF(#REF!="","",#REF!)</f>
        <v>#REF!</v>
      </c>
    </row>
    <row r="35" spans="2:17" ht="12.75" customHeight="1">
      <c r="B35" s="574"/>
      <c r="C35" s="575"/>
      <c r="D35" s="574"/>
      <c r="E35" s="350"/>
      <c r="F35" s="654"/>
      <c r="G35" s="654"/>
      <c r="H35" s="350"/>
      <c r="I35" s="654"/>
      <c r="J35" s="654"/>
      <c r="K35" s="350"/>
      <c r="L35" s="654"/>
      <c r="M35" s="656"/>
      <c r="N35" s="654"/>
      <c r="O35" s="655"/>
      <c r="P35" s="656"/>
      <c r="Q35" s="574"/>
    </row>
    <row r="36" spans="2:33" ht="15">
      <c r="B36" s="574" t="s">
        <v>37</v>
      </c>
      <c r="C36" s="575"/>
      <c r="D36" s="574"/>
      <c r="E36" s="350"/>
      <c r="F36" s="1115" t="e">
        <f>SUM(F15:F34)</f>
        <v>#REF!</v>
      </c>
      <c r="G36" s="1115" t="e">
        <f>SUM(G15:G34)</f>
        <v>#REF!</v>
      </c>
      <c r="H36" s="1116"/>
      <c r="I36" s="1115" t="e">
        <f>SUM(I15:I34)</f>
        <v>#REF!</v>
      </c>
      <c r="J36" s="1115" t="e">
        <f>SUM(J15:J34)</f>
        <v>#REF!</v>
      </c>
      <c r="K36" s="1116"/>
      <c r="L36" s="1115" t="e">
        <f>SUM(L15:L34)</f>
        <v>#REF!</v>
      </c>
      <c r="M36" s="1117"/>
      <c r="N36" s="1115" t="e">
        <f>SUM(N15:N34)</f>
        <v>#REF!</v>
      </c>
      <c r="O36" s="655"/>
      <c r="P36" s="657"/>
      <c r="Q36" s="88"/>
      <c r="U36" s="574" t="s">
        <v>37</v>
      </c>
      <c r="V36" s="575"/>
      <c r="W36" s="574"/>
      <c r="X36" s="350"/>
      <c r="Y36" s="716" t="e">
        <f>SUM(Y15:Y34)</f>
        <v>#REF!</v>
      </c>
      <c r="Z36" s="716" t="e">
        <f>SUM(Z15:Z34)</f>
        <v>#REF!</v>
      </c>
      <c r="AA36" s="350"/>
      <c r="AB36" s="716" t="e">
        <f>SUM(AB15:AB34)</f>
        <v>#REF!</v>
      </c>
      <c r="AC36" s="716" t="e">
        <f>SUM(AC15:AC34)</f>
        <v>#REF!</v>
      </c>
      <c r="AD36" s="350"/>
      <c r="AE36" s="716" t="e">
        <f>SUM(AE15:AE34)</f>
        <v>#REF!</v>
      </c>
      <c r="AF36" s="717"/>
      <c r="AG36" s="716" t="e">
        <f>SUM(AG15:AG34)</f>
        <v>#REF!</v>
      </c>
    </row>
    <row r="37" spans="2:17" ht="14.25">
      <c r="B37" s="75"/>
      <c r="C37" s="75"/>
      <c r="D37" s="75"/>
      <c r="E37" s="75"/>
      <c r="F37" s="75"/>
      <c r="G37" s="75"/>
      <c r="H37" s="75"/>
      <c r="I37" s="75"/>
      <c r="J37" s="75"/>
      <c r="K37" s="75"/>
      <c r="L37" s="75"/>
      <c r="M37" s="75"/>
      <c r="N37" s="576"/>
      <c r="O37" s="75"/>
      <c r="P37" s="75"/>
      <c r="Q37" s="75"/>
    </row>
    <row r="38" spans="2:17" ht="14.25">
      <c r="B38" s="75" t="s">
        <v>454</v>
      </c>
      <c r="C38" s="75"/>
      <c r="D38" s="75"/>
      <c r="E38" s="75"/>
      <c r="F38" s="75"/>
      <c r="G38" s="75"/>
      <c r="H38" s="75"/>
      <c r="I38" s="75"/>
      <c r="J38" s="75"/>
      <c r="K38" s="75"/>
      <c r="L38" s="75"/>
      <c r="M38" s="75"/>
      <c r="N38" s="576"/>
      <c r="O38" s="75"/>
      <c r="P38" s="75"/>
      <c r="Q38" s="75"/>
    </row>
    <row r="39" spans="2:17" ht="14.25">
      <c r="B39" s="75" t="s">
        <v>607</v>
      </c>
      <c r="C39" s="75"/>
      <c r="D39" s="75"/>
      <c r="E39" s="75"/>
      <c r="F39" s="75"/>
      <c r="G39" s="75"/>
      <c r="H39" s="75"/>
      <c r="I39" s="75"/>
      <c r="J39" s="75"/>
      <c r="K39" s="75"/>
      <c r="L39" s="75"/>
      <c r="M39" s="75"/>
      <c r="N39" s="576"/>
      <c r="O39" s="75"/>
      <c r="P39" s="75"/>
      <c r="Q39" s="75"/>
    </row>
    <row r="40" spans="2:17" ht="14.25">
      <c r="B40" s="3"/>
      <c r="C40" s="75"/>
      <c r="D40" s="75"/>
      <c r="E40" s="75"/>
      <c r="F40" s="75"/>
      <c r="G40" s="75"/>
      <c r="H40" s="75"/>
      <c r="I40" s="75"/>
      <c r="J40" s="75"/>
      <c r="K40" s="75"/>
      <c r="L40" s="75"/>
      <c r="M40" s="75"/>
      <c r="N40" s="576"/>
      <c r="O40" s="75"/>
      <c r="P40" s="75"/>
      <c r="Q40" s="75"/>
    </row>
  </sheetData>
  <sheetProtection formatCells="0" formatColumns="0" formatRows="0"/>
  <mergeCells count="8">
    <mergeCell ref="B11:Q11"/>
    <mergeCell ref="B3:Q3"/>
    <mergeCell ref="B1:Q1"/>
    <mergeCell ref="G8:L8"/>
    <mergeCell ref="H6:I6"/>
    <mergeCell ref="H7:I7"/>
    <mergeCell ref="B9:F9"/>
    <mergeCell ref="G9:L9"/>
  </mergeCells>
  <conditionalFormatting sqref="F36:N36 B15:P34">
    <cfRule type="cellIs" priority="1" dxfId="0" operator="notEqual">
      <formula>U15</formula>
    </cfRule>
  </conditionalFormatting>
  <printOptions horizontalCentered="1"/>
  <pageMargins left="0.31496062992125984" right="0.31496062992125984" top="0.5905511811023623" bottom="0.5905511811023623" header="0.5118110236220472" footer="0.5118110236220472"/>
  <pageSetup cellComments="asDisplayed" fitToHeight="0" fitToWidth="1" horizontalDpi="600" verticalDpi="600" orientation="landscape" paperSize="9" scale="53" r:id="rId1"/>
  <headerFooter alignWithMargins="0">
    <oddFooter>&amp;L&amp;9&amp;F&amp;C&amp;A&amp;R&amp;9Page &amp;P of &amp;N</oddFooter>
  </headerFooter>
  <rowBreaks count="1" manualBreakCount="1">
    <brk id="26" max="17" man="1"/>
  </rowBreaks>
</worksheet>
</file>

<file path=xl/worksheets/sheet28.xml><?xml version="1.0" encoding="utf-8"?>
<worksheet xmlns="http://schemas.openxmlformats.org/spreadsheetml/2006/main" xmlns:r="http://schemas.openxmlformats.org/officeDocument/2006/relationships">
  <sheetPr>
    <pageSetUpPr fitToPage="1"/>
  </sheetPr>
  <dimension ref="A2:J2"/>
  <sheetViews>
    <sheetView view="pageBreakPreview" zoomScaleSheetLayoutView="100" zoomScalePageLayoutView="0" workbookViewId="0" topLeftCell="A1">
      <selection activeCell="G40" sqref="G40"/>
    </sheetView>
  </sheetViews>
  <sheetFormatPr defaultColWidth="9.140625" defaultRowHeight="12.75"/>
  <cols>
    <col min="1" max="1" width="11.28125" style="0" customWidth="1"/>
    <col min="2" max="2" width="55.421875" style="0" customWidth="1"/>
  </cols>
  <sheetData>
    <row r="2" spans="1:10" ht="39" customHeight="1">
      <c r="A2" s="1002" t="s">
        <v>127</v>
      </c>
      <c r="B2" s="1003" t="s">
        <v>128</v>
      </c>
      <c r="C2" s="829"/>
      <c r="D2" s="829"/>
      <c r="E2" s="829"/>
      <c r="F2" s="829"/>
      <c r="G2" s="829"/>
      <c r="H2" s="829"/>
      <c r="I2" s="829"/>
      <c r="J2" s="829"/>
    </row>
  </sheetData>
  <sheetProtection/>
  <printOptions/>
  <pageMargins left="0.7480314960629921" right="0.7480314960629921" top="0.984251968503937" bottom="0.984251968503937" header="0.5118110236220472" footer="0.5118110236220472"/>
  <pageSetup fitToHeight="0"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J60"/>
  <sheetViews>
    <sheetView zoomScale="70" zoomScaleNormal="70" zoomScalePageLayoutView="0" workbookViewId="0" topLeftCell="A1">
      <selection activeCell="A26" sqref="A2:A26"/>
    </sheetView>
  </sheetViews>
  <sheetFormatPr defaultColWidth="9.140625" defaultRowHeight="12.75"/>
  <cols>
    <col min="1" max="1" width="75.57421875" style="134" customWidth="1"/>
    <col min="2" max="2" width="61.140625" style="113" customWidth="1"/>
    <col min="3" max="3" width="28.28125" style="113" hidden="1" customWidth="1"/>
    <col min="4" max="4" width="49.8515625" style="15" customWidth="1"/>
    <col min="5" max="5" width="42.421875" style="15" customWidth="1"/>
    <col min="6" max="6" width="33.28125" style="0" hidden="1" customWidth="1"/>
    <col min="7" max="7" width="12.57421875" style="0" customWidth="1"/>
    <col min="8" max="8" width="74.57421875" style="131" customWidth="1"/>
    <col min="10" max="10" width="43.00390625" style="0" bestFit="1" customWidth="1"/>
  </cols>
  <sheetData>
    <row r="1" spans="1:10" ht="15">
      <c r="A1" s="100" t="s">
        <v>157</v>
      </c>
      <c r="B1" s="100" t="s">
        <v>158</v>
      </c>
      <c r="C1" s="101" t="s">
        <v>159</v>
      </c>
      <c r="D1" s="102" t="s">
        <v>160</v>
      </c>
      <c r="E1" s="103" t="s">
        <v>161</v>
      </c>
      <c r="F1" s="104"/>
      <c r="G1" s="105"/>
      <c r="H1" s="106"/>
      <c r="J1" s="107"/>
    </row>
    <row r="2" spans="1:10" ht="14.25">
      <c r="A2" s="108" t="s">
        <v>162</v>
      </c>
      <c r="B2" s="108" t="s">
        <v>162</v>
      </c>
      <c r="C2" s="108" t="s">
        <v>162</v>
      </c>
      <c r="D2" s="108" t="s">
        <v>162</v>
      </c>
      <c r="E2" s="108" t="s">
        <v>162</v>
      </c>
      <c r="F2" s="104"/>
      <c r="G2" s="105"/>
      <c r="H2" s="106"/>
      <c r="J2" s="108" t="s">
        <v>162</v>
      </c>
    </row>
    <row r="3" spans="1:10" ht="28.5">
      <c r="A3" s="1401" t="s">
        <v>629</v>
      </c>
      <c r="B3" s="109" t="s">
        <v>163</v>
      </c>
      <c r="C3" s="110" t="s">
        <v>164</v>
      </c>
      <c r="D3" s="111" t="s">
        <v>165</v>
      </c>
      <c r="E3" s="112" t="s">
        <v>166</v>
      </c>
      <c r="F3" s="113" t="s">
        <v>167</v>
      </c>
      <c r="G3" s="105"/>
      <c r="H3" s="106"/>
      <c r="J3" s="108" t="s">
        <v>215</v>
      </c>
    </row>
    <row r="4" spans="1:10" ht="28.5">
      <c r="A4" s="1402" t="s">
        <v>630</v>
      </c>
      <c r="B4" s="115" t="s">
        <v>168</v>
      </c>
      <c r="C4" s="110" t="s">
        <v>169</v>
      </c>
      <c r="D4" s="116" t="s">
        <v>170</v>
      </c>
      <c r="E4" s="117" t="s">
        <v>171</v>
      </c>
      <c r="F4" s="113" t="s">
        <v>172</v>
      </c>
      <c r="G4" s="118"/>
      <c r="H4" s="119"/>
      <c r="J4" s="120"/>
    </row>
    <row r="5" spans="1:10" ht="42.75">
      <c r="A5" s="114" t="s">
        <v>173</v>
      </c>
      <c r="B5" s="115" t="s">
        <v>174</v>
      </c>
      <c r="C5" s="15"/>
      <c r="D5" s="116" t="s">
        <v>175</v>
      </c>
      <c r="E5" s="117" t="s">
        <v>176</v>
      </c>
      <c r="F5" s="113" t="s">
        <v>177</v>
      </c>
      <c r="G5" s="118"/>
      <c r="H5" s="119"/>
      <c r="J5" s="120"/>
    </row>
    <row r="6" spans="1:10" ht="42.75">
      <c r="A6" s="1402" t="s">
        <v>631</v>
      </c>
      <c r="B6" s="115" t="s">
        <v>178</v>
      </c>
      <c r="C6" s="15"/>
      <c r="D6" s="116" t="s">
        <v>179</v>
      </c>
      <c r="E6" s="117" t="s">
        <v>180</v>
      </c>
      <c r="G6" s="118"/>
      <c r="H6" s="119"/>
      <c r="J6" s="120"/>
    </row>
    <row r="7" spans="1:10" ht="42.75">
      <c r="A7" s="114" t="s">
        <v>181</v>
      </c>
      <c r="B7" s="115" t="s">
        <v>182</v>
      </c>
      <c r="C7" s="15"/>
      <c r="D7" s="116" t="s">
        <v>183</v>
      </c>
      <c r="E7" s="117" t="s">
        <v>184</v>
      </c>
      <c r="G7" s="118"/>
      <c r="H7" s="119"/>
      <c r="J7" s="120"/>
    </row>
    <row r="8" spans="1:10" ht="42.75">
      <c r="A8" s="114" t="s">
        <v>287</v>
      </c>
      <c r="B8" s="121" t="s">
        <v>288</v>
      </c>
      <c r="C8" s="15"/>
      <c r="D8" s="116" t="s">
        <v>289</v>
      </c>
      <c r="E8" s="117" t="s">
        <v>290</v>
      </c>
      <c r="G8" s="118"/>
      <c r="H8" s="119"/>
      <c r="J8" s="120"/>
    </row>
    <row r="9" spans="1:10" ht="28.5">
      <c r="A9" s="114" t="s">
        <v>291</v>
      </c>
      <c r="B9" s="122"/>
      <c r="C9" s="15"/>
      <c r="D9" s="116" t="s">
        <v>292</v>
      </c>
      <c r="E9" s="117" t="s">
        <v>293</v>
      </c>
      <c r="G9" s="118"/>
      <c r="H9" s="119"/>
      <c r="J9" s="120"/>
    </row>
    <row r="10" spans="1:10" ht="42.75">
      <c r="A10" s="115" t="s">
        <v>294</v>
      </c>
      <c r="C10" s="15"/>
      <c r="D10" s="116" t="s">
        <v>295</v>
      </c>
      <c r="E10" s="117" t="s">
        <v>296</v>
      </c>
      <c r="G10" s="118"/>
      <c r="H10" s="119"/>
      <c r="J10" s="120"/>
    </row>
    <row r="11" spans="1:10" ht="42.75">
      <c r="A11" s="114" t="s">
        <v>297</v>
      </c>
      <c r="C11" s="15"/>
      <c r="D11" s="116" t="s">
        <v>298</v>
      </c>
      <c r="E11" s="117" t="s">
        <v>299</v>
      </c>
      <c r="G11" s="118"/>
      <c r="H11" s="119"/>
      <c r="J11" s="120"/>
    </row>
    <row r="12" spans="1:10" ht="42.75">
      <c r="A12" s="114" t="s">
        <v>300</v>
      </c>
      <c r="C12" s="15"/>
      <c r="D12" s="116" t="s">
        <v>301</v>
      </c>
      <c r="E12" s="117" t="s">
        <v>302</v>
      </c>
      <c r="G12" s="118"/>
      <c r="H12" s="119"/>
      <c r="J12" s="120"/>
    </row>
    <row r="13" spans="1:10" ht="28.5">
      <c r="A13" s="114" t="s">
        <v>237</v>
      </c>
      <c r="C13" s="15"/>
      <c r="D13" s="116" t="s">
        <v>306</v>
      </c>
      <c r="E13" s="117" t="s">
        <v>307</v>
      </c>
      <c r="G13" s="118"/>
      <c r="H13" s="119"/>
      <c r="J13" s="120"/>
    </row>
    <row r="14" spans="1:10" ht="28.5">
      <c r="A14" s="114" t="s">
        <v>308</v>
      </c>
      <c r="C14" s="15"/>
      <c r="D14" s="116" t="s">
        <v>309</v>
      </c>
      <c r="E14" s="117" t="s">
        <v>310</v>
      </c>
      <c r="G14" s="118"/>
      <c r="H14" s="119"/>
      <c r="J14" s="120"/>
    </row>
    <row r="15" spans="1:10" ht="42.75">
      <c r="A15" s="115" t="s">
        <v>320</v>
      </c>
      <c r="B15" s="115" t="s">
        <v>311</v>
      </c>
      <c r="C15" s="15"/>
      <c r="D15" s="123" t="s">
        <v>312</v>
      </c>
      <c r="E15" s="117" t="s">
        <v>313</v>
      </c>
      <c r="G15" s="118"/>
      <c r="H15" s="119"/>
      <c r="J15" s="120"/>
    </row>
    <row r="16" spans="1:10" ht="28.5">
      <c r="A16" s="115" t="s">
        <v>324</v>
      </c>
      <c r="B16" s="115" t="s">
        <v>314</v>
      </c>
      <c r="C16" s="15"/>
      <c r="D16" s="124"/>
      <c r="E16" s="117" t="s">
        <v>315</v>
      </c>
      <c r="G16" s="118"/>
      <c r="H16" s="119"/>
      <c r="J16" s="125"/>
    </row>
    <row r="17" spans="1:10" ht="28.5">
      <c r="A17" s="115" t="s">
        <v>326</v>
      </c>
      <c r="B17" s="115" t="s">
        <v>316</v>
      </c>
      <c r="C17" s="15"/>
      <c r="D17" s="126"/>
      <c r="E17" s="117" t="s">
        <v>317</v>
      </c>
      <c r="G17" s="118"/>
      <c r="H17" s="119"/>
      <c r="J17" s="120"/>
    </row>
    <row r="18" spans="1:10" ht="28.5">
      <c r="A18" s="115" t="s">
        <v>328</v>
      </c>
      <c r="B18" s="115" t="s">
        <v>318</v>
      </c>
      <c r="C18" s="15"/>
      <c r="D18" s="127"/>
      <c r="E18" s="117" t="s">
        <v>319</v>
      </c>
      <c r="G18" s="118"/>
      <c r="H18" s="119"/>
      <c r="J18" s="120"/>
    </row>
    <row r="19" spans="1:8" ht="14.25">
      <c r="A19" s="115" t="s">
        <v>632</v>
      </c>
      <c r="C19" s="15"/>
      <c r="E19" s="117" t="s">
        <v>321</v>
      </c>
      <c r="G19" s="118"/>
      <c r="H19" s="119"/>
    </row>
    <row r="20" spans="1:8" ht="28.5">
      <c r="A20" s="114" t="s">
        <v>329</v>
      </c>
      <c r="B20" s="115" t="s">
        <v>322</v>
      </c>
      <c r="C20" s="15"/>
      <c r="E20" s="117" t="s">
        <v>323</v>
      </c>
      <c r="G20" s="118"/>
      <c r="H20" s="119"/>
    </row>
    <row r="21" spans="1:8" ht="42.75">
      <c r="A21" s="114" t="s">
        <v>331</v>
      </c>
      <c r="B21" s="114" t="s">
        <v>330</v>
      </c>
      <c r="C21" s="15"/>
      <c r="E21" s="117" t="s">
        <v>325</v>
      </c>
      <c r="G21" s="118"/>
      <c r="H21" s="119"/>
    </row>
    <row r="22" spans="1:8" ht="14.25">
      <c r="A22" s="114" t="s">
        <v>332</v>
      </c>
      <c r="C22" s="15"/>
      <c r="E22" s="128" t="s">
        <v>327</v>
      </c>
      <c r="G22" s="118"/>
      <c r="H22" s="119"/>
    </row>
    <row r="23" spans="1:8" ht="14.25">
      <c r="A23" s="114" t="s">
        <v>333</v>
      </c>
      <c r="C23" s="15"/>
      <c r="E23" s="129"/>
      <c r="G23" s="105"/>
      <c r="H23" s="130"/>
    </row>
    <row r="24" spans="1:8" ht="14.25">
      <c r="A24" s="114" t="s">
        <v>334</v>
      </c>
      <c r="C24" s="15"/>
      <c r="G24" s="105"/>
      <c r="H24" s="130"/>
    </row>
    <row r="25" spans="1:8" ht="14.25">
      <c r="A25" s="1403" t="s">
        <v>335</v>
      </c>
      <c r="C25" s="15"/>
      <c r="G25" s="105"/>
      <c r="H25" s="130"/>
    </row>
    <row r="26" spans="1:3" ht="14.25">
      <c r="A26" s="1403" t="s">
        <v>633</v>
      </c>
      <c r="C26" s="15"/>
    </row>
    <row r="27" spans="1:3" ht="14.25">
      <c r="A27" s="133"/>
      <c r="C27" s="15"/>
    </row>
    <row r="28" spans="3:10" ht="14.25">
      <c r="C28" s="15"/>
      <c r="J28" s="132"/>
    </row>
    <row r="29" spans="3:10" ht="14.25">
      <c r="C29" s="15"/>
      <c r="J29" s="132"/>
    </row>
    <row r="30" spans="3:10" ht="14.25">
      <c r="C30" s="15"/>
      <c r="J30" s="132"/>
    </row>
    <row r="31" spans="3:10" ht="14.25">
      <c r="C31" s="15"/>
      <c r="J31" s="132"/>
    </row>
    <row r="32" spans="3:10" ht="14.25">
      <c r="C32" s="15"/>
      <c r="J32" s="132"/>
    </row>
    <row r="33" spans="3:10" ht="14.25">
      <c r="C33" s="15"/>
      <c r="J33" s="132"/>
    </row>
    <row r="34" spans="3:10" ht="14.25">
      <c r="C34" s="15"/>
      <c r="J34" s="132"/>
    </row>
    <row r="35" ht="14.25">
      <c r="C35" s="15"/>
    </row>
    <row r="36" ht="14.25">
      <c r="C36" s="15"/>
    </row>
    <row r="37" ht="14.25">
      <c r="C37" s="15"/>
    </row>
    <row r="38" spans="3:5" ht="14.25">
      <c r="C38" s="15"/>
      <c r="E38" s="135"/>
    </row>
    <row r="39" ht="14.25">
      <c r="C39" s="15"/>
    </row>
    <row r="40" ht="14.25">
      <c r="C40" s="15"/>
    </row>
    <row r="41" spans="3:5" ht="14.25">
      <c r="C41" s="15"/>
      <c r="E41" s="136"/>
    </row>
    <row r="42" ht="14.25">
      <c r="C42" s="15"/>
    </row>
    <row r="43" ht="14.25">
      <c r="C43" s="15"/>
    </row>
    <row r="44" ht="14.25">
      <c r="C44" s="15"/>
    </row>
    <row r="45" ht="14.25">
      <c r="C45" s="15"/>
    </row>
    <row r="46" ht="14.25">
      <c r="C46" s="15"/>
    </row>
    <row r="47" ht="14.25">
      <c r="C47" s="15"/>
    </row>
    <row r="48" ht="14.25">
      <c r="C48" s="15"/>
    </row>
    <row r="49" ht="14.25">
      <c r="C49" s="15"/>
    </row>
    <row r="50" ht="14.25">
      <c r="C50" s="15"/>
    </row>
    <row r="51" ht="14.25">
      <c r="C51" s="15"/>
    </row>
    <row r="52" ht="14.25">
      <c r="C52" s="15"/>
    </row>
    <row r="53" spans="3:5" ht="14.25">
      <c r="C53" s="15"/>
      <c r="E53" s="136"/>
    </row>
    <row r="54" spans="3:5" ht="14.25">
      <c r="C54" s="15"/>
      <c r="E54" s="136"/>
    </row>
    <row r="55" ht="14.25">
      <c r="C55" s="15"/>
    </row>
    <row r="56" ht="14.25">
      <c r="C56" s="15"/>
    </row>
    <row r="60" ht="14.25">
      <c r="E60" s="137"/>
    </row>
  </sheetData>
  <sheetProtection/>
  <printOptions/>
  <pageMargins left="0.17" right="0.16" top="0.19" bottom="0.17" header="0.17" footer="0.17"/>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Q45"/>
  <sheetViews>
    <sheetView showGridLines="0" zoomScale="60" zoomScaleNormal="60" zoomScaleSheetLayoutView="70" zoomScalePageLayoutView="0" workbookViewId="0" topLeftCell="F19">
      <selection activeCell="M18" sqref="M18"/>
    </sheetView>
  </sheetViews>
  <sheetFormatPr defaultColWidth="9.140625" defaultRowHeight="12.75" outlineLevelRow="1"/>
  <cols>
    <col min="1" max="1" width="13.28125" style="63" customWidth="1"/>
    <col min="2" max="2" width="12.28125" style="63" customWidth="1"/>
    <col min="3" max="3" width="28.7109375" style="63" customWidth="1"/>
    <col min="4" max="4" width="25.421875" style="63" customWidth="1"/>
    <col min="5" max="6" width="24.421875" style="63" customWidth="1"/>
    <col min="7" max="7" width="19.00390625" style="63" customWidth="1"/>
    <col min="8" max="8" width="24.421875" style="63" customWidth="1"/>
    <col min="9" max="9" width="16.28125" style="63" customWidth="1"/>
    <col min="10" max="10" width="18.7109375" style="63" customWidth="1"/>
    <col min="11" max="11" width="12.7109375" style="63" customWidth="1"/>
    <col min="12" max="12" width="21.421875" style="63" bestFit="1" customWidth="1"/>
    <col min="13" max="13" width="18.28125" style="63" bestFit="1" customWidth="1"/>
    <col min="14" max="14" width="18.421875" style="63" customWidth="1"/>
    <col min="15" max="15" width="16.00390625" style="63" customWidth="1"/>
    <col min="16" max="16" width="56.57421875" style="63" customWidth="1"/>
    <col min="17" max="17" width="8.421875" style="63" customWidth="1"/>
    <col min="18" max="16384" width="9.140625" style="63" customWidth="1"/>
  </cols>
  <sheetData>
    <row r="1" spans="1:17" ht="25.5" customHeight="1">
      <c r="A1" s="1470" t="s">
        <v>61</v>
      </c>
      <c r="B1" s="1470"/>
      <c r="C1" s="1470"/>
      <c r="D1" s="1470"/>
      <c r="E1" s="1470"/>
      <c r="F1" s="1470"/>
      <c r="G1" s="1470"/>
      <c r="H1" s="492"/>
      <c r="I1" s="492"/>
      <c r="J1" s="35"/>
      <c r="K1" s="35"/>
      <c r="L1" s="12"/>
      <c r="M1" s="12"/>
      <c r="N1" s="12"/>
      <c r="O1" s="12"/>
      <c r="P1" s="12"/>
      <c r="Q1" s="13"/>
    </row>
    <row r="2" spans="1:17" ht="18.75" customHeight="1" thickBot="1">
      <c r="A2" s="98" t="s">
        <v>154</v>
      </c>
      <c r="B2" s="98"/>
      <c r="C2" s="10"/>
      <c r="D2" s="10"/>
      <c r="E2" s="36"/>
      <c r="F2" s="10"/>
      <c r="G2" s="10"/>
      <c r="H2" s="10"/>
      <c r="I2" s="10"/>
      <c r="J2" s="10"/>
      <c r="K2" s="12"/>
      <c r="L2" s="12"/>
      <c r="M2" s="12"/>
      <c r="N2" s="12"/>
      <c r="O2" s="12"/>
      <c r="P2" s="13"/>
      <c r="Q2" s="13"/>
    </row>
    <row r="3" spans="1:17" s="73" customFormat="1" ht="25.5" customHeight="1" thickBot="1">
      <c r="A3" s="1471" t="s">
        <v>70</v>
      </c>
      <c r="B3" s="1547"/>
      <c r="C3" s="1472"/>
      <c r="D3" s="1549" t="str">
        <f>IF('PR_Programmatic Progress_1A'!C7="","",'PR_Programmatic Progress_1A'!C7)</f>
        <v>GEO-H-NCDC</v>
      </c>
      <c r="E3" s="1550"/>
      <c r="F3" s="1550"/>
      <c r="G3" s="1551"/>
      <c r="H3" s="4"/>
      <c r="I3" s="170"/>
      <c r="J3" s="4"/>
      <c r="K3" s="4"/>
      <c r="L3" s="4"/>
      <c r="M3" s="4"/>
      <c r="N3" s="4"/>
      <c r="O3" s="4"/>
      <c r="P3" s="4"/>
      <c r="Q3" s="4"/>
    </row>
    <row r="4" spans="1:17" s="73" customFormat="1" ht="15" customHeight="1">
      <c r="A4" s="493" t="s">
        <v>271</v>
      </c>
      <c r="B4" s="513"/>
      <c r="C4" s="513"/>
      <c r="D4" s="53" t="s">
        <v>277</v>
      </c>
      <c r="E4" s="505" t="str">
        <f>IF('PR_Programmatic Progress_1A'!D12="Select","",'PR_Programmatic Progress_1A'!D12)</f>
        <v>Semester</v>
      </c>
      <c r="F4" s="5" t="s">
        <v>278</v>
      </c>
      <c r="G4" s="47">
        <f>IF('PR_Programmatic Progress_1A'!F12="Select","",'PR_Programmatic Progress_1A'!F12)</f>
        <v>2</v>
      </c>
      <c r="H4" s="4"/>
      <c r="I4" s="4"/>
      <c r="J4" s="4"/>
      <c r="K4" s="4"/>
      <c r="L4" s="4"/>
      <c r="M4" s="4"/>
      <c r="N4" s="4"/>
      <c r="O4" s="4"/>
      <c r="P4" s="4"/>
      <c r="Q4" s="4"/>
    </row>
    <row r="5" spans="1:17" s="73" customFormat="1" ht="15" customHeight="1">
      <c r="A5" s="514" t="s">
        <v>272</v>
      </c>
      <c r="B5" s="40"/>
      <c r="C5" s="40"/>
      <c r="D5" s="54" t="s">
        <v>240</v>
      </c>
      <c r="E5" s="520">
        <f>IF('PR_Programmatic Progress_1A'!D13="","",'PR_Programmatic Progress_1A'!D13)</f>
        <v>41821</v>
      </c>
      <c r="F5" s="5" t="s">
        <v>258</v>
      </c>
      <c r="G5" s="521">
        <f>IF('PR_Programmatic Progress_1A'!F13="","",'PR_Programmatic Progress_1A'!F13)</f>
        <v>42004</v>
      </c>
      <c r="H5" s="4"/>
      <c r="I5" s="4"/>
      <c r="J5" s="4"/>
      <c r="K5" s="4"/>
      <c r="L5" s="4"/>
      <c r="M5" s="4"/>
      <c r="N5" s="4"/>
      <c r="O5" s="4"/>
      <c r="P5" s="4"/>
      <c r="Q5" s="4"/>
    </row>
    <row r="6" spans="1:17" s="73" customFormat="1" ht="15" customHeight="1" thickBot="1">
      <c r="A6" s="55" t="s">
        <v>273</v>
      </c>
      <c r="B6" s="167"/>
      <c r="C6" s="41"/>
      <c r="D6" s="1537">
        <f>IF('PR_Programmatic Progress_1A'!C14="Select","",'PR_Programmatic Progress_1A'!C14)</f>
        <v>2</v>
      </c>
      <c r="E6" s="1538"/>
      <c r="F6" s="1538"/>
      <c r="G6" s="1539"/>
      <c r="H6" s="4"/>
      <c r="I6" s="4"/>
      <c r="J6" s="4"/>
      <c r="K6" s="4"/>
      <c r="L6" s="4"/>
      <c r="M6" s="4"/>
      <c r="N6" s="4"/>
      <c r="O6" s="4"/>
      <c r="P6" s="4"/>
      <c r="Q6" s="21"/>
    </row>
    <row r="7" spans="1:17" s="73" customFormat="1" ht="6" customHeight="1">
      <c r="A7" s="467"/>
      <c r="B7" s="467"/>
      <c r="C7" s="467"/>
      <c r="D7" s="82"/>
      <c r="E7" s="82"/>
      <c r="F7" s="82"/>
      <c r="G7" s="82"/>
      <c r="J7" s="4"/>
      <c r="K7" s="4"/>
      <c r="L7" s="4"/>
      <c r="M7" s="4"/>
      <c r="N7" s="4"/>
      <c r="O7" s="4"/>
      <c r="P7" s="4"/>
      <c r="Q7" s="21"/>
    </row>
    <row r="8" spans="1:17" s="14" customFormat="1" ht="22.5" customHeight="1" thickBot="1">
      <c r="A8" s="465" t="s">
        <v>527</v>
      </c>
      <c r="B8" s="33"/>
      <c r="C8" s="45"/>
      <c r="D8" s="45"/>
      <c r="E8" s="45"/>
      <c r="F8" s="45"/>
      <c r="G8" s="45"/>
      <c r="H8" s="45"/>
      <c r="I8" s="45"/>
      <c r="J8" s="45"/>
      <c r="K8" s="45"/>
      <c r="L8" s="45"/>
      <c r="M8" s="45"/>
      <c r="N8" s="45"/>
      <c r="O8" s="45"/>
      <c r="P8" s="45"/>
      <c r="Q8" s="337"/>
    </row>
    <row r="9" spans="1:17" s="67" customFormat="1" ht="20.25" customHeight="1">
      <c r="A9" s="1552" t="s">
        <v>519</v>
      </c>
      <c r="B9" s="1553"/>
      <c r="C9" s="1553"/>
      <c r="D9" s="1553"/>
      <c r="E9" s="1553"/>
      <c r="F9" s="1553"/>
      <c r="G9" s="1554"/>
      <c r="H9" s="1554"/>
      <c r="I9" s="1554"/>
      <c r="J9" s="1553"/>
      <c r="K9" s="1553"/>
      <c r="L9" s="1553"/>
      <c r="M9" s="1553"/>
      <c r="N9" s="1553"/>
      <c r="O9" s="1553"/>
      <c r="P9" s="1555"/>
      <c r="Q9" s="338"/>
    </row>
    <row r="10" spans="1:17" ht="31.5" customHeight="1">
      <c r="A10" s="1487" t="s">
        <v>435</v>
      </c>
      <c r="B10" s="1487" t="s">
        <v>601</v>
      </c>
      <c r="C10" s="1500" t="s">
        <v>243</v>
      </c>
      <c r="D10" s="1514"/>
      <c r="E10" s="1514"/>
      <c r="F10" s="1514"/>
      <c r="G10" s="1500" t="s">
        <v>446</v>
      </c>
      <c r="H10" s="1487" t="s">
        <v>520</v>
      </c>
      <c r="I10" s="1487" t="s">
        <v>2</v>
      </c>
      <c r="J10" s="1558" t="s">
        <v>415</v>
      </c>
      <c r="K10" s="1559"/>
      <c r="L10" s="1556" t="s">
        <v>439</v>
      </c>
      <c r="M10" s="1487" t="s">
        <v>440</v>
      </c>
      <c r="N10" s="1487" t="s">
        <v>73</v>
      </c>
      <c r="O10" s="1500" t="s">
        <v>25</v>
      </c>
      <c r="P10" s="1544"/>
      <c r="Q10" s="528"/>
    </row>
    <row r="11" spans="1:17" ht="58.5" customHeight="1">
      <c r="A11" s="1542"/>
      <c r="B11" s="1548"/>
      <c r="C11" s="1540"/>
      <c r="D11" s="1541"/>
      <c r="E11" s="1541"/>
      <c r="F11" s="1541"/>
      <c r="G11" s="1540"/>
      <c r="H11" s="1542"/>
      <c r="I11" s="1542"/>
      <c r="J11" s="57" t="s">
        <v>241</v>
      </c>
      <c r="K11" s="57" t="s">
        <v>242</v>
      </c>
      <c r="L11" s="1557"/>
      <c r="M11" s="1543"/>
      <c r="N11" s="1542"/>
      <c r="O11" s="1545"/>
      <c r="P11" s="1546"/>
      <c r="Q11" s="13"/>
    </row>
    <row r="12" spans="1:17" ht="114.75" customHeight="1">
      <c r="A12" s="1064">
        <v>2</v>
      </c>
      <c r="B12" s="1064">
        <v>1</v>
      </c>
      <c r="C12" s="1519" t="s">
        <v>677</v>
      </c>
      <c r="D12" s="1520"/>
      <c r="E12" s="1520"/>
      <c r="F12" s="1521"/>
      <c r="G12" s="714" t="s">
        <v>678</v>
      </c>
      <c r="H12" s="1065" t="s">
        <v>679</v>
      </c>
      <c r="I12" s="714" t="s">
        <v>680</v>
      </c>
      <c r="J12" s="1419">
        <v>9296</v>
      </c>
      <c r="K12" s="1149" t="s">
        <v>681</v>
      </c>
      <c r="L12" s="1420">
        <v>14298</v>
      </c>
      <c r="M12" s="1438">
        <v>12637</v>
      </c>
      <c r="N12" s="1429">
        <f>M12/L12</f>
        <v>0.8838299062805987</v>
      </c>
      <c r="O12" s="1522" t="s">
        <v>735</v>
      </c>
      <c r="P12" s="1523"/>
      <c r="Q12" s="185"/>
    </row>
    <row r="13" spans="1:17" ht="105" customHeight="1">
      <c r="A13" s="1064">
        <v>2</v>
      </c>
      <c r="B13" s="1064" t="s">
        <v>682</v>
      </c>
      <c r="C13" s="1519" t="s">
        <v>683</v>
      </c>
      <c r="D13" s="1520"/>
      <c r="E13" s="1520"/>
      <c r="F13" s="1521"/>
      <c r="G13" s="714" t="s">
        <v>678</v>
      </c>
      <c r="H13" s="1065" t="s">
        <v>679</v>
      </c>
      <c r="I13" s="714" t="s">
        <v>680</v>
      </c>
      <c r="J13" s="1419">
        <v>1938</v>
      </c>
      <c r="K13" s="1149">
        <v>2013</v>
      </c>
      <c r="L13" s="1420">
        <v>2850</v>
      </c>
      <c r="M13" s="1421">
        <v>2388</v>
      </c>
      <c r="N13" s="1422">
        <f>M13/L13</f>
        <v>0.8378947368421052</v>
      </c>
      <c r="O13" s="1524" t="s">
        <v>736</v>
      </c>
      <c r="P13" s="1525"/>
      <c r="Q13" s="185"/>
    </row>
    <row r="14" spans="1:17" ht="37.5" customHeight="1">
      <c r="A14" s="1064">
        <v>2</v>
      </c>
      <c r="B14" s="1064">
        <v>1.2</v>
      </c>
      <c r="C14" s="1519" t="s">
        <v>684</v>
      </c>
      <c r="D14" s="1520"/>
      <c r="E14" s="1520"/>
      <c r="F14" s="1521"/>
      <c r="G14" s="714" t="s">
        <v>678</v>
      </c>
      <c r="H14" s="1065" t="s">
        <v>679</v>
      </c>
      <c r="I14" s="714" t="s">
        <v>680</v>
      </c>
      <c r="J14" s="1423" t="s">
        <v>685</v>
      </c>
      <c r="K14" s="1149" t="s">
        <v>681</v>
      </c>
      <c r="L14" s="1424">
        <v>0.89</v>
      </c>
      <c r="M14" s="1425">
        <v>0.911</v>
      </c>
      <c r="N14" s="1425">
        <v>1.024</v>
      </c>
      <c r="O14" s="1524"/>
      <c r="P14" s="1525"/>
      <c r="Q14" s="185"/>
    </row>
    <row r="15" spans="1:17" ht="37.5" customHeight="1">
      <c r="A15" s="1064">
        <v>2</v>
      </c>
      <c r="B15" s="1064">
        <v>2.1</v>
      </c>
      <c r="C15" s="1519" t="s">
        <v>686</v>
      </c>
      <c r="D15" s="1520"/>
      <c r="E15" s="1520"/>
      <c r="F15" s="1521"/>
      <c r="G15" s="714" t="s">
        <v>678</v>
      </c>
      <c r="H15" s="1065" t="s">
        <v>679</v>
      </c>
      <c r="I15" s="714" t="s">
        <v>680</v>
      </c>
      <c r="J15" s="1419" t="s">
        <v>687</v>
      </c>
      <c r="K15" s="1149" t="s">
        <v>681</v>
      </c>
      <c r="L15" s="1426" t="s">
        <v>688</v>
      </c>
      <c r="M15" s="1421" t="s">
        <v>689</v>
      </c>
      <c r="N15" s="1427">
        <v>0.761</v>
      </c>
      <c r="O15" s="1527" t="s">
        <v>746</v>
      </c>
      <c r="P15" s="1528"/>
      <c r="Q15" s="185"/>
    </row>
    <row r="16" spans="1:17" ht="37.5" customHeight="1">
      <c r="A16" s="1064">
        <v>2</v>
      </c>
      <c r="B16" s="1064">
        <v>2.2</v>
      </c>
      <c r="C16" s="1519" t="s">
        <v>690</v>
      </c>
      <c r="D16" s="1520"/>
      <c r="E16" s="1520"/>
      <c r="F16" s="1521"/>
      <c r="G16" s="714" t="s">
        <v>678</v>
      </c>
      <c r="H16" s="1065" t="s">
        <v>679</v>
      </c>
      <c r="I16" s="714" t="s">
        <v>680</v>
      </c>
      <c r="J16" s="1419" t="s">
        <v>691</v>
      </c>
      <c r="K16" s="1149" t="s">
        <v>681</v>
      </c>
      <c r="L16" s="1426" t="s">
        <v>692</v>
      </c>
      <c r="M16" s="1428" t="s">
        <v>693</v>
      </c>
      <c r="N16" s="1429">
        <f>25838/17925</f>
        <v>1.4414504881450487</v>
      </c>
      <c r="O16" s="1529"/>
      <c r="P16" s="1530"/>
      <c r="Q16" s="185"/>
    </row>
    <row r="17" spans="1:17" ht="37.5" customHeight="1">
      <c r="A17" s="1064">
        <v>2</v>
      </c>
      <c r="B17" s="1064">
        <v>2.3</v>
      </c>
      <c r="C17" s="1519" t="s">
        <v>694</v>
      </c>
      <c r="D17" s="1520"/>
      <c r="E17" s="1520"/>
      <c r="F17" s="1521"/>
      <c r="G17" s="714" t="s">
        <v>678</v>
      </c>
      <c r="H17" s="1065" t="s">
        <v>679</v>
      </c>
      <c r="I17" s="714" t="s">
        <v>680</v>
      </c>
      <c r="J17" s="1419" t="s">
        <v>695</v>
      </c>
      <c r="K17" s="1149" t="s">
        <v>681</v>
      </c>
      <c r="L17" s="1425" t="s">
        <v>696</v>
      </c>
      <c r="M17" s="1430" t="s">
        <v>697</v>
      </c>
      <c r="N17" s="1427">
        <v>0.847</v>
      </c>
      <c r="O17" s="1531"/>
      <c r="P17" s="1532"/>
      <c r="Q17" s="185"/>
    </row>
    <row r="18" spans="1:17" ht="37.5" customHeight="1">
      <c r="A18" s="1064">
        <v>2</v>
      </c>
      <c r="B18" s="1064">
        <v>2.4</v>
      </c>
      <c r="C18" s="1519" t="s">
        <v>698</v>
      </c>
      <c r="D18" s="1520"/>
      <c r="E18" s="1520"/>
      <c r="F18" s="1521"/>
      <c r="G18" s="714" t="s">
        <v>678</v>
      </c>
      <c r="H18" s="1065" t="s">
        <v>679</v>
      </c>
      <c r="I18" s="714" t="s">
        <v>680</v>
      </c>
      <c r="J18" s="1419" t="s">
        <v>699</v>
      </c>
      <c r="K18" s="1149" t="s">
        <v>681</v>
      </c>
      <c r="L18" s="1420">
        <v>450</v>
      </c>
      <c r="M18" s="1431">
        <v>503</v>
      </c>
      <c r="N18" s="1422">
        <f>M18/L18</f>
        <v>1.1177777777777778</v>
      </c>
      <c r="O18" s="1535" t="s">
        <v>700</v>
      </c>
      <c r="P18" s="1536"/>
      <c r="Q18" s="185"/>
    </row>
    <row r="19" spans="1:17" ht="72.75" customHeight="1">
      <c r="A19" s="1064">
        <v>2</v>
      </c>
      <c r="B19" s="1064">
        <v>2.5</v>
      </c>
      <c r="C19" s="1519" t="s">
        <v>701</v>
      </c>
      <c r="D19" s="1533"/>
      <c r="E19" s="1533"/>
      <c r="F19" s="1534"/>
      <c r="G19" s="714" t="s">
        <v>678</v>
      </c>
      <c r="H19" s="1065" t="s">
        <v>679</v>
      </c>
      <c r="I19" s="714" t="s">
        <v>18</v>
      </c>
      <c r="J19" s="1419" t="s">
        <v>702</v>
      </c>
      <c r="K19" s="1149"/>
      <c r="L19" s="1420" t="s">
        <v>703</v>
      </c>
      <c r="M19" s="1432" t="s">
        <v>704</v>
      </c>
      <c r="N19" s="1422">
        <f>2673/3002</f>
        <v>0.8904063957361759</v>
      </c>
      <c r="O19" s="1524" t="s">
        <v>742</v>
      </c>
      <c r="P19" s="1526"/>
      <c r="Q19" s="185"/>
    </row>
    <row r="20" spans="1:17" ht="102.75" customHeight="1">
      <c r="A20" s="1064">
        <v>3</v>
      </c>
      <c r="B20" s="1064">
        <v>3</v>
      </c>
      <c r="C20" s="1519" t="s">
        <v>705</v>
      </c>
      <c r="D20" s="1520"/>
      <c r="E20" s="1520"/>
      <c r="F20" s="1521"/>
      <c r="G20" s="714" t="s">
        <v>678</v>
      </c>
      <c r="H20" s="1065" t="s">
        <v>679</v>
      </c>
      <c r="I20" s="714" t="s">
        <v>680</v>
      </c>
      <c r="J20" s="1419" t="s">
        <v>706</v>
      </c>
      <c r="K20" s="1149" t="s">
        <v>681</v>
      </c>
      <c r="L20" s="1426" t="s">
        <v>707</v>
      </c>
      <c r="M20" s="1421" t="s">
        <v>708</v>
      </c>
      <c r="N20" s="1427">
        <v>0.945</v>
      </c>
      <c r="O20" s="1524" t="s">
        <v>737</v>
      </c>
      <c r="P20" s="1525"/>
      <c r="Q20" s="185"/>
    </row>
    <row r="21" spans="1:17" ht="84.75" customHeight="1">
      <c r="A21" s="1064">
        <v>3</v>
      </c>
      <c r="B21" s="1064">
        <v>3.1</v>
      </c>
      <c r="C21" s="1519" t="s">
        <v>709</v>
      </c>
      <c r="D21" s="1520"/>
      <c r="E21" s="1520"/>
      <c r="F21" s="1521"/>
      <c r="G21" s="714" t="s">
        <v>678</v>
      </c>
      <c r="H21" s="1065" t="s">
        <v>710</v>
      </c>
      <c r="I21" s="714" t="s">
        <v>18</v>
      </c>
      <c r="J21" s="1419" t="s">
        <v>711</v>
      </c>
      <c r="K21" s="1149" t="s">
        <v>681</v>
      </c>
      <c r="L21" s="1433">
        <v>0.83</v>
      </c>
      <c r="M21" s="1433">
        <v>0.815</v>
      </c>
      <c r="N21" s="1424">
        <v>0.982</v>
      </c>
      <c r="O21" s="1524" t="s">
        <v>743</v>
      </c>
      <c r="P21" s="1525"/>
      <c r="Q21" s="185"/>
    </row>
    <row r="22" spans="1:17" ht="129" customHeight="1">
      <c r="A22" s="1064">
        <v>3</v>
      </c>
      <c r="B22" s="1064">
        <v>3.2</v>
      </c>
      <c r="C22" s="1519" t="s">
        <v>712</v>
      </c>
      <c r="D22" s="1520"/>
      <c r="E22" s="1520"/>
      <c r="F22" s="1521"/>
      <c r="G22" s="714" t="s">
        <v>678</v>
      </c>
      <c r="H22" s="1065" t="s">
        <v>710</v>
      </c>
      <c r="I22" s="714" t="s">
        <v>18</v>
      </c>
      <c r="J22" s="1419">
        <v>152</v>
      </c>
      <c r="K22" s="1149" t="s">
        <v>681</v>
      </c>
      <c r="L22" s="1426">
        <v>150</v>
      </c>
      <c r="M22" s="1431">
        <v>136</v>
      </c>
      <c r="N22" s="1424">
        <v>0.906666666666667</v>
      </c>
      <c r="O22" s="1524" t="s">
        <v>713</v>
      </c>
      <c r="P22" s="1525"/>
      <c r="Q22" s="185"/>
    </row>
    <row r="23" spans="1:17" ht="37.5" customHeight="1">
      <c r="A23" s="1064"/>
      <c r="B23" s="1064"/>
      <c r="C23" s="1519"/>
      <c r="D23" s="1520"/>
      <c r="E23" s="1520"/>
      <c r="F23" s="1521"/>
      <c r="G23" s="714" t="s">
        <v>257</v>
      </c>
      <c r="H23" s="1065" t="s">
        <v>257</v>
      </c>
      <c r="I23" s="714" t="s">
        <v>257</v>
      </c>
      <c r="J23" s="1124"/>
      <c r="K23" s="1149"/>
      <c r="L23" s="1124" t="s">
        <v>121</v>
      </c>
      <c r="M23" s="1125" t="s">
        <v>121</v>
      </c>
      <c r="N23" s="1126"/>
      <c r="O23" s="1560"/>
      <c r="P23" s="1562"/>
      <c r="Q23" s="185"/>
    </row>
    <row r="24" spans="1:17" ht="37.5" customHeight="1">
      <c r="A24" s="1064"/>
      <c r="B24" s="1064"/>
      <c r="C24" s="1519"/>
      <c r="D24" s="1520"/>
      <c r="E24" s="1520"/>
      <c r="F24" s="1521"/>
      <c r="G24" s="714" t="s">
        <v>257</v>
      </c>
      <c r="H24" s="1065" t="s">
        <v>257</v>
      </c>
      <c r="I24" s="714" t="s">
        <v>257</v>
      </c>
      <c r="J24" s="1124"/>
      <c r="K24" s="1149"/>
      <c r="L24" s="1124" t="s">
        <v>121</v>
      </c>
      <c r="M24" s="1125" t="s">
        <v>121</v>
      </c>
      <c r="N24" s="1126"/>
      <c r="O24" s="1560"/>
      <c r="P24" s="1562"/>
      <c r="Q24" s="185"/>
    </row>
    <row r="25" spans="1:17" ht="37.5" customHeight="1">
      <c r="A25" s="714"/>
      <c r="B25" s="1064"/>
      <c r="C25" s="1560"/>
      <c r="D25" s="1561"/>
      <c r="E25" s="1561"/>
      <c r="F25" s="1561"/>
      <c r="G25" s="714" t="s">
        <v>257</v>
      </c>
      <c r="H25" s="1065" t="s">
        <v>257</v>
      </c>
      <c r="I25" s="714" t="s">
        <v>257</v>
      </c>
      <c r="J25" s="1135"/>
      <c r="K25" s="1150"/>
      <c r="L25" s="1125" t="s">
        <v>121</v>
      </c>
      <c r="M25" s="1125" t="s">
        <v>121</v>
      </c>
      <c r="N25" s="1126"/>
      <c r="O25" s="1560"/>
      <c r="P25" s="1562"/>
      <c r="Q25" s="185"/>
    </row>
    <row r="26" spans="1:17" ht="37.5" customHeight="1">
      <c r="A26" s="714"/>
      <c r="B26" s="1064"/>
      <c r="C26" s="1560"/>
      <c r="D26" s="1561"/>
      <c r="E26" s="1561"/>
      <c r="F26" s="1561"/>
      <c r="G26" s="714" t="s">
        <v>257</v>
      </c>
      <c r="H26" s="1065" t="s">
        <v>257</v>
      </c>
      <c r="I26" s="714" t="s">
        <v>257</v>
      </c>
      <c r="J26" s="1135"/>
      <c r="K26" s="1150"/>
      <c r="L26" s="1125" t="s">
        <v>121</v>
      </c>
      <c r="M26" s="1125" t="s">
        <v>121</v>
      </c>
      <c r="N26" s="1126"/>
      <c r="O26" s="1560"/>
      <c r="P26" s="1562"/>
      <c r="Q26" s="185"/>
    </row>
    <row r="27" spans="1:17" ht="37.5" customHeight="1" hidden="1" outlineLevel="1">
      <c r="A27" s="714"/>
      <c r="B27" s="1064"/>
      <c r="C27" s="1560"/>
      <c r="D27" s="1561"/>
      <c r="E27" s="1561"/>
      <c r="F27" s="1561"/>
      <c r="G27" s="714" t="s">
        <v>257</v>
      </c>
      <c r="H27" s="1065" t="s">
        <v>257</v>
      </c>
      <c r="I27" s="714" t="s">
        <v>257</v>
      </c>
      <c r="J27" s="1135"/>
      <c r="K27" s="1150"/>
      <c r="L27" s="1125" t="s">
        <v>121</v>
      </c>
      <c r="M27" s="1125" t="s">
        <v>121</v>
      </c>
      <c r="N27" s="1126"/>
      <c r="O27" s="1560"/>
      <c r="P27" s="1562"/>
      <c r="Q27" s="185"/>
    </row>
    <row r="28" spans="1:17" ht="37.5" customHeight="1" hidden="1" outlineLevel="1">
      <c r="A28" s="714"/>
      <c r="B28" s="1064"/>
      <c r="C28" s="1560"/>
      <c r="D28" s="1561"/>
      <c r="E28" s="1561"/>
      <c r="F28" s="1561"/>
      <c r="G28" s="714" t="s">
        <v>257</v>
      </c>
      <c r="H28" s="1065" t="s">
        <v>257</v>
      </c>
      <c r="I28" s="714" t="s">
        <v>257</v>
      </c>
      <c r="J28" s="1135"/>
      <c r="K28" s="1150"/>
      <c r="L28" s="1125" t="s">
        <v>121</v>
      </c>
      <c r="M28" s="1125" t="s">
        <v>121</v>
      </c>
      <c r="N28" s="1126"/>
      <c r="O28" s="1560"/>
      <c r="P28" s="1562"/>
      <c r="Q28" s="185"/>
    </row>
    <row r="29" spans="1:17" ht="37.5" customHeight="1" hidden="1" outlineLevel="1">
      <c r="A29" s="714"/>
      <c r="B29" s="1064"/>
      <c r="C29" s="1560"/>
      <c r="D29" s="1561"/>
      <c r="E29" s="1561"/>
      <c r="F29" s="1561"/>
      <c r="G29" s="714" t="s">
        <v>257</v>
      </c>
      <c r="H29" s="1065" t="s">
        <v>257</v>
      </c>
      <c r="I29" s="714" t="s">
        <v>257</v>
      </c>
      <c r="J29" s="1135"/>
      <c r="K29" s="1150"/>
      <c r="L29" s="1125" t="s">
        <v>121</v>
      </c>
      <c r="M29" s="1125" t="s">
        <v>121</v>
      </c>
      <c r="N29" s="1126"/>
      <c r="O29" s="1560"/>
      <c r="P29" s="1562"/>
      <c r="Q29" s="185"/>
    </row>
    <row r="30" spans="1:17" ht="37.5" customHeight="1" hidden="1" outlineLevel="1">
      <c r="A30" s="714"/>
      <c r="B30" s="1064"/>
      <c r="C30" s="1560"/>
      <c r="D30" s="1561"/>
      <c r="E30" s="1561"/>
      <c r="F30" s="1561"/>
      <c r="G30" s="714" t="s">
        <v>257</v>
      </c>
      <c r="H30" s="1065" t="s">
        <v>257</v>
      </c>
      <c r="I30" s="714" t="s">
        <v>257</v>
      </c>
      <c r="J30" s="1135"/>
      <c r="K30" s="1150"/>
      <c r="L30" s="1125" t="s">
        <v>121</v>
      </c>
      <c r="M30" s="1125" t="s">
        <v>121</v>
      </c>
      <c r="N30" s="1126"/>
      <c r="O30" s="1560"/>
      <c r="P30" s="1562"/>
      <c r="Q30" s="185"/>
    </row>
    <row r="31" spans="1:17" ht="37.5" customHeight="1" hidden="1" outlineLevel="1">
      <c r="A31" s="714"/>
      <c r="B31" s="1064"/>
      <c r="C31" s="1560"/>
      <c r="D31" s="1561"/>
      <c r="E31" s="1561"/>
      <c r="F31" s="1561"/>
      <c r="G31" s="714" t="s">
        <v>257</v>
      </c>
      <c r="H31" s="1065" t="s">
        <v>257</v>
      </c>
      <c r="I31" s="714" t="s">
        <v>257</v>
      </c>
      <c r="J31" s="1135"/>
      <c r="K31" s="1150"/>
      <c r="L31" s="1125" t="s">
        <v>121</v>
      </c>
      <c r="M31" s="1125" t="s">
        <v>121</v>
      </c>
      <c r="N31" s="1126"/>
      <c r="O31" s="1560"/>
      <c r="P31" s="1562"/>
      <c r="Q31" s="185"/>
    </row>
    <row r="32" spans="1:17" ht="11.25" customHeight="1" collapsed="1">
      <c r="A32" s="1569"/>
      <c r="B32" s="1570"/>
      <c r="C32" s="1570"/>
      <c r="D32" s="1570"/>
      <c r="E32" s="1570"/>
      <c r="F32" s="1570"/>
      <c r="G32" s="1570"/>
      <c r="H32" s="1570"/>
      <c r="I32" s="1570"/>
      <c r="J32" s="1570"/>
      <c r="K32" s="1570"/>
      <c r="L32" s="1570"/>
      <c r="M32" s="1570"/>
      <c r="N32" s="1570"/>
      <c r="O32" s="1570"/>
      <c r="P32" s="1571"/>
      <c r="Q32" s="185"/>
    </row>
    <row r="33" spans="1:17" ht="37.5" customHeight="1" hidden="1" outlineLevel="1">
      <c r="A33" s="714"/>
      <c r="B33" s="1064"/>
      <c r="C33" s="1560"/>
      <c r="D33" s="1561"/>
      <c r="E33" s="1561"/>
      <c r="F33" s="1561"/>
      <c r="G33" s="714" t="s">
        <v>257</v>
      </c>
      <c r="H33" s="1065" t="s">
        <v>257</v>
      </c>
      <c r="I33" s="714" t="s">
        <v>257</v>
      </c>
      <c r="J33" s="1135"/>
      <c r="K33" s="1150"/>
      <c r="L33" s="1125" t="s">
        <v>121</v>
      </c>
      <c r="M33" s="1125" t="s">
        <v>121</v>
      </c>
      <c r="N33" s="1126"/>
      <c r="O33" s="1560"/>
      <c r="P33" s="1562"/>
      <c r="Q33" s="185"/>
    </row>
    <row r="34" spans="1:17" ht="37.5" customHeight="1" hidden="1" outlineLevel="1">
      <c r="A34" s="1080"/>
      <c r="B34" s="1073"/>
      <c r="C34" s="1073"/>
      <c r="D34" s="1074"/>
      <c r="E34" s="1074"/>
      <c r="F34" s="1074"/>
      <c r="G34" s="714" t="s">
        <v>257</v>
      </c>
      <c r="H34" s="1065" t="s">
        <v>257</v>
      </c>
      <c r="I34" s="714" t="s">
        <v>257</v>
      </c>
      <c r="J34" s="1135"/>
      <c r="K34" s="1150"/>
      <c r="L34" s="1125" t="s">
        <v>121</v>
      </c>
      <c r="M34" s="1125" t="s">
        <v>121</v>
      </c>
      <c r="N34" s="1127"/>
      <c r="O34" s="1073"/>
      <c r="P34" s="1081"/>
      <c r="Q34" s="185"/>
    </row>
    <row r="35" spans="1:17" ht="37.5" customHeight="1" hidden="1" outlineLevel="1">
      <c r="A35" s="1080"/>
      <c r="B35" s="1073"/>
      <c r="C35" s="1073"/>
      <c r="D35" s="1074"/>
      <c r="E35" s="1074"/>
      <c r="F35" s="1074"/>
      <c r="G35" s="714" t="s">
        <v>257</v>
      </c>
      <c r="H35" s="1065" t="s">
        <v>257</v>
      </c>
      <c r="I35" s="714" t="s">
        <v>257</v>
      </c>
      <c r="J35" s="1135"/>
      <c r="K35" s="1150"/>
      <c r="L35" s="1125" t="s">
        <v>121</v>
      </c>
      <c r="M35" s="1125" t="s">
        <v>121</v>
      </c>
      <c r="N35" s="1127"/>
      <c r="O35" s="1073"/>
      <c r="P35" s="1081"/>
      <c r="Q35" s="185"/>
    </row>
    <row r="36" spans="1:17" ht="37.5" customHeight="1" hidden="1" outlineLevel="1">
      <c r="A36" s="1080"/>
      <c r="B36" s="1073"/>
      <c r="C36" s="1073"/>
      <c r="D36" s="1074"/>
      <c r="E36" s="1074"/>
      <c r="F36" s="1074"/>
      <c r="G36" s="714" t="s">
        <v>257</v>
      </c>
      <c r="H36" s="1065" t="s">
        <v>257</v>
      </c>
      <c r="I36" s="714" t="s">
        <v>257</v>
      </c>
      <c r="J36" s="1135"/>
      <c r="K36" s="1150"/>
      <c r="L36" s="1125" t="s">
        <v>121</v>
      </c>
      <c r="M36" s="1125" t="s">
        <v>121</v>
      </c>
      <c r="N36" s="1127"/>
      <c r="O36" s="1073"/>
      <c r="P36" s="1081"/>
      <c r="Q36" s="185"/>
    </row>
    <row r="37" spans="1:17" ht="37.5" customHeight="1" hidden="1" outlineLevel="1">
      <c r="A37" s="714"/>
      <c r="B37" s="1064"/>
      <c r="C37" s="1064"/>
      <c r="D37" s="1137"/>
      <c r="E37" s="1137"/>
      <c r="F37" s="1137"/>
      <c r="G37" s="714" t="s">
        <v>257</v>
      </c>
      <c r="H37" s="1065" t="s">
        <v>257</v>
      </c>
      <c r="I37" s="714" t="s">
        <v>257</v>
      </c>
      <c r="J37" s="1135"/>
      <c r="K37" s="1150"/>
      <c r="L37" s="1125" t="s">
        <v>121</v>
      </c>
      <c r="M37" s="1125" t="s">
        <v>121</v>
      </c>
      <c r="N37" s="1126"/>
      <c r="O37" s="1064"/>
      <c r="P37" s="1136"/>
      <c r="Q37" s="185"/>
    </row>
    <row r="38" spans="1:17" ht="12.75" customHeight="1" collapsed="1">
      <c r="A38" s="529"/>
      <c r="B38" s="529"/>
      <c r="C38" s="530"/>
      <c r="D38" s="1566"/>
      <c r="E38" s="1566"/>
      <c r="F38" s="1566"/>
      <c r="G38" s="1566"/>
      <c r="H38" s="531"/>
      <c r="I38" s="531"/>
      <c r="J38" s="532"/>
      <c r="K38" s="529"/>
      <c r="L38" s="532"/>
      <c r="M38" s="532"/>
      <c r="N38" s="532"/>
      <c r="O38" s="532"/>
      <c r="P38" s="533"/>
      <c r="Q38" s="533"/>
    </row>
    <row r="39" spans="1:17" ht="15.75">
      <c r="A39" s="1284" t="s">
        <v>612</v>
      </c>
      <c r="B39" s="534"/>
      <c r="C39" s="13"/>
      <c r="D39" s="13"/>
      <c r="E39" s="13"/>
      <c r="F39" s="13"/>
      <c r="G39" s="13"/>
      <c r="H39" s="13"/>
      <c r="I39" s="13"/>
      <c r="J39" s="13"/>
      <c r="K39" s="13"/>
      <c r="L39" s="13"/>
      <c r="M39" s="13"/>
      <c r="N39" s="13"/>
      <c r="O39" s="13"/>
      <c r="P39" s="13"/>
      <c r="Q39" s="13"/>
    </row>
    <row r="40" spans="1:17" ht="32.25" customHeight="1">
      <c r="A40" s="1567" t="s">
        <v>227</v>
      </c>
      <c r="B40" s="1568"/>
      <c r="C40" s="1568"/>
      <c r="D40" s="1568"/>
      <c r="E40" s="1568"/>
      <c r="F40" s="1568"/>
      <c r="G40" s="1568"/>
      <c r="H40" s="1568"/>
      <c r="I40" s="1568"/>
      <c r="J40" s="1568"/>
      <c r="K40" s="1568"/>
      <c r="L40" s="1568"/>
      <c r="M40" s="1568"/>
      <c r="N40" s="1568"/>
      <c r="O40" s="1568"/>
      <c r="P40" s="1568"/>
      <c r="Q40" s="13"/>
    </row>
    <row r="41" spans="1:17" ht="24.75" customHeight="1" thickBot="1">
      <c r="A41" s="1568"/>
      <c r="B41" s="1568"/>
      <c r="C41" s="1568"/>
      <c r="D41" s="1568"/>
      <c r="E41" s="1568"/>
      <c r="F41" s="1568"/>
      <c r="G41" s="1568"/>
      <c r="H41" s="1568"/>
      <c r="I41" s="1568"/>
      <c r="J41" s="1568"/>
      <c r="K41" s="1568"/>
      <c r="L41" s="1568"/>
      <c r="M41" s="1568"/>
      <c r="N41" s="1568"/>
      <c r="O41" s="1568"/>
      <c r="P41" s="1568"/>
      <c r="Q41" s="13"/>
    </row>
    <row r="42" spans="1:17" ht="97.5" customHeight="1" thickBot="1">
      <c r="A42" s="1563"/>
      <c r="B42" s="1564"/>
      <c r="C42" s="1564"/>
      <c r="D42" s="1564"/>
      <c r="E42" s="1564"/>
      <c r="F42" s="1564"/>
      <c r="G42" s="1564"/>
      <c r="H42" s="1564"/>
      <c r="I42" s="1564"/>
      <c r="J42" s="1564"/>
      <c r="K42" s="1564"/>
      <c r="L42" s="1564"/>
      <c r="M42" s="1564"/>
      <c r="N42" s="1564"/>
      <c r="O42" s="1564"/>
      <c r="P42" s="1565"/>
      <c r="Q42" s="13"/>
    </row>
    <row r="43" spans="1:17" ht="7.5" customHeight="1">
      <c r="A43" s="13"/>
      <c r="B43" s="13"/>
      <c r="C43" s="13"/>
      <c r="D43" s="13"/>
      <c r="E43" s="37"/>
      <c r="F43" s="13"/>
      <c r="G43" s="13"/>
      <c r="H43" s="13"/>
      <c r="I43" s="13"/>
      <c r="J43" s="13"/>
      <c r="K43" s="13"/>
      <c r="L43" s="13"/>
      <c r="M43" s="13"/>
      <c r="N43" s="13"/>
      <c r="O43" s="13"/>
      <c r="P43" s="13"/>
      <c r="Q43" s="13"/>
    </row>
    <row r="44" spans="1:17" ht="12.75">
      <c r="A44" s="13"/>
      <c r="B44" s="13"/>
      <c r="C44" s="13"/>
      <c r="D44" s="13"/>
      <c r="E44" s="37"/>
      <c r="F44" s="13"/>
      <c r="G44" s="13"/>
      <c r="H44" s="13"/>
      <c r="I44" s="13"/>
      <c r="J44" s="13"/>
      <c r="K44" s="13"/>
      <c r="L44" s="13"/>
      <c r="M44" s="13"/>
      <c r="N44" s="13"/>
      <c r="O44" s="13"/>
      <c r="P44" s="13"/>
      <c r="Q44" s="13"/>
    </row>
    <row r="45" spans="1:17" ht="12.75">
      <c r="A45" s="13"/>
      <c r="B45" s="13"/>
      <c r="C45" s="13"/>
      <c r="D45" s="13"/>
      <c r="E45" s="37"/>
      <c r="F45" s="13"/>
      <c r="G45" s="13"/>
      <c r="H45" s="13"/>
      <c r="I45" s="13"/>
      <c r="J45" s="13"/>
      <c r="K45" s="13"/>
      <c r="L45" s="13"/>
      <c r="M45" s="13"/>
      <c r="N45" s="13"/>
      <c r="O45" s="13"/>
      <c r="P45" s="13"/>
      <c r="Q45" s="13"/>
    </row>
  </sheetData>
  <sheetProtection formatCells="0" formatColumns="0" formatRows="0"/>
  <mergeCells count="60">
    <mergeCell ref="O30:P30"/>
    <mergeCell ref="A42:P42"/>
    <mergeCell ref="D38:G38"/>
    <mergeCell ref="A40:P41"/>
    <mergeCell ref="C33:F33"/>
    <mergeCell ref="O33:P33"/>
    <mergeCell ref="C30:F30"/>
    <mergeCell ref="C31:F31"/>
    <mergeCell ref="A32:P32"/>
    <mergeCell ref="O31:P31"/>
    <mergeCell ref="C26:F26"/>
    <mergeCell ref="C25:F25"/>
    <mergeCell ref="C20:F20"/>
    <mergeCell ref="O20:P20"/>
    <mergeCell ref="O27:P27"/>
    <mergeCell ref="O26:P26"/>
    <mergeCell ref="O21:P21"/>
    <mergeCell ref="C27:F27"/>
    <mergeCell ref="C24:F24"/>
    <mergeCell ref="O24:P24"/>
    <mergeCell ref="C29:F29"/>
    <mergeCell ref="O29:P29"/>
    <mergeCell ref="C21:F21"/>
    <mergeCell ref="O25:P25"/>
    <mergeCell ref="O22:P22"/>
    <mergeCell ref="O23:P23"/>
    <mergeCell ref="C23:F23"/>
    <mergeCell ref="C22:F22"/>
    <mergeCell ref="O28:P28"/>
    <mergeCell ref="C28:F28"/>
    <mergeCell ref="A1:G1"/>
    <mergeCell ref="A3:C3"/>
    <mergeCell ref="B10:B11"/>
    <mergeCell ref="D3:G3"/>
    <mergeCell ref="A9:P9"/>
    <mergeCell ref="A10:A11"/>
    <mergeCell ref="I10:I11"/>
    <mergeCell ref="L10:L11"/>
    <mergeCell ref="J10:K10"/>
    <mergeCell ref="G10:G11"/>
    <mergeCell ref="O18:P18"/>
    <mergeCell ref="C14:F14"/>
    <mergeCell ref="C15:F15"/>
    <mergeCell ref="C16:F16"/>
    <mergeCell ref="D6:G6"/>
    <mergeCell ref="C10:F11"/>
    <mergeCell ref="H10:H11"/>
    <mergeCell ref="M10:M11"/>
    <mergeCell ref="N10:N11"/>
    <mergeCell ref="O10:P11"/>
    <mergeCell ref="C17:F17"/>
    <mergeCell ref="C18:F18"/>
    <mergeCell ref="O12:P12"/>
    <mergeCell ref="O13:P13"/>
    <mergeCell ref="O19:P19"/>
    <mergeCell ref="O14:P14"/>
    <mergeCell ref="O15:P17"/>
    <mergeCell ref="C12:F12"/>
    <mergeCell ref="C13:F13"/>
    <mergeCell ref="C19:F19"/>
  </mergeCells>
  <dataValidations count="4">
    <dataValidation type="list" allowBlank="1" showInputMessage="1" showErrorMessage="1" sqref="D2:I2">
      <formula1>"Select,USD,EUR"</formula1>
    </dataValidation>
    <dataValidation type="list" allowBlank="1" showInputMessage="1" showErrorMessage="1" sqref="H33:H37 H12:H31">
      <formula1>"Select, Y-over program term, Y-cumulative annually, N-not cumulative, Y-over RCC term"</formula1>
    </dataValidation>
    <dataValidation type="list" allowBlank="1" showInputMessage="1" showErrorMessage="1" sqref="I33:I37 I12:I31">
      <formula1>"Select, Yes - Top 10, Top 10 equivalent, No"</formula1>
    </dataValidation>
    <dataValidation type="list" allowBlank="1" showInputMessage="1" showErrorMessage="1" sqref="G33:G37 G12:G31">
      <formula1>"Select, National Program, Current grant, GF, GF and other donors"</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39" r:id="rId1"/>
  <headerFooter alignWithMargins="0">
    <oddFooter>&amp;L&amp;9&amp;F&amp;C&amp;A&amp;R&amp;9Page &amp;P of &amp;N</oddFooter>
  </headerFooter>
</worksheet>
</file>

<file path=xl/worksheets/sheet30.xml><?xml version="1.0" encoding="utf-8"?>
<worksheet xmlns="http://schemas.openxmlformats.org/spreadsheetml/2006/main" xmlns:r="http://schemas.openxmlformats.org/officeDocument/2006/relationships">
  <dimension ref="A1:G40"/>
  <sheetViews>
    <sheetView zoomScale="85" zoomScaleNormal="85" zoomScalePageLayoutView="0" workbookViewId="0" topLeftCell="A1">
      <selection activeCell="A14" sqref="A14"/>
    </sheetView>
  </sheetViews>
  <sheetFormatPr defaultColWidth="9.140625" defaultRowHeight="12.75"/>
  <cols>
    <col min="1" max="1" width="69.28125" style="150" customWidth="1"/>
    <col min="2" max="2" width="74.00390625" style="150" customWidth="1"/>
    <col min="3" max="3" width="0" style="136" hidden="1" customWidth="1"/>
    <col min="4" max="4" width="29.57421875" style="136" customWidth="1"/>
    <col min="5" max="5" width="40.140625" style="150" customWidth="1"/>
    <col min="6" max="6" width="41.7109375" style="0" customWidth="1"/>
  </cols>
  <sheetData>
    <row r="1" spans="1:7" ht="15">
      <c r="A1" s="100" t="s">
        <v>157</v>
      </c>
      <c r="B1" s="100" t="s">
        <v>158</v>
      </c>
      <c r="C1" s="103" t="s">
        <v>159</v>
      </c>
      <c r="D1" s="102" t="s">
        <v>160</v>
      </c>
      <c r="E1" s="138" t="s">
        <v>161</v>
      </c>
      <c r="G1" s="3"/>
    </row>
    <row r="2" spans="1:7" ht="28.5">
      <c r="A2" s="139" t="s">
        <v>336</v>
      </c>
      <c r="B2" s="139" t="s">
        <v>336</v>
      </c>
      <c r="C2" s="139" t="s">
        <v>336</v>
      </c>
      <c r="D2" s="139" t="s">
        <v>336</v>
      </c>
      <c r="E2" s="139" t="s">
        <v>336</v>
      </c>
      <c r="G2" s="3"/>
    </row>
    <row r="3" spans="1:7" ht="14.25">
      <c r="A3" s="139" t="s">
        <v>337</v>
      </c>
      <c r="B3" s="139" t="s">
        <v>338</v>
      </c>
      <c r="C3" s="110" t="s">
        <v>164</v>
      </c>
      <c r="D3" s="140" t="s">
        <v>339</v>
      </c>
      <c r="E3" s="112" t="s">
        <v>166</v>
      </c>
      <c r="G3" s="20"/>
    </row>
    <row r="4" spans="1:7" ht="28.5">
      <c r="A4" s="141" t="s">
        <v>340</v>
      </c>
      <c r="B4" s="141" t="s">
        <v>341</v>
      </c>
      <c r="C4" s="110" t="s">
        <v>169</v>
      </c>
      <c r="D4" s="142" t="s">
        <v>342</v>
      </c>
      <c r="E4" s="117" t="s">
        <v>171</v>
      </c>
      <c r="G4" s="20"/>
    </row>
    <row r="5" spans="1:7" ht="14.25">
      <c r="A5" s="141" t="s">
        <v>373</v>
      </c>
      <c r="B5" s="143" t="s">
        <v>374</v>
      </c>
      <c r="C5" s="15"/>
      <c r="D5" s="144" t="s">
        <v>375</v>
      </c>
      <c r="E5" s="117" t="s">
        <v>176</v>
      </c>
      <c r="G5" s="20"/>
    </row>
    <row r="6" spans="1:7" ht="14.25">
      <c r="A6" s="141" t="s">
        <v>376</v>
      </c>
      <c r="B6" s="145"/>
      <c r="C6" s="15"/>
      <c r="D6" s="15"/>
      <c r="E6" s="117" t="s">
        <v>180</v>
      </c>
      <c r="G6" s="20"/>
    </row>
    <row r="7" spans="1:7" ht="28.5">
      <c r="A7" s="141" t="s">
        <v>377</v>
      </c>
      <c r="B7" s="145"/>
      <c r="C7" s="15"/>
      <c r="D7" s="15"/>
      <c r="E7" s="117" t="s">
        <v>184</v>
      </c>
      <c r="G7" s="20"/>
    </row>
    <row r="8" spans="1:7" ht="28.5">
      <c r="A8" s="141" t="s">
        <v>378</v>
      </c>
      <c r="B8" s="145"/>
      <c r="C8" s="15"/>
      <c r="D8" s="15"/>
      <c r="E8" s="117" t="s">
        <v>290</v>
      </c>
      <c r="G8" s="20"/>
    </row>
    <row r="9" spans="1:7" ht="14.25">
      <c r="A9" s="141" t="s">
        <v>379</v>
      </c>
      <c r="B9" s="146"/>
      <c r="C9" s="15"/>
      <c r="D9" s="15"/>
      <c r="E9" s="117" t="s">
        <v>293</v>
      </c>
      <c r="G9" s="20"/>
    </row>
    <row r="10" spans="1:7" ht="14.25">
      <c r="A10" s="141" t="s">
        <v>380</v>
      </c>
      <c r="B10" s="146"/>
      <c r="C10" s="15"/>
      <c r="D10" s="15"/>
      <c r="E10" s="117" t="s">
        <v>296</v>
      </c>
      <c r="G10" s="20"/>
    </row>
    <row r="11" spans="1:7" ht="14.25">
      <c r="A11" s="141" t="s">
        <v>381</v>
      </c>
      <c r="B11" s="146"/>
      <c r="C11" s="15"/>
      <c r="D11" s="15"/>
      <c r="E11" s="117" t="s">
        <v>299</v>
      </c>
      <c r="G11" s="20"/>
    </row>
    <row r="12" spans="1:7" ht="28.5">
      <c r="A12" s="141" t="s">
        <v>389</v>
      </c>
      <c r="B12" s="146"/>
      <c r="C12" s="15"/>
      <c r="D12" s="15"/>
      <c r="E12" s="117" t="s">
        <v>302</v>
      </c>
      <c r="G12" s="20"/>
    </row>
    <row r="13" spans="1:7" ht="14.25">
      <c r="A13" s="141" t="s">
        <v>390</v>
      </c>
      <c r="B13" s="146"/>
      <c r="C13" s="15"/>
      <c r="D13" s="15"/>
      <c r="E13" s="117" t="s">
        <v>307</v>
      </c>
      <c r="G13" s="20"/>
    </row>
    <row r="14" spans="1:7" ht="14.25">
      <c r="A14" s="141" t="s">
        <v>391</v>
      </c>
      <c r="B14" s="146"/>
      <c r="C14" s="15"/>
      <c r="D14" s="15"/>
      <c r="E14" s="117" t="s">
        <v>310</v>
      </c>
      <c r="G14" s="20"/>
    </row>
    <row r="15" spans="1:7" ht="14.25">
      <c r="A15" s="1416" t="s">
        <v>392</v>
      </c>
      <c r="B15" s="146"/>
      <c r="C15" s="15"/>
      <c r="D15" s="15"/>
      <c r="E15" s="117"/>
      <c r="G15" s="20"/>
    </row>
    <row r="16" spans="1:7" ht="14.25">
      <c r="A16" s="1416" t="s">
        <v>636</v>
      </c>
      <c r="B16" s="146"/>
      <c r="C16" s="15"/>
      <c r="D16" s="15"/>
      <c r="E16" s="117"/>
      <c r="G16" s="20"/>
    </row>
    <row r="17" spans="1:7" ht="28.5">
      <c r="A17" s="128" t="s">
        <v>632</v>
      </c>
      <c r="B17" s="146"/>
      <c r="C17" s="15"/>
      <c r="D17" s="15"/>
      <c r="E17" s="117" t="s">
        <v>313</v>
      </c>
      <c r="G17" s="20"/>
    </row>
    <row r="18" spans="1:7" ht="14.25">
      <c r="A18" s="146"/>
      <c r="B18" s="146"/>
      <c r="C18" s="15"/>
      <c r="D18" s="15"/>
      <c r="E18" s="117" t="s">
        <v>315</v>
      </c>
      <c r="G18" s="20"/>
    </row>
    <row r="19" spans="1:7" ht="14.25">
      <c r="A19" s="146"/>
      <c r="B19" s="146"/>
      <c r="C19" s="15"/>
      <c r="D19" s="15"/>
      <c r="E19" s="117" t="s">
        <v>317</v>
      </c>
      <c r="G19" s="20"/>
    </row>
    <row r="20" spans="1:5" ht="14.25">
      <c r="A20" s="146"/>
      <c r="B20" s="146"/>
      <c r="C20" s="15"/>
      <c r="D20" s="15"/>
      <c r="E20" s="117" t="s">
        <v>319</v>
      </c>
    </row>
    <row r="21" spans="1:5" ht="14.25">
      <c r="A21" s="146"/>
      <c r="B21" s="146"/>
      <c r="C21" s="15"/>
      <c r="D21" s="15"/>
      <c r="E21" s="117" t="s">
        <v>321</v>
      </c>
    </row>
    <row r="22" spans="1:5" ht="14.25">
      <c r="A22" s="146"/>
      <c r="B22" s="146"/>
      <c r="C22" s="15"/>
      <c r="D22" s="15"/>
      <c r="E22" s="117" t="s">
        <v>323</v>
      </c>
    </row>
    <row r="23" spans="1:5" ht="42.75">
      <c r="A23" s="146"/>
      <c r="B23" s="146"/>
      <c r="C23" s="15"/>
      <c r="D23" s="15"/>
      <c r="E23" s="117" t="s">
        <v>325</v>
      </c>
    </row>
    <row r="24" spans="1:5" ht="14.25">
      <c r="A24" s="146"/>
      <c r="B24" s="113"/>
      <c r="C24" s="15"/>
      <c r="D24" s="15"/>
      <c r="E24" s="117" t="s">
        <v>327</v>
      </c>
    </row>
    <row r="25" spans="1:5" ht="14.25">
      <c r="A25" s="146"/>
      <c r="B25" s="113"/>
      <c r="C25" s="15"/>
      <c r="D25" s="15"/>
      <c r="E25" s="117" t="s">
        <v>393</v>
      </c>
    </row>
    <row r="26" spans="1:5" ht="28.5">
      <c r="A26" s="113"/>
      <c r="B26" s="113"/>
      <c r="C26" s="15"/>
      <c r="D26" s="15"/>
      <c r="E26" s="117" t="s">
        <v>394</v>
      </c>
    </row>
    <row r="27" spans="1:5" ht="14.25">
      <c r="A27" s="113"/>
      <c r="B27" s="113"/>
      <c r="C27" s="15"/>
      <c r="D27" s="15"/>
      <c r="E27" s="147" t="s">
        <v>395</v>
      </c>
    </row>
    <row r="28" spans="1:5" ht="14.25">
      <c r="A28" s="113"/>
      <c r="B28" s="113"/>
      <c r="C28" s="15"/>
      <c r="D28" s="15"/>
      <c r="E28" s="148"/>
    </row>
    <row r="29" spans="1:5" ht="14.25">
      <c r="A29" s="113"/>
      <c r="B29" s="113"/>
      <c r="C29" s="15"/>
      <c r="D29" s="15"/>
      <c r="E29" s="149"/>
    </row>
    <row r="30" spans="1:4" ht="14.25">
      <c r="A30" s="113"/>
      <c r="B30" s="113"/>
      <c r="C30" s="15"/>
      <c r="D30" s="15"/>
    </row>
    <row r="31" spans="1:4" ht="14.25">
      <c r="A31" s="113"/>
      <c r="B31" s="113"/>
      <c r="C31" s="15"/>
      <c r="D31" s="15"/>
    </row>
    <row r="32" spans="1:4" ht="14.25">
      <c r="A32" s="113"/>
      <c r="B32" s="113"/>
      <c r="C32" s="15"/>
      <c r="D32" s="15"/>
    </row>
    <row r="33" spans="1:4" ht="14.25">
      <c r="A33" s="134"/>
      <c r="B33" s="113"/>
      <c r="C33" s="15"/>
      <c r="D33" s="15"/>
    </row>
    <row r="34" spans="1:4" ht="14.25">
      <c r="A34" s="134"/>
      <c r="B34" s="113"/>
      <c r="C34" s="15"/>
      <c r="D34" s="15"/>
    </row>
    <row r="35" spans="1:4" ht="14.25">
      <c r="A35" s="134"/>
      <c r="B35" s="113"/>
      <c r="C35" s="15"/>
      <c r="D35" s="15"/>
    </row>
    <row r="36" spans="1:4" ht="14.25">
      <c r="A36" s="134"/>
      <c r="B36" s="113"/>
      <c r="C36" s="15"/>
      <c r="D36" s="15"/>
    </row>
    <row r="37" spans="1:5" ht="14.25">
      <c r="A37" s="134"/>
      <c r="B37" s="113"/>
      <c r="C37" s="15"/>
      <c r="D37" s="15"/>
      <c r="E37" s="113"/>
    </row>
    <row r="38" spans="1:5" ht="14.25">
      <c r="A38" s="134"/>
      <c r="B38" s="113"/>
      <c r="C38" s="15"/>
      <c r="D38" s="15"/>
      <c r="E38" s="113"/>
    </row>
    <row r="39" spans="1:5" ht="14.25">
      <c r="A39" s="134"/>
      <c r="B39" s="113"/>
      <c r="C39" s="15"/>
      <c r="D39" s="15"/>
      <c r="E39" s="113"/>
    </row>
    <row r="40" spans="1:5" ht="14.25">
      <c r="A40" s="134"/>
      <c r="B40" s="113"/>
      <c r="C40" s="15"/>
      <c r="D40" s="15"/>
      <c r="E40" s="113"/>
    </row>
  </sheetData>
  <sheetProtection/>
  <printOptions/>
  <pageMargins left="0.17" right="0.16" top="0.17" bottom="1" header="0.17" footer="0.5"/>
  <pageSetup horizontalDpi="600" verticalDpi="600" orientation="landscape" paperSize="9" scale="60" r:id="rId1"/>
</worksheet>
</file>

<file path=xl/worksheets/sheet31.xml><?xml version="1.0" encoding="utf-8"?>
<worksheet xmlns="http://schemas.openxmlformats.org/spreadsheetml/2006/main" xmlns:r="http://schemas.openxmlformats.org/officeDocument/2006/relationships">
  <dimension ref="A1:L43"/>
  <sheetViews>
    <sheetView zoomScalePageLayoutView="0" workbookViewId="0" topLeftCell="A3">
      <selection activeCell="A19" sqref="A19"/>
    </sheetView>
  </sheetViews>
  <sheetFormatPr defaultColWidth="9.140625" defaultRowHeight="12.75"/>
  <cols>
    <col min="1" max="1" width="51.00390625" style="163" customWidth="1"/>
    <col min="2" max="2" width="72.140625" style="164" customWidth="1"/>
    <col min="3" max="3" width="0" style="0" hidden="1" customWidth="1"/>
    <col min="4" max="4" width="50.57421875" style="0" customWidth="1"/>
    <col min="5" max="5" width="49.421875" style="0" customWidth="1"/>
    <col min="6" max="6" width="50.421875" style="0" customWidth="1"/>
  </cols>
  <sheetData>
    <row r="1" spans="1:10" ht="12.75">
      <c r="A1" s="151" t="s">
        <v>157</v>
      </c>
      <c r="B1" s="151" t="s">
        <v>158</v>
      </c>
      <c r="C1" s="152" t="s">
        <v>159</v>
      </c>
      <c r="D1" s="153" t="s">
        <v>160</v>
      </c>
      <c r="E1" s="153" t="s">
        <v>161</v>
      </c>
      <c r="G1" s="3"/>
      <c r="H1" s="3"/>
      <c r="I1" s="3"/>
      <c r="J1" s="3"/>
    </row>
    <row r="2" spans="1:10" ht="28.5">
      <c r="A2" s="154" t="s">
        <v>336</v>
      </c>
      <c r="B2" s="154" t="s">
        <v>336</v>
      </c>
      <c r="C2" s="154" t="s">
        <v>336</v>
      </c>
      <c r="D2" s="154" t="s">
        <v>336</v>
      </c>
      <c r="E2" s="154" t="s">
        <v>336</v>
      </c>
      <c r="G2" s="3"/>
      <c r="H2" s="3"/>
      <c r="I2" s="3"/>
      <c r="J2" s="3"/>
    </row>
    <row r="3" spans="1:10" ht="42.75">
      <c r="A3" s="1414" t="s">
        <v>634</v>
      </c>
      <c r="B3" s="139" t="s">
        <v>396</v>
      </c>
      <c r="C3" s="155" t="s">
        <v>164</v>
      </c>
      <c r="D3" s="140" t="s">
        <v>397</v>
      </c>
      <c r="E3" s="112" t="s">
        <v>166</v>
      </c>
      <c r="G3" s="20"/>
      <c r="H3" s="20"/>
      <c r="I3" s="20"/>
      <c r="J3" s="20"/>
    </row>
    <row r="4" spans="1:12" ht="42.75">
      <c r="A4" s="1415" t="s">
        <v>635</v>
      </c>
      <c r="B4" s="141" t="s">
        <v>398</v>
      </c>
      <c r="C4" s="155" t="s">
        <v>169</v>
      </c>
      <c r="D4" s="142" t="s">
        <v>399</v>
      </c>
      <c r="E4" s="117" t="s">
        <v>171</v>
      </c>
      <c r="G4" s="20"/>
      <c r="H4" s="20"/>
      <c r="I4" s="20"/>
      <c r="J4" s="20"/>
      <c r="K4" s="157"/>
      <c r="L4" s="157"/>
    </row>
    <row r="5" spans="1:12" ht="42.75">
      <c r="A5" s="158" t="s">
        <v>400</v>
      </c>
      <c r="B5" s="141" t="s">
        <v>401</v>
      </c>
      <c r="C5" s="3"/>
      <c r="D5" s="142" t="s">
        <v>402</v>
      </c>
      <c r="E5" s="117" t="s">
        <v>176</v>
      </c>
      <c r="G5" s="20"/>
      <c r="H5" s="20"/>
      <c r="I5" s="20"/>
      <c r="J5" s="20"/>
      <c r="K5" s="157"/>
      <c r="L5" s="157"/>
    </row>
    <row r="6" spans="1:12" ht="28.5">
      <c r="A6" s="158" t="s">
        <v>403</v>
      </c>
      <c r="B6" s="141" t="s">
        <v>404</v>
      </c>
      <c r="C6" s="3"/>
      <c r="D6" s="142" t="s">
        <v>189</v>
      </c>
      <c r="E6" s="117" t="s">
        <v>190</v>
      </c>
      <c r="G6" s="20"/>
      <c r="H6" s="20"/>
      <c r="I6" s="20"/>
      <c r="J6" s="20"/>
      <c r="K6" s="157"/>
      <c r="L6" s="157"/>
    </row>
    <row r="7" spans="1:12" ht="14.25">
      <c r="A7" s="158" t="s">
        <v>191</v>
      </c>
      <c r="B7" s="141" t="s">
        <v>192</v>
      </c>
      <c r="C7" s="3"/>
      <c r="D7" s="142" t="s">
        <v>193</v>
      </c>
      <c r="E7" s="117" t="s">
        <v>184</v>
      </c>
      <c r="G7" s="20"/>
      <c r="H7" s="20"/>
      <c r="I7" s="20"/>
      <c r="J7" s="20"/>
      <c r="K7" s="157"/>
      <c r="L7" s="157"/>
    </row>
    <row r="8" spans="1:12" ht="28.5">
      <c r="A8" s="156" t="s">
        <v>194</v>
      </c>
      <c r="B8" s="141" t="s">
        <v>195</v>
      </c>
      <c r="C8" s="3"/>
      <c r="D8" s="142" t="s">
        <v>196</v>
      </c>
      <c r="E8" s="117" t="s">
        <v>290</v>
      </c>
      <c r="G8" s="20"/>
      <c r="H8" s="20"/>
      <c r="I8" s="20"/>
      <c r="J8" s="20"/>
      <c r="K8" s="157"/>
      <c r="L8" s="157"/>
    </row>
    <row r="9" spans="1:12" ht="42.75">
      <c r="A9" s="156" t="s">
        <v>197</v>
      </c>
      <c r="B9" s="141" t="s">
        <v>198</v>
      </c>
      <c r="C9" s="3"/>
      <c r="D9" s="142" t="s">
        <v>199</v>
      </c>
      <c r="E9" s="117" t="s">
        <v>293</v>
      </c>
      <c r="G9" s="20"/>
      <c r="H9" s="20"/>
      <c r="I9" s="20"/>
      <c r="J9" s="20"/>
      <c r="K9" s="157"/>
      <c r="L9" s="157"/>
    </row>
    <row r="10" spans="1:12" ht="14.25">
      <c r="A10" s="156" t="s">
        <v>202</v>
      </c>
      <c r="B10" s="128" t="s">
        <v>203</v>
      </c>
      <c r="C10" s="3"/>
      <c r="D10" s="144" t="s">
        <v>204</v>
      </c>
      <c r="E10" s="117" t="s">
        <v>205</v>
      </c>
      <c r="G10" s="20"/>
      <c r="H10" s="20"/>
      <c r="I10" s="20"/>
      <c r="J10" s="20"/>
      <c r="K10" s="157"/>
      <c r="L10" s="157"/>
    </row>
    <row r="11" spans="1:12" ht="14.25">
      <c r="A11" s="156" t="s">
        <v>206</v>
      </c>
      <c r="B11" s="113"/>
      <c r="C11" s="3"/>
      <c r="D11" s="15"/>
      <c r="E11" s="117" t="s">
        <v>207</v>
      </c>
      <c r="G11" s="20"/>
      <c r="H11" s="20"/>
      <c r="I11" s="20"/>
      <c r="J11" s="20"/>
      <c r="K11" s="157"/>
      <c r="L11" s="157"/>
    </row>
    <row r="12" spans="1:12" ht="14.25">
      <c r="A12" s="156" t="s">
        <v>208</v>
      </c>
      <c r="B12" s="113"/>
      <c r="C12" s="3"/>
      <c r="D12" s="15"/>
      <c r="E12" s="117" t="s">
        <v>296</v>
      </c>
      <c r="G12" s="20"/>
      <c r="H12" s="20"/>
      <c r="I12" s="20"/>
      <c r="J12" s="20"/>
      <c r="K12" s="157"/>
      <c r="L12" s="157"/>
    </row>
    <row r="13" spans="1:12" ht="14.25">
      <c r="A13" s="156" t="s">
        <v>209</v>
      </c>
      <c r="B13" s="113"/>
      <c r="C13" s="3"/>
      <c r="D13" s="15"/>
      <c r="E13" s="117" t="s">
        <v>299</v>
      </c>
      <c r="G13" s="20"/>
      <c r="H13" s="20"/>
      <c r="I13" s="20"/>
      <c r="J13" s="20"/>
      <c r="K13" s="157"/>
      <c r="L13" s="157"/>
    </row>
    <row r="14" spans="1:12" ht="28.5">
      <c r="A14" s="156" t="s">
        <v>210</v>
      </c>
      <c r="B14" s="113"/>
      <c r="C14" s="3"/>
      <c r="D14" s="15"/>
      <c r="E14" s="117" t="s">
        <v>302</v>
      </c>
      <c r="G14" s="20"/>
      <c r="H14" s="20"/>
      <c r="I14" s="20"/>
      <c r="J14" s="20"/>
      <c r="K14" s="157"/>
      <c r="L14" s="157"/>
    </row>
    <row r="15" spans="1:12" ht="42.75">
      <c r="A15" s="156" t="s">
        <v>211</v>
      </c>
      <c r="B15" s="113"/>
      <c r="C15" s="3"/>
      <c r="D15" s="15"/>
      <c r="E15" s="117" t="s">
        <v>307</v>
      </c>
      <c r="G15" s="20"/>
      <c r="H15" s="20"/>
      <c r="I15" s="20"/>
      <c r="J15" s="20"/>
      <c r="K15" s="157"/>
      <c r="L15" s="157"/>
    </row>
    <row r="16" spans="1:12" ht="14.25">
      <c r="A16" s="156" t="s">
        <v>212</v>
      </c>
      <c r="B16" s="113"/>
      <c r="C16" s="3"/>
      <c r="D16" s="15"/>
      <c r="E16" s="117" t="s">
        <v>310</v>
      </c>
      <c r="G16" s="20"/>
      <c r="H16" s="20"/>
      <c r="I16" s="20"/>
      <c r="J16" s="20"/>
      <c r="K16" s="157"/>
      <c r="L16" s="157"/>
    </row>
    <row r="17" spans="1:12" ht="28.5">
      <c r="A17" s="156" t="s">
        <v>632</v>
      </c>
      <c r="B17" s="113"/>
      <c r="C17" s="3"/>
      <c r="D17" s="15"/>
      <c r="E17" s="117" t="s">
        <v>313</v>
      </c>
      <c r="G17" s="20"/>
      <c r="H17" s="20"/>
      <c r="I17" s="20"/>
      <c r="J17" s="20"/>
      <c r="K17" s="157"/>
      <c r="L17" s="157"/>
    </row>
    <row r="18" spans="1:12" ht="14.25">
      <c r="A18" s="1415" t="s">
        <v>329</v>
      </c>
      <c r="B18" s="113"/>
      <c r="C18" s="3"/>
      <c r="D18" s="15"/>
      <c r="E18" s="117" t="s">
        <v>315</v>
      </c>
      <c r="G18" s="3"/>
      <c r="H18" s="3"/>
      <c r="I18" s="3"/>
      <c r="J18" s="3"/>
      <c r="K18" s="157"/>
      <c r="L18" s="157"/>
    </row>
    <row r="19" spans="1:10" ht="14.25">
      <c r="A19" s="156" t="s">
        <v>331</v>
      </c>
      <c r="B19" s="159"/>
      <c r="C19" s="3"/>
      <c r="D19" s="15"/>
      <c r="E19" s="117" t="s">
        <v>317</v>
      </c>
      <c r="G19" s="3"/>
      <c r="H19" s="3"/>
      <c r="I19" s="3"/>
      <c r="J19" s="3"/>
    </row>
    <row r="20" spans="1:10" ht="14.25">
      <c r="A20" s="156" t="s">
        <v>332</v>
      </c>
      <c r="B20" s="159"/>
      <c r="C20" s="3"/>
      <c r="D20" s="15"/>
      <c r="E20" s="117" t="s">
        <v>319</v>
      </c>
      <c r="G20" s="3"/>
      <c r="H20" s="3"/>
      <c r="I20" s="3"/>
      <c r="J20" s="3"/>
    </row>
    <row r="21" spans="1:10" ht="14.25">
      <c r="A21" s="156" t="s">
        <v>333</v>
      </c>
      <c r="B21" s="159"/>
      <c r="C21" s="3"/>
      <c r="D21" s="15"/>
      <c r="E21" s="117" t="s">
        <v>321</v>
      </c>
      <c r="G21" s="3"/>
      <c r="H21" s="3"/>
      <c r="I21" s="3"/>
      <c r="J21" s="3"/>
    </row>
    <row r="22" spans="1:10" ht="14.25">
      <c r="A22" s="156" t="s">
        <v>334</v>
      </c>
      <c r="B22" s="113"/>
      <c r="C22" s="3"/>
      <c r="D22" s="15"/>
      <c r="E22" s="117" t="s">
        <v>323</v>
      </c>
      <c r="G22" s="3"/>
      <c r="H22" s="3"/>
      <c r="I22" s="3"/>
      <c r="J22" s="3"/>
    </row>
    <row r="23" spans="1:10" ht="42.75">
      <c r="A23" s="156" t="s">
        <v>335</v>
      </c>
      <c r="B23" s="113"/>
      <c r="C23" s="3"/>
      <c r="D23" s="15"/>
      <c r="E23" s="117" t="s">
        <v>325</v>
      </c>
      <c r="G23" s="3"/>
      <c r="H23" s="3"/>
      <c r="I23" s="3"/>
      <c r="J23" s="3"/>
    </row>
    <row r="24" spans="1:10" ht="14.25">
      <c r="A24" s="160" t="s">
        <v>213</v>
      </c>
      <c r="B24" s="113"/>
      <c r="C24" s="3"/>
      <c r="D24" s="15"/>
      <c r="E24" s="117" t="s">
        <v>327</v>
      </c>
      <c r="G24" s="3"/>
      <c r="H24" s="3"/>
      <c r="I24" s="3"/>
      <c r="J24" s="3"/>
    </row>
    <row r="25" spans="1:10" ht="14.25">
      <c r="A25" s="161"/>
      <c r="B25" s="113"/>
      <c r="C25" s="3"/>
      <c r="D25" s="3"/>
      <c r="E25" s="160" t="s">
        <v>214</v>
      </c>
      <c r="G25" s="3"/>
      <c r="H25" s="3"/>
      <c r="I25" s="3"/>
      <c r="J25" s="3"/>
    </row>
    <row r="26" spans="1:6" ht="14.25">
      <c r="A26" s="161"/>
      <c r="B26" s="113"/>
      <c r="C26" s="3"/>
      <c r="D26" s="3"/>
      <c r="E26" s="136"/>
      <c r="F26" s="3"/>
    </row>
    <row r="27" spans="1:5" ht="14.25">
      <c r="A27" s="161"/>
      <c r="B27" s="113"/>
      <c r="C27" s="3"/>
      <c r="D27" s="3"/>
      <c r="E27" s="136"/>
    </row>
    <row r="28" spans="1:5" ht="14.25">
      <c r="A28" s="161"/>
      <c r="B28" s="113"/>
      <c r="C28" s="3"/>
      <c r="D28" s="3"/>
      <c r="E28" s="15"/>
    </row>
    <row r="29" spans="1:5" ht="14.25">
      <c r="A29" s="161"/>
      <c r="B29" s="113"/>
      <c r="C29" s="3"/>
      <c r="D29" s="3"/>
      <c r="E29" s="15"/>
    </row>
    <row r="30" spans="1:5" ht="14.25">
      <c r="A30" s="161"/>
      <c r="B30" s="113"/>
      <c r="C30" s="3"/>
      <c r="D30" s="3"/>
      <c r="E30" s="15"/>
    </row>
    <row r="31" spans="1:5" ht="14.25">
      <c r="A31" s="161"/>
      <c r="B31" s="113"/>
      <c r="C31" s="3"/>
      <c r="D31" s="3"/>
      <c r="E31" s="15"/>
    </row>
    <row r="32" spans="1:5" ht="14.25">
      <c r="A32" s="162"/>
      <c r="B32" s="113"/>
      <c r="C32" s="3"/>
      <c r="D32" s="3"/>
      <c r="E32" s="15"/>
    </row>
    <row r="33" spans="1:5" ht="14.25">
      <c r="A33" s="162"/>
      <c r="B33" s="113"/>
      <c r="C33" s="3"/>
      <c r="D33" s="3"/>
      <c r="E33" s="15"/>
    </row>
    <row r="34" spans="1:5" ht="14.25">
      <c r="A34" s="162"/>
      <c r="B34" s="113"/>
      <c r="C34" s="3"/>
      <c r="D34" s="3"/>
      <c r="E34" s="15"/>
    </row>
    <row r="35" spans="1:5" ht="14.25">
      <c r="A35" s="162"/>
      <c r="B35" s="113"/>
      <c r="C35" s="3"/>
      <c r="D35" s="3"/>
      <c r="E35" s="15"/>
    </row>
    <row r="36" spans="1:5" ht="14.25">
      <c r="A36" s="162"/>
      <c r="B36" s="113"/>
      <c r="C36" s="3"/>
      <c r="D36" s="3"/>
      <c r="E36" s="15"/>
    </row>
    <row r="37" spans="1:5" ht="14.25">
      <c r="A37" s="162"/>
      <c r="B37" s="113"/>
      <c r="C37" s="3"/>
      <c r="D37" s="3"/>
      <c r="E37" s="15"/>
    </row>
    <row r="38" spans="1:5" ht="14.25">
      <c r="A38" s="162"/>
      <c r="B38" s="113"/>
      <c r="C38" s="3"/>
      <c r="D38" s="3"/>
      <c r="E38" s="15"/>
    </row>
    <row r="39" spans="1:5" ht="14.25">
      <c r="A39" s="162"/>
      <c r="B39" s="113"/>
      <c r="C39" s="3"/>
      <c r="D39" s="3"/>
      <c r="E39" s="15"/>
    </row>
    <row r="40" spans="1:5" ht="14.25">
      <c r="A40" s="162"/>
      <c r="B40" s="113"/>
      <c r="C40" s="3"/>
      <c r="D40" s="3"/>
      <c r="E40" s="15"/>
    </row>
    <row r="41" spans="1:5" ht="14.25">
      <c r="A41" s="162"/>
      <c r="B41" s="113"/>
      <c r="C41" s="3"/>
      <c r="D41" s="3"/>
      <c r="E41" s="15"/>
    </row>
    <row r="42" spans="1:5" ht="14.25">
      <c r="A42" s="162"/>
      <c r="B42" s="113"/>
      <c r="C42" s="3"/>
      <c r="D42" s="3"/>
      <c r="E42" s="15"/>
    </row>
    <row r="43" ht="12.75">
      <c r="A43" s="162"/>
    </row>
  </sheetData>
  <sheetProtection/>
  <printOptions/>
  <pageMargins left="0.17" right="0.16" top="0.17" bottom="1" header="0.17" footer="0.5"/>
  <pageSetup horizontalDpi="600" verticalDpi="600" orientation="landscape" paperSize="9" scale="65" r:id="rId1"/>
</worksheet>
</file>

<file path=xl/worksheets/sheet32.xml><?xml version="1.0" encoding="utf-8"?>
<worksheet xmlns="http://schemas.openxmlformats.org/spreadsheetml/2006/main" xmlns:r="http://schemas.openxmlformats.org/officeDocument/2006/relationships">
  <dimension ref="A1:A65"/>
  <sheetViews>
    <sheetView zoomScalePageLayoutView="0" workbookViewId="0" topLeftCell="A1">
      <selection activeCell="A12" sqref="A12"/>
    </sheetView>
  </sheetViews>
  <sheetFormatPr defaultColWidth="9.140625" defaultRowHeight="12.75"/>
  <cols>
    <col min="1" max="1" width="27.28125" style="0" customWidth="1"/>
  </cols>
  <sheetData>
    <row r="1" ht="12.75">
      <c r="A1" t="s">
        <v>107</v>
      </c>
    </row>
    <row r="2" ht="12.75">
      <c r="A2" t="s">
        <v>116</v>
      </c>
    </row>
    <row r="3" ht="12.75">
      <c r="A3" t="s">
        <v>117</v>
      </c>
    </row>
    <row r="4" ht="12.75">
      <c r="A4" t="s">
        <v>118</v>
      </c>
    </row>
    <row r="5" ht="12.75">
      <c r="A5" t="s">
        <v>119</v>
      </c>
    </row>
    <row r="6" ht="12.75">
      <c r="A6" t="s">
        <v>120</v>
      </c>
    </row>
    <row r="7" ht="12.75">
      <c r="A7" t="s">
        <v>585</v>
      </c>
    </row>
    <row r="21" ht="12.75">
      <c r="A21" t="s">
        <v>107</v>
      </c>
    </row>
    <row r="22" ht="12.75">
      <c r="A22" t="s">
        <v>116</v>
      </c>
    </row>
    <row r="23" ht="12.75">
      <c r="A23" t="s">
        <v>117</v>
      </c>
    </row>
    <row r="24" ht="12.75">
      <c r="A24" t="s">
        <v>120</v>
      </c>
    </row>
    <row r="25" ht="12.75">
      <c r="A25" t="s">
        <v>585</v>
      </c>
    </row>
    <row r="28" ht="12.75">
      <c r="A28" t="s">
        <v>107</v>
      </c>
    </row>
    <row r="29" ht="12.75">
      <c r="A29" t="s">
        <v>581</v>
      </c>
    </row>
    <row r="30" ht="12.75">
      <c r="A30" t="s">
        <v>582</v>
      </c>
    </row>
    <row r="31" ht="12.75">
      <c r="A31" t="s">
        <v>586</v>
      </c>
    </row>
    <row r="32" ht="12.75">
      <c r="A32" t="s">
        <v>587</v>
      </c>
    </row>
    <row r="33" ht="12.75">
      <c r="A33" t="s">
        <v>191</v>
      </c>
    </row>
    <row r="34" ht="12.75">
      <c r="A34" t="s">
        <v>588</v>
      </c>
    </row>
    <row r="35" ht="12.75">
      <c r="A35" t="s">
        <v>589</v>
      </c>
    </row>
    <row r="39" ht="12.75">
      <c r="A39" t="s">
        <v>107</v>
      </c>
    </row>
    <row r="40" ht="12.75">
      <c r="A40" t="s">
        <v>579</v>
      </c>
    </row>
    <row r="41" ht="12.75">
      <c r="A41" t="s">
        <v>580</v>
      </c>
    </row>
    <row r="42" ht="12.75">
      <c r="A42" t="s">
        <v>119</v>
      </c>
    </row>
    <row r="43" ht="12.75">
      <c r="A43" t="s">
        <v>120</v>
      </c>
    </row>
    <row r="44" ht="12.75">
      <c r="A44" t="s">
        <v>590</v>
      </c>
    </row>
    <row r="48" ht="12.75">
      <c r="A48" t="s">
        <v>107</v>
      </c>
    </row>
    <row r="49" ht="12.75">
      <c r="A49" t="s">
        <v>337</v>
      </c>
    </row>
    <row r="50" ht="12.75">
      <c r="A50" t="s">
        <v>591</v>
      </c>
    </row>
    <row r="51" ht="12.75">
      <c r="A51" t="s">
        <v>592</v>
      </c>
    </row>
    <row r="52" ht="12.75">
      <c r="A52" t="s">
        <v>376</v>
      </c>
    </row>
    <row r="53" ht="12.75">
      <c r="A53" t="s">
        <v>377</v>
      </c>
    </row>
    <row r="54" ht="12.75">
      <c r="A54" t="s">
        <v>378</v>
      </c>
    </row>
    <row r="55" ht="12.75">
      <c r="A55" t="s">
        <v>593</v>
      </c>
    </row>
    <row r="58" ht="12.75">
      <c r="A58" t="s">
        <v>107</v>
      </c>
    </row>
    <row r="59" ht="12.75">
      <c r="A59" t="s">
        <v>122</v>
      </c>
    </row>
    <row r="60" ht="12.75">
      <c r="A60" t="s">
        <v>123</v>
      </c>
    </row>
    <row r="61" ht="12.75">
      <c r="A61" t="s">
        <v>124</v>
      </c>
    </row>
    <row r="62" ht="12.75">
      <c r="A62" t="s">
        <v>583</v>
      </c>
    </row>
    <row r="63" ht="12.75">
      <c r="A63" t="s">
        <v>125</v>
      </c>
    </row>
    <row r="64" ht="12.75">
      <c r="A64" t="s">
        <v>126</v>
      </c>
    </row>
    <row r="65" ht="12.75">
      <c r="A65" t="s">
        <v>584</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11"/>
    <pageSetUpPr fitToPage="1"/>
  </sheetPr>
  <dimension ref="A1:Q62"/>
  <sheetViews>
    <sheetView showGridLines="0" zoomScale="65" zoomScaleNormal="65" zoomScaleSheetLayoutView="70" zoomScalePageLayoutView="0" workbookViewId="0" topLeftCell="A17">
      <selection activeCell="G19" sqref="G19:L19"/>
    </sheetView>
  </sheetViews>
  <sheetFormatPr defaultColWidth="9.140625" defaultRowHeight="12.75" outlineLevelRow="1"/>
  <cols>
    <col min="1" max="1" width="29.421875" style="72" customWidth="1"/>
    <col min="2" max="2" width="23.140625" style="72" customWidth="1"/>
    <col min="3" max="3" width="25.7109375" style="72" customWidth="1"/>
    <col min="4" max="4" width="16.421875" style="72" customWidth="1"/>
    <col min="5" max="5" width="15.00390625" style="72" customWidth="1"/>
    <col min="6" max="6" width="16.8515625" style="72" customWidth="1"/>
    <col min="7" max="7" width="34.140625" style="72" customWidth="1"/>
    <col min="8" max="10" width="9.140625" style="72" customWidth="1"/>
    <col min="11" max="11" width="21.421875" style="72" customWidth="1"/>
    <col min="12" max="16384" width="9.140625" style="72" customWidth="1"/>
  </cols>
  <sheetData>
    <row r="1" spans="1:14" s="63" customFormat="1" ht="25.5" customHeight="1">
      <c r="A1" s="1470" t="s">
        <v>61</v>
      </c>
      <c r="B1" s="1470"/>
      <c r="C1" s="1470"/>
      <c r="D1" s="1470"/>
      <c r="E1" s="1470"/>
      <c r="F1" s="1470"/>
      <c r="G1" s="1470"/>
      <c r="H1" s="492"/>
      <c r="I1" s="35"/>
      <c r="J1" s="35"/>
      <c r="K1" s="12"/>
      <c r="L1" s="12"/>
      <c r="M1" s="14"/>
      <c r="N1" s="14"/>
    </row>
    <row r="2" spans="1:13" s="63" customFormat="1" ht="27" customHeight="1" thickBot="1">
      <c r="A2" s="98" t="s">
        <v>154</v>
      </c>
      <c r="B2" s="98"/>
      <c r="C2" s="10"/>
      <c r="D2" s="10"/>
      <c r="E2" s="36"/>
      <c r="F2" s="10"/>
      <c r="G2" s="10"/>
      <c r="H2" s="10"/>
      <c r="I2" s="10"/>
      <c r="J2" s="12"/>
      <c r="K2" s="12"/>
      <c r="L2" s="12"/>
      <c r="M2" s="14"/>
    </row>
    <row r="3" spans="1:12" s="73" customFormat="1" ht="18" customHeight="1" thickBot="1">
      <c r="A3" s="1471" t="s">
        <v>70</v>
      </c>
      <c r="B3" s="1547"/>
      <c r="C3" s="1472"/>
      <c r="D3" s="1549" t="str">
        <f>IF('PR_Programmatic Progress_1A'!C7="","",'PR_Programmatic Progress_1A'!C7)</f>
        <v>GEO-H-NCDC</v>
      </c>
      <c r="E3" s="1550"/>
      <c r="F3" s="1550"/>
      <c r="G3" s="1551"/>
      <c r="H3" s="4"/>
      <c r="I3" s="4"/>
      <c r="J3" s="4"/>
      <c r="K3" s="4"/>
      <c r="L3" s="4"/>
    </row>
    <row r="4" spans="1:12" s="73" customFormat="1" ht="15" customHeight="1">
      <c r="A4" s="493" t="s">
        <v>271</v>
      </c>
      <c r="B4" s="513"/>
      <c r="C4" s="513"/>
      <c r="D4" s="53" t="s">
        <v>277</v>
      </c>
      <c r="E4" s="505" t="str">
        <f>IF('PR_Programmatic Progress_1A'!D12="Select","",'PR_Programmatic Progress_1A'!D12)</f>
        <v>Semester</v>
      </c>
      <c r="F4" s="5" t="s">
        <v>278</v>
      </c>
      <c r="G4" s="47">
        <f>IF('PR_Programmatic Progress_1A'!F12="Select","",'PR_Programmatic Progress_1A'!F12)</f>
        <v>2</v>
      </c>
      <c r="H4" s="4"/>
      <c r="I4" s="4"/>
      <c r="J4" s="4"/>
      <c r="K4" s="4"/>
      <c r="L4" s="4"/>
    </row>
    <row r="5" spans="1:12" s="73" customFormat="1" ht="15" customHeight="1">
      <c r="A5" s="514" t="s">
        <v>272</v>
      </c>
      <c r="B5" s="40"/>
      <c r="C5" s="40"/>
      <c r="D5" s="54" t="s">
        <v>240</v>
      </c>
      <c r="E5" s="520">
        <f>IF('PR_Programmatic Progress_1A'!D13="","",'PR_Programmatic Progress_1A'!D13)</f>
        <v>41821</v>
      </c>
      <c r="F5" s="5" t="s">
        <v>258</v>
      </c>
      <c r="G5" s="521">
        <f>IF('PR_Programmatic Progress_1A'!F13="","",'PR_Programmatic Progress_1A'!F13)</f>
        <v>42004</v>
      </c>
      <c r="H5" s="4"/>
      <c r="I5" s="4"/>
      <c r="J5" s="4"/>
      <c r="K5" s="4"/>
      <c r="L5" s="4"/>
    </row>
    <row r="6" spans="1:12" s="73" customFormat="1" ht="15" customHeight="1" thickBot="1">
      <c r="A6" s="55" t="s">
        <v>273</v>
      </c>
      <c r="B6" s="167"/>
      <c r="C6" s="41"/>
      <c r="D6" s="1537">
        <f>IF('PR_Programmatic Progress_1A'!C14="Select","",'PR_Programmatic Progress_1A'!C14)</f>
        <v>2</v>
      </c>
      <c r="E6" s="1538"/>
      <c r="F6" s="1538"/>
      <c r="G6" s="1539"/>
      <c r="H6" s="4"/>
      <c r="I6" s="4"/>
      <c r="J6" s="4"/>
      <c r="K6" s="4"/>
      <c r="L6" s="4"/>
    </row>
    <row r="7" spans="1:12" ht="12.75">
      <c r="A7" s="535"/>
      <c r="B7" s="3"/>
      <c r="C7" s="3"/>
      <c r="D7" s="3"/>
      <c r="E7" s="3"/>
      <c r="F7" s="3"/>
      <c r="G7" s="3"/>
      <c r="H7" s="3"/>
      <c r="I7" s="3"/>
      <c r="J7" s="3"/>
      <c r="K7" s="3"/>
      <c r="L7" s="3"/>
    </row>
    <row r="8" spans="1:17" s="67" customFormat="1" ht="23.25">
      <c r="A8" s="171" t="s">
        <v>223</v>
      </c>
      <c r="B8" s="171"/>
      <c r="C8" s="171"/>
      <c r="D8" s="171"/>
      <c r="E8" s="171"/>
      <c r="F8" s="171"/>
      <c r="G8" s="171"/>
      <c r="H8" s="171"/>
      <c r="I8" s="171"/>
      <c r="J8" s="171"/>
      <c r="K8" s="171"/>
      <c r="L8" s="171"/>
      <c r="M8" s="750"/>
      <c r="N8" s="750"/>
      <c r="O8" s="750"/>
      <c r="P8" s="750"/>
      <c r="Q8" s="750"/>
    </row>
    <row r="9" spans="1:17" s="67" customFormat="1" ht="23.25">
      <c r="A9" s="171"/>
      <c r="B9" s="171"/>
      <c r="C9" s="171"/>
      <c r="D9" s="171"/>
      <c r="E9" s="171"/>
      <c r="F9" s="171"/>
      <c r="G9" s="171"/>
      <c r="H9" s="171"/>
      <c r="I9" s="171"/>
      <c r="J9" s="171"/>
      <c r="K9" s="171"/>
      <c r="L9" s="171"/>
      <c r="M9" s="750"/>
      <c r="N9" s="750"/>
      <c r="O9" s="750"/>
      <c r="P9" s="750"/>
      <c r="Q9" s="750"/>
    </row>
    <row r="10" spans="1:15" s="74" customFormat="1" ht="24.75" customHeight="1" thickBot="1">
      <c r="A10" s="874" t="s">
        <v>484</v>
      </c>
      <c r="B10" s="875"/>
      <c r="C10" s="875"/>
      <c r="D10" s="875"/>
      <c r="E10" s="875"/>
      <c r="F10" s="875"/>
      <c r="G10" s="875"/>
      <c r="H10" s="875"/>
      <c r="I10" s="875"/>
      <c r="J10" s="875"/>
      <c r="K10" s="875"/>
      <c r="L10" s="875"/>
      <c r="M10" s="91"/>
      <c r="N10" s="91"/>
      <c r="O10" s="91"/>
    </row>
    <row r="11" spans="1:12" s="74" customFormat="1" ht="4.5" customHeight="1">
      <c r="A11" s="1641"/>
      <c r="B11" s="1641"/>
      <c r="C11" s="1641"/>
      <c r="D11" s="1641"/>
      <c r="E11" s="1641"/>
      <c r="F11" s="1641"/>
      <c r="G11" s="1641"/>
      <c r="H11" s="1641"/>
      <c r="I11" s="1641"/>
      <c r="J11" s="1641"/>
      <c r="K11" s="1641"/>
      <c r="L11" s="1641"/>
    </row>
    <row r="12" spans="1:12" s="74" customFormat="1" ht="68.25" customHeight="1" thickBot="1">
      <c r="A12" s="1639" t="s">
        <v>613</v>
      </c>
      <c r="B12" s="1640"/>
      <c r="C12" s="1640"/>
      <c r="D12" s="1640"/>
      <c r="E12" s="1640"/>
      <c r="F12" s="1640"/>
      <c r="G12" s="1640"/>
      <c r="H12" s="1640"/>
      <c r="I12" s="1640"/>
      <c r="J12" s="1640"/>
      <c r="K12" s="1640"/>
      <c r="L12" s="1640"/>
    </row>
    <row r="13" spans="1:12" s="63" customFormat="1" ht="53.25" customHeight="1">
      <c r="A13" s="1621" t="s">
        <v>185</v>
      </c>
      <c r="B13" s="1636"/>
      <c r="C13" s="1636"/>
      <c r="D13" s="1637"/>
      <c r="E13" s="1638"/>
      <c r="F13" s="1072" t="s">
        <v>6</v>
      </c>
      <c r="G13" s="1583" t="s">
        <v>410</v>
      </c>
      <c r="H13" s="1584"/>
      <c r="I13" s="1584"/>
      <c r="J13" s="1584"/>
      <c r="K13" s="1584"/>
      <c r="L13" s="1585"/>
    </row>
    <row r="14" spans="1:12" ht="140.25" customHeight="1">
      <c r="A14" s="1586" t="s">
        <v>714</v>
      </c>
      <c r="B14" s="1587"/>
      <c r="C14" s="1587"/>
      <c r="D14" s="1588"/>
      <c r="E14" s="1589"/>
      <c r="F14" s="714" t="s">
        <v>715</v>
      </c>
      <c r="G14" s="1593"/>
      <c r="H14" s="1594"/>
      <c r="I14" s="1594"/>
      <c r="J14" s="1594"/>
      <c r="K14" s="1594"/>
      <c r="L14" s="1595"/>
    </row>
    <row r="15" spans="1:12" ht="104.25" customHeight="1">
      <c r="A15" s="1586" t="s">
        <v>716</v>
      </c>
      <c r="B15" s="1573"/>
      <c r="C15" s="1573"/>
      <c r="D15" s="1573"/>
      <c r="E15" s="1574"/>
      <c r="F15" s="714" t="s">
        <v>715</v>
      </c>
      <c r="G15" s="1593"/>
      <c r="H15" s="1594"/>
      <c r="I15" s="1594"/>
      <c r="J15" s="1594"/>
      <c r="K15" s="1594"/>
      <c r="L15" s="1595"/>
    </row>
    <row r="16" spans="1:12" ht="285" customHeight="1">
      <c r="A16" s="1586" t="s">
        <v>717</v>
      </c>
      <c r="B16" s="1587"/>
      <c r="C16" s="1587"/>
      <c r="D16" s="1588"/>
      <c r="E16" s="1589"/>
      <c r="F16" s="714" t="s">
        <v>715</v>
      </c>
      <c r="G16" s="1635"/>
      <c r="H16" s="1594"/>
      <c r="I16" s="1594"/>
      <c r="J16" s="1594"/>
      <c r="K16" s="1594"/>
      <c r="L16" s="1595"/>
    </row>
    <row r="17" spans="1:12" ht="104.25" customHeight="1">
      <c r="A17" s="1586" t="s">
        <v>718</v>
      </c>
      <c r="B17" s="1587"/>
      <c r="C17" s="1587"/>
      <c r="D17" s="1588" t="s">
        <v>257</v>
      </c>
      <c r="E17" s="1589"/>
      <c r="F17" s="714" t="s">
        <v>715</v>
      </c>
      <c r="G17" s="1593"/>
      <c r="H17" s="1594"/>
      <c r="I17" s="1594"/>
      <c r="J17" s="1594"/>
      <c r="K17" s="1594"/>
      <c r="L17" s="1595"/>
    </row>
    <row r="18" spans="1:12" ht="87" customHeight="1">
      <c r="A18" s="1586" t="s">
        <v>719</v>
      </c>
      <c r="B18" s="1587"/>
      <c r="C18" s="1587"/>
      <c r="D18" s="1588"/>
      <c r="E18" s="1589"/>
      <c r="F18" s="714" t="s">
        <v>715</v>
      </c>
      <c r="G18" s="1593"/>
      <c r="H18" s="1594"/>
      <c r="I18" s="1594"/>
      <c r="J18" s="1594"/>
      <c r="K18" s="1594"/>
      <c r="L18" s="1595"/>
    </row>
    <row r="19" spans="1:12" ht="120" customHeight="1">
      <c r="A19" s="1586" t="s">
        <v>790</v>
      </c>
      <c r="B19" s="1573"/>
      <c r="C19" s="1573"/>
      <c r="D19" s="1573"/>
      <c r="E19" s="1574"/>
      <c r="F19" s="714" t="s">
        <v>715</v>
      </c>
      <c r="G19" s="1628" t="s">
        <v>789</v>
      </c>
      <c r="H19" s="1629"/>
      <c r="I19" s="1629"/>
      <c r="J19" s="1629"/>
      <c r="K19" s="1629"/>
      <c r="L19" s="1630"/>
    </row>
    <row r="20" spans="1:12" ht="83.25" customHeight="1">
      <c r="A20" s="1631" t="s">
        <v>720</v>
      </c>
      <c r="B20" s="1632"/>
      <c r="C20" s="1632"/>
      <c r="D20" s="1633" t="s">
        <v>257</v>
      </c>
      <c r="E20" s="1634"/>
      <c r="F20" s="714" t="s">
        <v>715</v>
      </c>
      <c r="G20" s="1593" t="s">
        <v>791</v>
      </c>
      <c r="H20" s="1594"/>
      <c r="I20" s="1594"/>
      <c r="J20" s="1594"/>
      <c r="K20" s="1594"/>
      <c r="L20" s="1595"/>
    </row>
    <row r="21" spans="1:12" ht="78.75" customHeight="1">
      <c r="A21" s="1586" t="s">
        <v>721</v>
      </c>
      <c r="B21" s="1587"/>
      <c r="C21" s="1587"/>
      <c r="D21" s="1588"/>
      <c r="E21" s="1589"/>
      <c r="F21" s="714" t="s">
        <v>715</v>
      </c>
      <c r="G21" s="1593" t="s">
        <v>745</v>
      </c>
      <c r="H21" s="1594"/>
      <c r="I21" s="1594"/>
      <c r="J21" s="1594"/>
      <c r="K21" s="1594"/>
      <c r="L21" s="1595"/>
    </row>
    <row r="22" spans="1:12" ht="33.75" customHeight="1" hidden="1" outlineLevel="1">
      <c r="A22" s="1586"/>
      <c r="B22" s="1587"/>
      <c r="C22" s="1587"/>
      <c r="D22" s="1588"/>
      <c r="E22" s="1589"/>
      <c r="F22" s="714" t="s">
        <v>257</v>
      </c>
      <c r="G22" s="1581"/>
      <c r="H22" s="1573"/>
      <c r="I22" s="1573"/>
      <c r="J22" s="1573"/>
      <c r="K22" s="1573"/>
      <c r="L22" s="1582"/>
    </row>
    <row r="23" spans="1:12" ht="33.75" customHeight="1" hidden="1" outlineLevel="1">
      <c r="A23" s="1586"/>
      <c r="B23" s="1587"/>
      <c r="C23" s="1587"/>
      <c r="D23" s="1588"/>
      <c r="E23" s="1589"/>
      <c r="F23" s="714" t="s">
        <v>257</v>
      </c>
      <c r="G23" s="1581"/>
      <c r="H23" s="1573"/>
      <c r="I23" s="1573"/>
      <c r="J23" s="1573"/>
      <c r="K23" s="1573"/>
      <c r="L23" s="1582"/>
    </row>
    <row r="24" spans="1:12" ht="33.75" customHeight="1" hidden="1" outlineLevel="1">
      <c r="A24" s="1586"/>
      <c r="B24" s="1587"/>
      <c r="C24" s="1587"/>
      <c r="D24" s="1588"/>
      <c r="E24" s="1589"/>
      <c r="F24" s="714" t="s">
        <v>257</v>
      </c>
      <c r="G24" s="1581"/>
      <c r="H24" s="1573"/>
      <c r="I24" s="1573"/>
      <c r="J24" s="1573"/>
      <c r="K24" s="1573"/>
      <c r="L24" s="1582"/>
    </row>
    <row r="25" spans="1:12" s="1147" customFormat="1" ht="15" customHeight="1" collapsed="1">
      <c r="A25" s="1590"/>
      <c r="B25" s="1591"/>
      <c r="C25" s="1591"/>
      <c r="D25" s="1591"/>
      <c r="E25" s="1591"/>
      <c r="F25" s="1591"/>
      <c r="G25" s="1591"/>
      <c r="H25" s="1591"/>
      <c r="I25" s="1591"/>
      <c r="J25" s="1591"/>
      <c r="K25" s="1591"/>
      <c r="L25" s="1592"/>
    </row>
    <row r="26" spans="1:12" ht="33.75" customHeight="1" hidden="1" outlineLevel="1">
      <c r="A26" s="1586"/>
      <c r="B26" s="1587"/>
      <c r="C26" s="1587"/>
      <c r="D26" s="1588"/>
      <c r="E26" s="1589"/>
      <c r="F26" s="714" t="s">
        <v>257</v>
      </c>
      <c r="G26" s="1581"/>
      <c r="H26" s="1573"/>
      <c r="I26" s="1573"/>
      <c r="J26" s="1573"/>
      <c r="K26" s="1573"/>
      <c r="L26" s="1582"/>
    </row>
    <row r="27" spans="1:12" ht="33.75" customHeight="1" hidden="1" outlineLevel="1">
      <c r="A27" s="1586"/>
      <c r="B27" s="1587"/>
      <c r="C27" s="1587"/>
      <c r="D27" s="1588"/>
      <c r="E27" s="1589"/>
      <c r="F27" s="714" t="s">
        <v>257</v>
      </c>
      <c r="G27" s="1581"/>
      <c r="H27" s="1573"/>
      <c r="I27" s="1573"/>
      <c r="J27" s="1573"/>
      <c r="K27" s="1573"/>
      <c r="L27" s="1582"/>
    </row>
    <row r="28" spans="1:12" ht="33.75" customHeight="1" hidden="1" outlineLevel="1" thickBot="1">
      <c r="A28" s="1615"/>
      <c r="B28" s="1616"/>
      <c r="C28" s="1616"/>
      <c r="D28" s="1617"/>
      <c r="E28" s="1618"/>
      <c r="F28" s="715" t="s">
        <v>257</v>
      </c>
      <c r="G28" s="1625"/>
      <c r="H28" s="1626"/>
      <c r="I28" s="1626"/>
      <c r="J28" s="1626"/>
      <c r="K28" s="1626"/>
      <c r="L28" s="1627"/>
    </row>
    <row r="29" spans="1:12" s="359" customFormat="1" ht="25.5" customHeight="1" collapsed="1">
      <c r="A29" s="178"/>
      <c r="B29" s="178"/>
      <c r="C29" s="178"/>
      <c r="D29" s="178"/>
      <c r="E29" s="178"/>
      <c r="F29" s="178"/>
      <c r="G29" s="178"/>
      <c r="H29" s="178"/>
      <c r="I29" s="178"/>
      <c r="J29" s="178"/>
      <c r="K29" s="178"/>
      <c r="L29" s="178"/>
    </row>
    <row r="30" spans="1:12" ht="25.5" customHeight="1">
      <c r="A30" s="1601" t="s">
        <v>485</v>
      </c>
      <c r="B30" s="1602"/>
      <c r="C30" s="1602"/>
      <c r="D30" s="1602"/>
      <c r="E30" s="1602"/>
      <c r="F30" s="1602"/>
      <c r="G30" s="1602"/>
      <c r="H30" s="1602"/>
      <c r="I30" s="1602"/>
      <c r="J30" s="1602"/>
      <c r="K30" s="1602"/>
      <c r="L30" s="1602"/>
    </row>
    <row r="31" spans="1:12" ht="37.5" customHeight="1">
      <c r="A31" s="1619" t="s">
        <v>614</v>
      </c>
      <c r="B31" s="1620"/>
      <c r="C31" s="1620"/>
      <c r="D31" s="1620"/>
      <c r="E31" s="1620"/>
      <c r="F31" s="1620"/>
      <c r="G31" s="1620"/>
      <c r="H31" s="1620"/>
      <c r="I31" s="1620"/>
      <c r="J31" s="1620"/>
      <c r="K31" s="1620"/>
      <c r="L31" s="1620"/>
    </row>
    <row r="32" spans="1:12" ht="5.25" customHeight="1" thickBot="1">
      <c r="A32" s="79"/>
      <c r="B32" s="77"/>
      <c r="C32" s="77"/>
      <c r="D32" s="77"/>
      <c r="E32" s="77"/>
      <c r="F32" s="77"/>
      <c r="G32" s="77"/>
      <c r="H32" s="77"/>
      <c r="I32" s="77"/>
      <c r="J32" s="77"/>
      <c r="K32" s="77"/>
      <c r="L32" s="77"/>
    </row>
    <row r="33" spans="1:12" ht="40.5" customHeight="1">
      <c r="A33" s="1621" t="s">
        <v>409</v>
      </c>
      <c r="B33" s="1584"/>
      <c r="C33" s="1584"/>
      <c r="D33" s="1622"/>
      <c r="E33" s="1583" t="s">
        <v>410</v>
      </c>
      <c r="F33" s="1584"/>
      <c r="G33" s="1584"/>
      <c r="H33" s="1584"/>
      <c r="I33" s="1584"/>
      <c r="J33" s="1584"/>
      <c r="K33" s="1584"/>
      <c r="L33" s="1585"/>
    </row>
    <row r="34" spans="1:12" ht="173.25" customHeight="1">
      <c r="A34" s="1586" t="s">
        <v>722</v>
      </c>
      <c r="B34" s="1573"/>
      <c r="C34" s="1573"/>
      <c r="D34" s="1574"/>
      <c r="E34" s="1581" t="s">
        <v>723</v>
      </c>
      <c r="F34" s="1623"/>
      <c r="G34" s="1623"/>
      <c r="H34" s="1623"/>
      <c r="I34" s="1623"/>
      <c r="J34" s="1623"/>
      <c r="K34" s="1623"/>
      <c r="L34" s="1624"/>
    </row>
    <row r="35" spans="1:12" ht="193.5" customHeight="1">
      <c r="A35" s="1586" t="s">
        <v>724</v>
      </c>
      <c r="B35" s="1573"/>
      <c r="C35" s="1573"/>
      <c r="D35" s="1574"/>
      <c r="E35" s="1581" t="s">
        <v>747</v>
      </c>
      <c r="F35" s="1623"/>
      <c r="G35" s="1623"/>
      <c r="H35" s="1623"/>
      <c r="I35" s="1623"/>
      <c r="J35" s="1623"/>
      <c r="K35" s="1623"/>
      <c r="L35" s="1624"/>
    </row>
    <row r="36" spans="1:12" ht="183" customHeight="1">
      <c r="A36" s="1586" t="s">
        <v>725</v>
      </c>
      <c r="B36" s="1573"/>
      <c r="C36" s="1573"/>
      <c r="D36" s="1574"/>
      <c r="E36" s="1581" t="s">
        <v>726</v>
      </c>
      <c r="F36" s="1623"/>
      <c r="G36" s="1623"/>
      <c r="H36" s="1623"/>
      <c r="I36" s="1623"/>
      <c r="J36" s="1623"/>
      <c r="K36" s="1623"/>
      <c r="L36" s="1624"/>
    </row>
    <row r="37" spans="1:12" ht="157.5" customHeight="1">
      <c r="A37" s="1586" t="s">
        <v>727</v>
      </c>
      <c r="B37" s="1573"/>
      <c r="C37" s="1573"/>
      <c r="D37" s="1574"/>
      <c r="E37" s="1578" t="s">
        <v>730</v>
      </c>
      <c r="F37" s="1579"/>
      <c r="G37" s="1579"/>
      <c r="H37" s="1579"/>
      <c r="I37" s="1579"/>
      <c r="J37" s="1579"/>
      <c r="K37" s="1579"/>
      <c r="L37" s="1580"/>
    </row>
    <row r="38" spans="1:12" ht="108" customHeight="1">
      <c r="A38" s="1586" t="s">
        <v>728</v>
      </c>
      <c r="B38" s="1573"/>
      <c r="C38" s="1573"/>
      <c r="D38" s="1574"/>
      <c r="E38" s="1581" t="s">
        <v>729</v>
      </c>
      <c r="F38" s="1573"/>
      <c r="G38" s="1573"/>
      <c r="H38" s="1573"/>
      <c r="I38" s="1573"/>
      <c r="J38" s="1573"/>
      <c r="K38" s="1573"/>
      <c r="L38" s="1582"/>
    </row>
    <row r="39" spans="1:12" ht="35.25" customHeight="1">
      <c r="A39" s="1572"/>
      <c r="B39" s="1573"/>
      <c r="C39" s="1573"/>
      <c r="D39" s="1574"/>
      <c r="E39" s="1575"/>
      <c r="F39" s="1576"/>
      <c r="G39" s="1576"/>
      <c r="H39" s="1576"/>
      <c r="I39" s="1576"/>
      <c r="J39" s="1576"/>
      <c r="K39" s="1576"/>
      <c r="L39" s="1577"/>
    </row>
    <row r="40" spans="1:12" ht="35.25" customHeight="1">
      <c r="A40" s="1572"/>
      <c r="B40" s="1573"/>
      <c r="C40" s="1573"/>
      <c r="D40" s="1574"/>
      <c r="E40" s="1575"/>
      <c r="F40" s="1576"/>
      <c r="G40" s="1576"/>
      <c r="H40" s="1576"/>
      <c r="I40" s="1576"/>
      <c r="J40" s="1576"/>
      <c r="K40" s="1576"/>
      <c r="L40" s="1577"/>
    </row>
    <row r="41" spans="1:12" ht="35.25" customHeight="1">
      <c r="A41" s="1572"/>
      <c r="B41" s="1573"/>
      <c r="C41" s="1573"/>
      <c r="D41" s="1574"/>
      <c r="E41" s="1575"/>
      <c r="F41" s="1576"/>
      <c r="G41" s="1576"/>
      <c r="H41" s="1576"/>
      <c r="I41" s="1576"/>
      <c r="J41" s="1576"/>
      <c r="K41" s="1576"/>
      <c r="L41" s="1577"/>
    </row>
    <row r="42" spans="1:12" ht="35.25" customHeight="1" hidden="1" outlineLevel="1">
      <c r="A42" s="1572"/>
      <c r="B42" s="1573"/>
      <c r="C42" s="1573"/>
      <c r="D42" s="1574"/>
      <c r="E42" s="1575"/>
      <c r="F42" s="1576"/>
      <c r="G42" s="1576"/>
      <c r="H42" s="1576"/>
      <c r="I42" s="1576"/>
      <c r="J42" s="1576"/>
      <c r="K42" s="1576"/>
      <c r="L42" s="1577"/>
    </row>
    <row r="43" spans="1:12" ht="35.25" customHeight="1" hidden="1" outlineLevel="1">
      <c r="A43" s="1572"/>
      <c r="B43" s="1573"/>
      <c r="C43" s="1573"/>
      <c r="D43" s="1574"/>
      <c r="E43" s="1575"/>
      <c r="F43" s="1576"/>
      <c r="G43" s="1576"/>
      <c r="H43" s="1576"/>
      <c r="I43" s="1576"/>
      <c r="J43" s="1576"/>
      <c r="K43" s="1576"/>
      <c r="L43" s="1577"/>
    </row>
    <row r="44" spans="1:12" ht="35.25" customHeight="1" hidden="1" outlineLevel="1">
      <c r="A44" s="1572"/>
      <c r="B44" s="1573"/>
      <c r="C44" s="1573"/>
      <c r="D44" s="1574"/>
      <c r="E44" s="1575"/>
      <c r="F44" s="1576"/>
      <c r="G44" s="1576"/>
      <c r="H44" s="1576"/>
      <c r="I44" s="1576"/>
      <c r="J44" s="1576"/>
      <c r="K44" s="1576"/>
      <c r="L44" s="1577"/>
    </row>
    <row r="45" spans="1:12" s="1147" customFormat="1" ht="12.75" customHeight="1" collapsed="1">
      <c r="A45" s="1141"/>
      <c r="B45" s="1142"/>
      <c r="C45" s="1142"/>
      <c r="D45" s="1143"/>
      <c r="E45" s="1144"/>
      <c r="F45" s="1145"/>
      <c r="G45" s="1145"/>
      <c r="H45" s="1145"/>
      <c r="I45" s="1145"/>
      <c r="J45" s="1145"/>
      <c r="K45" s="1145"/>
      <c r="L45" s="1146"/>
    </row>
    <row r="46" spans="1:12" ht="35.25" customHeight="1" hidden="1" outlineLevel="1">
      <c r="A46" s="1572"/>
      <c r="B46" s="1573"/>
      <c r="C46" s="1573"/>
      <c r="D46" s="1574"/>
      <c r="E46" s="1575"/>
      <c r="F46" s="1576"/>
      <c r="G46" s="1576"/>
      <c r="H46" s="1576"/>
      <c r="I46" s="1576"/>
      <c r="J46" s="1576"/>
      <c r="K46" s="1576"/>
      <c r="L46" s="1577"/>
    </row>
    <row r="47" spans="1:12" ht="35.25" customHeight="1" hidden="1" outlineLevel="1">
      <c r="A47" s="1572"/>
      <c r="B47" s="1573"/>
      <c r="C47" s="1573"/>
      <c r="D47" s="1574"/>
      <c r="E47" s="1575"/>
      <c r="F47" s="1576"/>
      <c r="G47" s="1576"/>
      <c r="H47" s="1576"/>
      <c r="I47" s="1576"/>
      <c r="J47" s="1576"/>
      <c r="K47" s="1576"/>
      <c r="L47" s="1577"/>
    </row>
    <row r="48" spans="1:12" ht="35.25" customHeight="1" hidden="1" outlineLevel="1">
      <c r="A48" s="1572"/>
      <c r="B48" s="1573"/>
      <c r="C48" s="1573"/>
      <c r="D48" s="1574"/>
      <c r="E48" s="1575"/>
      <c r="F48" s="1576"/>
      <c r="G48" s="1576"/>
      <c r="H48" s="1576"/>
      <c r="I48" s="1576"/>
      <c r="J48" s="1576"/>
      <c r="K48" s="1576"/>
      <c r="L48" s="1577"/>
    </row>
    <row r="49" spans="1:12" ht="14.25" collapsed="1">
      <c r="A49" s="537"/>
      <c r="B49" s="537"/>
      <c r="C49" s="537"/>
      <c r="D49" s="537"/>
      <c r="E49" s="537"/>
      <c r="F49" s="538"/>
      <c r="G49" s="538"/>
      <c r="H49" s="538"/>
      <c r="I49" s="538"/>
      <c r="J49" s="537"/>
      <c r="K49" s="537"/>
      <c r="L49" s="537"/>
    </row>
    <row r="50" ht="12.75">
      <c r="J50" s="539"/>
    </row>
    <row r="51" spans="1:12" s="91" customFormat="1" ht="25.5" customHeight="1">
      <c r="A51" s="1601" t="s">
        <v>486</v>
      </c>
      <c r="B51" s="1602"/>
      <c r="C51" s="1602"/>
      <c r="D51" s="1602"/>
      <c r="E51" s="1602"/>
      <c r="F51" s="1602"/>
      <c r="G51" s="1602"/>
      <c r="H51" s="1602"/>
      <c r="I51" s="1602"/>
      <c r="J51" s="1602"/>
      <c r="K51" s="1602"/>
      <c r="L51" s="1602"/>
    </row>
    <row r="52" spans="1:12" s="751" customFormat="1" ht="42" customHeight="1" thickBot="1">
      <c r="A52" s="1613" t="s">
        <v>186</v>
      </c>
      <c r="B52" s="1614"/>
      <c r="C52" s="1614"/>
      <c r="D52" s="1614"/>
      <c r="E52" s="1614"/>
      <c r="F52" s="1614"/>
      <c r="G52" s="1614"/>
      <c r="H52" s="1614"/>
      <c r="I52" s="1614"/>
      <c r="J52" s="1614"/>
      <c r="K52" s="1614"/>
      <c r="L52" s="1614"/>
    </row>
    <row r="53" spans="1:12" s="91" customFormat="1" ht="33.75" customHeight="1">
      <c r="A53" s="1611" t="s">
        <v>218</v>
      </c>
      <c r="B53" s="1612"/>
      <c r="C53" s="1612"/>
      <c r="D53" s="1612"/>
      <c r="E53" s="1336" t="s">
        <v>39</v>
      </c>
      <c r="F53" s="1336" t="s">
        <v>6</v>
      </c>
      <c r="G53" s="1608" t="s">
        <v>219</v>
      </c>
      <c r="H53" s="1609"/>
      <c r="I53" s="1609"/>
      <c r="J53" s="1609"/>
      <c r="K53" s="1609"/>
      <c r="L53" s="1610"/>
    </row>
    <row r="54" spans="1:12" s="91" customFormat="1" ht="31.5" customHeight="1">
      <c r="A54" s="1603" t="s">
        <v>408</v>
      </c>
      <c r="B54" s="1604"/>
      <c r="C54" s="1604"/>
      <c r="D54" s="1604"/>
      <c r="E54" s="540">
        <v>42094</v>
      </c>
      <c r="F54" s="714" t="s">
        <v>257</v>
      </c>
      <c r="G54" s="1605" t="s">
        <v>733</v>
      </c>
      <c r="H54" s="1606"/>
      <c r="I54" s="1606"/>
      <c r="J54" s="1606"/>
      <c r="K54" s="1606"/>
      <c r="L54" s="1607"/>
    </row>
    <row r="55" spans="1:12" s="91" customFormat="1" ht="33" customHeight="1" thickBot="1">
      <c r="A55" s="1599" t="s">
        <v>217</v>
      </c>
      <c r="B55" s="1600"/>
      <c r="C55" s="1600"/>
      <c r="D55" s="1600"/>
      <c r="E55" s="541">
        <v>42063</v>
      </c>
      <c r="F55" s="715" t="s">
        <v>257</v>
      </c>
      <c r="G55" s="1596" t="s">
        <v>738</v>
      </c>
      <c r="H55" s="1597"/>
      <c r="I55" s="1597"/>
      <c r="J55" s="1597"/>
      <c r="K55" s="1597"/>
      <c r="L55" s="1598"/>
    </row>
    <row r="56" spans="1:11" ht="12.75">
      <c r="A56" s="3"/>
      <c r="B56" s="3"/>
      <c r="C56" s="3"/>
      <c r="D56" s="3"/>
      <c r="E56" s="3"/>
      <c r="F56" s="3"/>
      <c r="G56" s="31"/>
      <c r="H56" s="3"/>
      <c r="I56" s="3"/>
      <c r="J56" s="16"/>
      <c r="K56" s="3"/>
    </row>
    <row r="57" spans="1:12" ht="12.75">
      <c r="A57" s="3"/>
      <c r="B57" s="3"/>
      <c r="C57" s="3"/>
      <c r="D57" s="3"/>
      <c r="E57" s="3"/>
      <c r="F57" s="3"/>
      <c r="G57" s="31"/>
      <c r="H57" s="3"/>
      <c r="I57" s="3"/>
      <c r="J57" s="16"/>
      <c r="K57" s="3"/>
      <c r="L57" s="3"/>
    </row>
    <row r="58" spans="1:12" ht="12.75">
      <c r="A58" s="3"/>
      <c r="B58" s="3"/>
      <c r="C58" s="3"/>
      <c r="D58" s="3"/>
      <c r="E58" s="3"/>
      <c r="F58" s="3"/>
      <c r="G58" s="31"/>
      <c r="H58" s="3"/>
      <c r="I58" s="3"/>
      <c r="J58" s="16"/>
      <c r="K58" s="3"/>
      <c r="L58" s="3"/>
    </row>
    <row r="59" ht="12.75">
      <c r="J59" s="539"/>
    </row>
    <row r="60" ht="12.75">
      <c r="J60" s="539"/>
    </row>
    <row r="61" ht="12.75">
      <c r="J61" s="539"/>
    </row>
    <row r="62" ht="12.75">
      <c r="J62" s="539"/>
    </row>
  </sheetData>
  <sheetProtection formatCells="0" formatColumns="0" formatRows="0" insertRows="0"/>
  <mergeCells count="77">
    <mergeCell ref="A1:G1"/>
    <mergeCell ref="A3:C3"/>
    <mergeCell ref="D3:G3"/>
    <mergeCell ref="D6:G6"/>
    <mergeCell ref="A13:E13"/>
    <mergeCell ref="A12:L12"/>
    <mergeCell ref="A11:L11"/>
    <mergeCell ref="G13:L13"/>
    <mergeCell ref="G14:L14"/>
    <mergeCell ref="G15:L15"/>
    <mergeCell ref="A14:E14"/>
    <mergeCell ref="A16:E16"/>
    <mergeCell ref="A17:E17"/>
    <mergeCell ref="A19:E19"/>
    <mergeCell ref="A15:E15"/>
    <mergeCell ref="G16:L16"/>
    <mergeCell ref="G17:L17"/>
    <mergeCell ref="G18:L18"/>
    <mergeCell ref="G28:L28"/>
    <mergeCell ref="G19:L19"/>
    <mergeCell ref="A20:E20"/>
    <mergeCell ref="A18:E18"/>
    <mergeCell ref="A21:E21"/>
    <mergeCell ref="A37:D37"/>
    <mergeCell ref="G24:L24"/>
    <mergeCell ref="A26:E26"/>
    <mergeCell ref="G26:L26"/>
    <mergeCell ref="A27:E27"/>
    <mergeCell ref="A28:E28"/>
    <mergeCell ref="A31:L31"/>
    <mergeCell ref="A30:L30"/>
    <mergeCell ref="A33:D33"/>
    <mergeCell ref="E36:L36"/>
    <mergeCell ref="G20:L20"/>
    <mergeCell ref="A36:D36"/>
    <mergeCell ref="A35:D35"/>
    <mergeCell ref="E35:L35"/>
    <mergeCell ref="E34:L34"/>
    <mergeCell ref="G21:L21"/>
    <mergeCell ref="G55:L55"/>
    <mergeCell ref="A55:D55"/>
    <mergeCell ref="A51:L51"/>
    <mergeCell ref="A54:D54"/>
    <mergeCell ref="G54:L54"/>
    <mergeCell ref="G53:L53"/>
    <mergeCell ref="A53:D53"/>
    <mergeCell ref="A52:L52"/>
    <mergeCell ref="E48:L48"/>
    <mergeCell ref="A48:D48"/>
    <mergeCell ref="E42:L42"/>
    <mergeCell ref="A43:D43"/>
    <mergeCell ref="E43:L43"/>
    <mergeCell ref="A44:D44"/>
    <mergeCell ref="A39:D39"/>
    <mergeCell ref="E44:L44"/>
    <mergeCell ref="A47:D47"/>
    <mergeCell ref="E47:L47"/>
    <mergeCell ref="A40:D40"/>
    <mergeCell ref="E33:L33"/>
    <mergeCell ref="A34:D34"/>
    <mergeCell ref="A38:D38"/>
    <mergeCell ref="A22:E22"/>
    <mergeCell ref="G22:L22"/>
    <mergeCell ref="A23:E23"/>
    <mergeCell ref="G23:L23"/>
    <mergeCell ref="A24:E24"/>
    <mergeCell ref="G27:L27"/>
    <mergeCell ref="A25:L25"/>
    <mergeCell ref="A46:D46"/>
    <mergeCell ref="E46:L46"/>
    <mergeCell ref="A42:D42"/>
    <mergeCell ref="E37:L37"/>
    <mergeCell ref="E38:L38"/>
    <mergeCell ref="E39:L39"/>
    <mergeCell ref="E40:L40"/>
    <mergeCell ref="A41:D41"/>
    <mergeCell ref="E41:L41"/>
  </mergeCells>
  <conditionalFormatting sqref="C51:E51">
    <cfRule type="cellIs" priority="13" dxfId="4" operator="notEqual" stopIfTrue="1">
      <formula>B51</formula>
    </cfRule>
    <cfRule type="cellIs" priority="14" dxfId="23" operator="notEqual" stopIfTrue="1">
      <formula>A51</formula>
    </cfRule>
  </conditionalFormatting>
  <conditionalFormatting sqref="B51 B54:B55">
    <cfRule type="cellIs" priority="11" dxfId="4" operator="notEqual" stopIfTrue="1">
      <formula>A51</formula>
    </cfRule>
    <cfRule type="cellIs" priority="12" dxfId="23" operator="notEqual" stopIfTrue="1">
      <formula>'PR_Grant Management_2'!#REF!</formula>
    </cfRule>
  </conditionalFormatting>
  <conditionalFormatting sqref="A51 A53:A55 A29">
    <cfRule type="cellIs" priority="9" dxfId="4" operator="notEqual" stopIfTrue="1">
      <formula>'PR_Grant Management_2'!#REF!</formula>
    </cfRule>
    <cfRule type="cellIs" priority="10" dxfId="23" operator="notEqual" stopIfTrue="1">
      <formula>'PR_Grant Management_2'!#REF!</formula>
    </cfRule>
  </conditionalFormatting>
  <conditionalFormatting sqref="A49 D49:I49">
    <cfRule type="cellIs" priority="8" dxfId="22" operator="notEqual" stopIfTrue="1">
      <formula>'PR_Grant Management_2'!#REF!</formula>
    </cfRule>
  </conditionalFormatting>
  <conditionalFormatting sqref="A28:C28 A22:C22">
    <cfRule type="cellIs" priority="36" dxfId="4" operator="notEqual" stopIfTrue="1">
      <formula>'PR_Grant Management_2'!#REF!</formula>
    </cfRule>
  </conditionalFormatting>
  <conditionalFormatting sqref="A24:C24 A26:C27">
    <cfRule type="cellIs" priority="4" dxfId="4" operator="notEqual" stopIfTrue="1">
      <formula>'PR_Grant Management_2'!#REF!</formula>
    </cfRule>
  </conditionalFormatting>
  <conditionalFormatting sqref="A23:C23">
    <cfRule type="cellIs" priority="2" dxfId="4" operator="notEqual" stopIfTrue="1">
      <formula>'PR_Grant Management_2'!#REF!</formula>
    </cfRule>
  </conditionalFormatting>
  <conditionalFormatting sqref="A14:C14 A19 A15 A20:C21 A16:C18">
    <cfRule type="cellIs" priority="1" dxfId="4" operator="notEqual" stopIfTrue="1">
      <formula>'PR_Grant Management_2'!#REF!</formula>
    </cfRule>
  </conditionalFormatting>
  <dataValidations count="4">
    <dataValidation type="date" allowBlank="1" showInputMessage="1" showErrorMessage="1" sqref="E54:E55">
      <formula1>39814</formula1>
      <formula2>43831</formula2>
    </dataValidation>
    <dataValidation type="list" allowBlank="1" showInputMessage="1" showErrorMessage="1" sqref="D2:H2">
      <formula1>"Select,USD,EUR"</formula1>
    </dataValidation>
    <dataValidation type="list" allowBlank="1" showInputMessage="1" showErrorMessage="1" sqref="F54:F55">
      <formula1>"Select,Submitted to GF, Preparation on track, Overdue"</formula1>
    </dataValidation>
    <dataValidation type="list" allowBlank="1" showInputMessage="1" showErrorMessage="1" sqref="F26:F28 F14:F24">
      <formula1>"Select,Met,Unmet - In Progress,Unmet - Not started"</formula1>
    </dataValidation>
  </dataValidations>
  <printOptions horizontalCentered="1"/>
  <pageMargins left="0.5511811023622047" right="0.5511811023622047" top="0.3937007874015748" bottom="0.5905511811023623" header="0.5118110236220472" footer="0.5118110236220472"/>
  <pageSetup cellComments="asDisplayed" fitToHeight="0" fitToWidth="1" horizontalDpi="600" verticalDpi="600" orientation="landscape" paperSize="9" scale="63" r:id="rId1"/>
  <headerFooter alignWithMargins="0">
    <oddFooter>&amp;L&amp;9&amp;F&amp;C&amp;A&amp;R&amp;9Page &amp;P of &amp;N</oddFooter>
  </headerFooter>
  <rowBreaks count="1" manualBreakCount="1">
    <brk id="29" max="11" man="1"/>
  </rowBreaks>
</worksheet>
</file>

<file path=xl/worksheets/sheet5.xml><?xml version="1.0" encoding="utf-8"?>
<worksheet xmlns="http://schemas.openxmlformats.org/spreadsheetml/2006/main" xmlns:r="http://schemas.openxmlformats.org/officeDocument/2006/relationships">
  <sheetPr>
    <tabColor indexed="11"/>
    <pageSetUpPr fitToPage="1"/>
  </sheetPr>
  <dimension ref="A1:N21"/>
  <sheetViews>
    <sheetView showGridLines="0" zoomScale="50" zoomScaleNormal="50" zoomScaleSheetLayoutView="70" zoomScalePageLayoutView="0" workbookViewId="0" topLeftCell="A1">
      <selection activeCell="K19" sqref="K19:L19"/>
    </sheetView>
  </sheetViews>
  <sheetFormatPr defaultColWidth="9.140625" defaultRowHeight="12.75"/>
  <cols>
    <col min="1" max="1" width="15.00390625" style="72" customWidth="1"/>
    <col min="2" max="2" width="45.421875" style="72" customWidth="1"/>
    <col min="3" max="3" width="19.28125" style="72" customWidth="1"/>
    <col min="4" max="4" width="22.140625" style="72" customWidth="1"/>
    <col min="5" max="5" width="19.28125" style="72" customWidth="1"/>
    <col min="6" max="6" width="26.421875" style="72" customWidth="1"/>
    <col min="7" max="7" width="77.421875" style="72" customWidth="1"/>
    <col min="8" max="8" width="20.57421875" style="539" customWidth="1"/>
    <col min="9" max="9" width="20.57421875" style="72" customWidth="1"/>
    <col min="10" max="10" width="19.28125" style="72" customWidth="1"/>
    <col min="11" max="11" width="218.28125" style="72" customWidth="1"/>
    <col min="12" max="16384" width="9.140625" style="72" customWidth="1"/>
  </cols>
  <sheetData>
    <row r="1" spans="1:12" ht="25.5" customHeight="1">
      <c r="A1" s="1648" t="s">
        <v>61</v>
      </c>
      <c r="B1" s="1648"/>
      <c r="C1" s="1648"/>
      <c r="D1" s="1648"/>
      <c r="E1" s="1648"/>
      <c r="F1" s="1648"/>
      <c r="G1" s="1648"/>
      <c r="H1" s="1"/>
      <c r="I1" s="2"/>
      <c r="J1" s="3"/>
      <c r="K1" s="3"/>
      <c r="L1" s="3"/>
    </row>
    <row r="2" spans="1:12" s="63" customFormat="1" ht="27" customHeight="1" thickBot="1">
      <c r="A2" s="98" t="s">
        <v>154</v>
      </c>
      <c r="B2" s="10"/>
      <c r="C2" s="10"/>
      <c r="D2" s="36"/>
      <c r="E2" s="10"/>
      <c r="F2" s="10"/>
      <c r="G2" s="3"/>
      <c r="H2" s="11"/>
      <c r="I2" s="10"/>
      <c r="J2" s="12"/>
      <c r="K2" s="12"/>
      <c r="L2" s="13"/>
    </row>
    <row r="3" spans="1:12" s="73" customFormat="1" ht="28.5" customHeight="1" thickBot="1">
      <c r="A3" s="1471" t="s">
        <v>70</v>
      </c>
      <c r="B3" s="1547"/>
      <c r="C3" s="1547"/>
      <c r="D3" s="1656" t="str">
        <f>IF('PR_Programmatic Progress_1A'!C7="","",'PR_Programmatic Progress_1A'!C7)</f>
        <v>GEO-H-NCDC</v>
      </c>
      <c r="E3" s="1550"/>
      <c r="F3" s="1550"/>
      <c r="G3" s="1551"/>
      <c r="H3" s="4"/>
      <c r="I3" s="4"/>
      <c r="J3" s="4"/>
      <c r="K3" s="4"/>
      <c r="L3" s="4"/>
    </row>
    <row r="4" spans="1:12" s="73" customFormat="1" ht="15" customHeight="1">
      <c r="A4" s="493" t="s">
        <v>271</v>
      </c>
      <c r="B4" s="513"/>
      <c r="C4" s="513"/>
      <c r="D4" s="1263" t="s">
        <v>277</v>
      </c>
      <c r="E4" s="505" t="str">
        <f>IF('PR_Programmatic Progress_1A'!D12="Select","",'PR_Programmatic Progress_1A'!D12)</f>
        <v>Semester</v>
      </c>
      <c r="F4" s="5" t="s">
        <v>278</v>
      </c>
      <c r="G4" s="47">
        <f>IF('PR_Programmatic Progress_1A'!F12="Select","",'PR_Programmatic Progress_1A'!F12)</f>
        <v>2</v>
      </c>
      <c r="H4" s="4"/>
      <c r="I4" s="4"/>
      <c r="J4" s="4"/>
      <c r="K4" s="4"/>
      <c r="L4" s="4"/>
    </row>
    <row r="5" spans="1:12" s="73" customFormat="1" ht="15" customHeight="1">
      <c r="A5" s="514" t="s">
        <v>272</v>
      </c>
      <c r="B5" s="40"/>
      <c r="C5" s="40"/>
      <c r="D5" s="1264" t="s">
        <v>240</v>
      </c>
      <c r="E5" s="520">
        <f>IF('PR_Programmatic Progress_1A'!D13="","",'PR_Programmatic Progress_1A'!D13)</f>
        <v>41821</v>
      </c>
      <c r="F5" s="5" t="s">
        <v>258</v>
      </c>
      <c r="G5" s="521">
        <f>IF('PR_Programmatic Progress_1A'!F13="","",'PR_Programmatic Progress_1A'!F13)</f>
        <v>42004</v>
      </c>
      <c r="H5" s="4"/>
      <c r="I5" s="4"/>
      <c r="J5" s="4"/>
      <c r="K5" s="4"/>
      <c r="L5" s="4"/>
    </row>
    <row r="6" spans="1:12" s="73" customFormat="1" ht="15" customHeight="1">
      <c r="A6" s="1257" t="s">
        <v>273</v>
      </c>
      <c r="B6" s="1258"/>
      <c r="C6" s="1261"/>
      <c r="D6" s="1660">
        <f>IF('PR_Programmatic Progress_1A'!C14="Select","",'PR_Programmatic Progress_1A'!C14)</f>
        <v>2</v>
      </c>
      <c r="E6" s="1661"/>
      <c r="F6" s="1661"/>
      <c r="G6" s="1662"/>
      <c r="H6" s="4"/>
      <c r="I6" s="4"/>
      <c r="J6" s="4"/>
      <c r="K6" s="4"/>
      <c r="L6" s="4"/>
    </row>
    <row r="7" spans="1:12" s="73" customFormat="1" ht="15" customHeight="1" thickBot="1">
      <c r="A7" s="1259" t="s">
        <v>239</v>
      </c>
      <c r="B7" s="1260"/>
      <c r="C7" s="1262"/>
      <c r="D7" s="1663" t="str">
        <f>IF('PR_Programmatic Progress_1A'!C10="Select","",'PR_Programmatic Progress_1A'!C10)</f>
        <v>EUR</v>
      </c>
      <c r="E7" s="1664"/>
      <c r="F7" s="1664"/>
      <c r="G7" s="1665"/>
      <c r="H7" s="4"/>
      <c r="I7" s="4"/>
      <c r="J7" s="4"/>
      <c r="K7" s="4"/>
      <c r="L7" s="4"/>
    </row>
    <row r="8" spans="1:12" s="63" customFormat="1" ht="15.75" customHeight="1">
      <c r="A8" s="10"/>
      <c r="B8" s="10"/>
      <c r="C8" s="10"/>
      <c r="D8" s="36"/>
      <c r="E8" s="10"/>
      <c r="F8" s="12"/>
      <c r="G8" s="11"/>
      <c r="H8" s="10"/>
      <c r="I8" s="12"/>
      <c r="J8" s="12"/>
      <c r="K8" s="13"/>
      <c r="L8" s="13"/>
    </row>
    <row r="9" spans="1:12" s="752" customFormat="1" ht="27" customHeight="1">
      <c r="A9" s="1649" t="s">
        <v>303</v>
      </c>
      <c r="B9" s="1649"/>
      <c r="C9" s="1649"/>
      <c r="D9" s="1649"/>
      <c r="E9" s="1649"/>
      <c r="F9" s="1649"/>
      <c r="G9" s="1649"/>
      <c r="H9" s="1649"/>
      <c r="I9" s="1649"/>
      <c r="J9" s="1649"/>
      <c r="K9" s="527"/>
      <c r="L9" s="542"/>
    </row>
    <row r="10" spans="1:12" s="752" customFormat="1" ht="27" customHeight="1" thickBot="1">
      <c r="A10" s="735" t="s">
        <v>129</v>
      </c>
      <c r="B10" s="734"/>
      <c r="C10" s="734"/>
      <c r="D10" s="734"/>
      <c r="E10" s="734"/>
      <c r="F10" s="734"/>
      <c r="G10" s="734"/>
      <c r="H10" s="734"/>
      <c r="I10" s="734"/>
      <c r="J10" s="734"/>
      <c r="K10" s="527"/>
      <c r="L10" s="542"/>
    </row>
    <row r="11" spans="1:12" s="63" customFormat="1" ht="75" customHeight="1">
      <c r="A11" s="1611"/>
      <c r="B11" s="1608"/>
      <c r="C11" s="501" t="s">
        <v>245</v>
      </c>
      <c r="D11" s="501" t="s">
        <v>64</v>
      </c>
      <c r="E11" s="181" t="s">
        <v>246</v>
      </c>
      <c r="F11" s="1652" t="s">
        <v>247</v>
      </c>
      <c r="G11" s="1653"/>
      <c r="H11" s="501" t="s">
        <v>52</v>
      </c>
      <c r="I11" s="501" t="s">
        <v>65</v>
      </c>
      <c r="J11" s="501" t="s">
        <v>246</v>
      </c>
      <c r="K11" s="182" t="s">
        <v>247</v>
      </c>
      <c r="L11" s="13"/>
    </row>
    <row r="12" spans="1:12" s="63" customFormat="1" ht="75" customHeight="1">
      <c r="A12" s="1650" t="s">
        <v>450</v>
      </c>
      <c r="B12" s="1651"/>
      <c r="C12" s="484">
        <f>C13+C14</f>
        <v>3370173.8692541397</v>
      </c>
      <c r="D12" s="484">
        <f>D13+D14</f>
        <v>2752053.64</v>
      </c>
      <c r="E12" s="479">
        <f>IF(C12="",IF(D12="","",C12-D12),C12-D12)</f>
        <v>618120.2292541396</v>
      </c>
      <c r="F12" s="1654"/>
      <c r="G12" s="1655"/>
      <c r="H12" s="484">
        <f>H13+H14</f>
        <v>6365135.850753447</v>
      </c>
      <c r="I12" s="484">
        <f>I13+I14</f>
        <v>3127372.9290985297</v>
      </c>
      <c r="J12" s="479">
        <f>IF(H12="",IF(I12="","",H12-I12),H12-I12)</f>
        <v>3237762.9216549173</v>
      </c>
      <c r="K12" s="377"/>
      <c r="L12" s="13"/>
    </row>
    <row r="13" spans="1:12" s="63" customFormat="1" ht="403.5" customHeight="1">
      <c r="A13" s="1657" t="s">
        <v>248</v>
      </c>
      <c r="B13" s="1658"/>
      <c r="C13" s="471">
        <v>1512380.6545735667</v>
      </c>
      <c r="D13" s="471">
        <v>990032.05</v>
      </c>
      <c r="E13" s="479">
        <f>IF(C13="",IF(D13="",0,C13-D13),C13-D13)</f>
        <v>522348.6045735667</v>
      </c>
      <c r="F13" s="1581" t="s">
        <v>748</v>
      </c>
      <c r="G13" s="1645"/>
      <c r="H13" s="471">
        <v>3553454.3748653275</v>
      </c>
      <c r="I13" s="471">
        <v>1006122.68509535</v>
      </c>
      <c r="J13" s="479">
        <f>IF(H13="",IF(I13="",0,H13-I13),H13-I13)</f>
        <v>2547331.6897699777</v>
      </c>
      <c r="K13" s="1581" t="s">
        <v>749</v>
      </c>
      <c r="L13" s="1642"/>
    </row>
    <row r="14" spans="1:12" s="63" customFormat="1" ht="409.5" customHeight="1">
      <c r="A14" s="1657" t="s">
        <v>249</v>
      </c>
      <c r="B14" s="1658"/>
      <c r="C14" s="471">
        <v>1857793.214680573</v>
      </c>
      <c r="D14" s="471">
        <v>1762021.59</v>
      </c>
      <c r="E14" s="479">
        <f>IF(C14="",IF(D14="",0,C14-D14),C14-D14)</f>
        <v>95771.62468057289</v>
      </c>
      <c r="F14" s="1581" t="s">
        <v>750</v>
      </c>
      <c r="G14" s="1645"/>
      <c r="H14" s="471">
        <v>2811681.4758881195</v>
      </c>
      <c r="I14" s="471">
        <v>2121250.24400318</v>
      </c>
      <c r="J14" s="479">
        <f>IF(H14="",IF(I14="",0,H14-I14),H14-I14)</f>
        <v>690431.2318849396</v>
      </c>
      <c r="K14" s="1581" t="s">
        <v>763</v>
      </c>
      <c r="L14" s="1642"/>
    </row>
    <row r="15" spans="1:14" s="754" customFormat="1" ht="18.75" customHeight="1" thickBot="1">
      <c r="A15" s="481"/>
      <c r="B15" s="481"/>
      <c r="C15" s="482"/>
      <c r="D15" s="482"/>
      <c r="E15" s="483"/>
      <c r="F15" s="543"/>
      <c r="G15" s="543"/>
      <c r="H15" s="482"/>
      <c r="I15" s="482"/>
      <c r="J15" s="483"/>
      <c r="K15" s="543"/>
      <c r="L15" s="190"/>
      <c r="M15" s="753"/>
      <c r="N15" s="753"/>
    </row>
    <row r="16" spans="1:12" s="63" customFormat="1" ht="91.5" customHeight="1">
      <c r="A16" s="1611"/>
      <c r="B16" s="1608"/>
      <c r="C16" s="501" t="s">
        <v>412</v>
      </c>
      <c r="D16" s="501" t="s">
        <v>64</v>
      </c>
      <c r="E16" s="181" t="s">
        <v>246</v>
      </c>
      <c r="F16" s="1583" t="s">
        <v>247</v>
      </c>
      <c r="G16" s="1622"/>
      <c r="H16" s="501" t="s">
        <v>52</v>
      </c>
      <c r="I16" s="501" t="s">
        <v>65</v>
      </c>
      <c r="J16" s="501" t="s">
        <v>246</v>
      </c>
      <c r="K16" s="183" t="s">
        <v>247</v>
      </c>
      <c r="L16" s="37"/>
    </row>
    <row r="17" spans="1:12" s="63" customFormat="1" ht="78.75" customHeight="1">
      <c r="A17" s="1603" t="s">
        <v>53</v>
      </c>
      <c r="B17" s="1659"/>
      <c r="C17" s="479">
        <f>C18+C19</f>
        <v>1051878.3796824003</v>
      </c>
      <c r="D17" s="479">
        <f>D18+D19</f>
        <v>842595.3533920429</v>
      </c>
      <c r="E17" s="479">
        <f>IF(C17="",IF(D17="","",C17-D17),C17-D17)</f>
        <v>209283.02629035735</v>
      </c>
      <c r="F17" s="1666"/>
      <c r="G17" s="1667"/>
      <c r="H17" s="487">
        <f>H18+H19</f>
        <v>2883695.74331195</v>
      </c>
      <c r="I17" s="487">
        <f>I18+I19</f>
        <v>842595.3533920429</v>
      </c>
      <c r="J17" s="487">
        <f>IF(H17="",IF(I17="","",H17-I17),H17-I17)</f>
        <v>2041100.389919907</v>
      </c>
      <c r="K17" s="547"/>
      <c r="L17" s="37"/>
    </row>
    <row r="18" spans="1:12" s="63" customFormat="1" ht="202.5" customHeight="1">
      <c r="A18" s="1646" t="s">
        <v>40</v>
      </c>
      <c r="B18" s="1647"/>
      <c r="C18" s="471">
        <v>1040162.3649820021</v>
      </c>
      <c r="D18" s="471">
        <f>165696.042407782+3604</f>
        <v>169300.042407782</v>
      </c>
      <c r="E18" s="485">
        <f>IF(C18="",IF(D18="",0,C18-D18),C18-D18)</f>
        <v>870862.3225742201</v>
      </c>
      <c r="F18" s="1581" t="s">
        <v>751</v>
      </c>
      <c r="G18" s="1645"/>
      <c r="H18" s="471">
        <v>1150424.2440857147</v>
      </c>
      <c r="I18" s="471">
        <f>D18</f>
        <v>169300.042407782</v>
      </c>
      <c r="J18" s="487">
        <f>IF(H18="",IF(I18="",0,H18-I18),H18-I18)</f>
        <v>981124.2016779326</v>
      </c>
      <c r="K18" s="1581" t="s">
        <v>752</v>
      </c>
      <c r="L18" s="1642"/>
    </row>
    <row r="19" spans="1:12" s="63" customFormat="1" ht="120.75" customHeight="1" thickBot="1">
      <c r="A19" s="1643" t="s">
        <v>41</v>
      </c>
      <c r="B19" s="1644"/>
      <c r="C19" s="472">
        <v>11716.01470039818</v>
      </c>
      <c r="D19" s="471">
        <f>670902.310984261+2393</f>
        <v>673295.310984261</v>
      </c>
      <c r="E19" s="485">
        <f>IF(C19="",IF(D19="",0,C19-D19),C19-D19)</f>
        <v>-661579.2962838628</v>
      </c>
      <c r="F19" s="1581" t="s">
        <v>792</v>
      </c>
      <c r="G19" s="1574"/>
      <c r="H19" s="472">
        <v>1733271.4992262356</v>
      </c>
      <c r="I19" s="471">
        <f>670902.310984261+2393</f>
        <v>673295.310984261</v>
      </c>
      <c r="J19" s="486">
        <f>IF(H19="",IF(I19="",0,H19-I19),H19-I19)</f>
        <v>1059976.1882419745</v>
      </c>
      <c r="K19" s="1581" t="s">
        <v>793</v>
      </c>
      <c r="L19" s="1642"/>
    </row>
    <row r="20" spans="1:12" s="63" customFormat="1" ht="10.5" customHeight="1">
      <c r="A20" s="173"/>
      <c r="B20" s="178"/>
      <c r="C20" s="187"/>
      <c r="D20" s="187"/>
      <c r="E20" s="187"/>
      <c r="F20" s="179"/>
      <c r="G20" s="544"/>
      <c r="H20" s="187"/>
      <c r="I20" s="187"/>
      <c r="J20" s="187"/>
      <c r="K20" s="187"/>
      <c r="L20" s="528"/>
    </row>
    <row r="21" spans="1:12" ht="19.5" customHeight="1">
      <c r="A21" s="173"/>
      <c r="B21" s="545"/>
      <c r="C21" s="545"/>
      <c r="D21" s="545"/>
      <c r="E21" s="545"/>
      <c r="F21" s="545"/>
      <c r="G21" s="545"/>
      <c r="H21" s="546"/>
      <c r="I21" s="545"/>
      <c r="J21" s="545"/>
      <c r="K21" s="545"/>
      <c r="L21" s="3"/>
    </row>
  </sheetData>
  <sheetProtection password="92D1" sheet="1" formatCells="0" formatColumns="0" formatRows="0"/>
  <mergeCells count="26">
    <mergeCell ref="D3:G3"/>
    <mergeCell ref="A13:B13"/>
    <mergeCell ref="A17:B17"/>
    <mergeCell ref="D6:G6"/>
    <mergeCell ref="D7:G7"/>
    <mergeCell ref="F17:G17"/>
    <mergeCell ref="F13:G13"/>
    <mergeCell ref="A14:B14"/>
    <mergeCell ref="F14:G14"/>
    <mergeCell ref="K13:L13"/>
    <mergeCell ref="K14:L14"/>
    <mergeCell ref="K18:L18"/>
    <mergeCell ref="A1:G1"/>
    <mergeCell ref="A9:J9"/>
    <mergeCell ref="A12:B12"/>
    <mergeCell ref="A11:B11"/>
    <mergeCell ref="F11:G11"/>
    <mergeCell ref="F12:G12"/>
    <mergeCell ref="A3:C3"/>
    <mergeCell ref="K19:L19"/>
    <mergeCell ref="F19:G19"/>
    <mergeCell ref="A19:B19"/>
    <mergeCell ref="F16:G16"/>
    <mergeCell ref="F18:G18"/>
    <mergeCell ref="A16:B16"/>
    <mergeCell ref="A18:B18"/>
  </mergeCells>
  <conditionalFormatting sqref="E15:E16 J15 K17 F16:F17 C20:G20 H13:I14 C13:D14 C17:D19 H17:I20 J20:K20">
    <cfRule type="cellIs" priority="9" dxfId="13" operator="lessThan" stopIfTrue="1">
      <formula>0</formula>
    </cfRule>
  </conditionalFormatting>
  <conditionalFormatting sqref="I20:K20 E15:E16 J15:J16 F16:F17 H17:H20 K17 C20:G20 H18:I19">
    <cfRule type="cellIs" priority="8" dxfId="12" operator="lessThan" stopIfTrue="1">
      <formula>0</formula>
    </cfRule>
  </conditionalFormatting>
  <dataValidations count="1">
    <dataValidation type="list" allowBlank="1" showInputMessage="1" showErrorMessage="1" sqref="C2:F2">
      <formula1>"Select,USD,EUR"</formula1>
    </dataValidation>
  </dataValidations>
  <printOptions horizontalCentered="1"/>
  <pageMargins left="0.7480314960629921" right="0.7480314960629921" top="0.3937007874015748" bottom="0.3937007874015748" header="0.5118110236220472" footer="0.5118110236220472"/>
  <pageSetup cellComments="asDisplayed" fitToHeight="0" fitToWidth="1" horizontalDpi="600" verticalDpi="600" orientation="landscape" paperSize="9" scale="48" r:id="rId1"/>
  <headerFooter alignWithMargins="0">
    <oddFooter>&amp;L&amp;9&amp;F&amp;C&amp;A&amp;R&amp;9Page &amp;P of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Z79"/>
  <sheetViews>
    <sheetView tabSelected="1" zoomScale="71" zoomScaleNormal="71" zoomScaleSheetLayoutView="115" zoomScalePageLayoutView="0" workbookViewId="0" topLeftCell="A58">
      <selection activeCell="E54" sqref="E54"/>
    </sheetView>
  </sheetViews>
  <sheetFormatPr defaultColWidth="9.140625" defaultRowHeight="12.75"/>
  <cols>
    <col min="1" max="7" width="18.140625" style="968" customWidth="1"/>
    <col min="8" max="8" width="47.28125" style="968" customWidth="1"/>
    <col min="9" max="11" width="18.140625" style="968" customWidth="1"/>
    <col min="12" max="12" width="42.8515625" style="968" customWidth="1"/>
    <col min="13" max="13" width="4.28125" style="968" customWidth="1"/>
    <col min="14" max="15" width="9.140625" style="968" customWidth="1"/>
    <col min="16" max="26" width="0" style="968" hidden="1" customWidth="1"/>
    <col min="27" max="16384" width="9.140625" style="968" customWidth="1"/>
  </cols>
  <sheetData>
    <row r="1" spans="1:13" ht="18">
      <c r="A1" s="1732" t="s">
        <v>487</v>
      </c>
      <c r="B1" s="1732"/>
      <c r="C1" s="1732"/>
      <c r="D1" s="1732"/>
      <c r="E1" s="1732"/>
      <c r="F1" s="1732"/>
      <c r="G1" s="900"/>
      <c r="H1" s="900"/>
      <c r="I1" s="901"/>
      <c r="J1" s="901"/>
      <c r="K1" s="901"/>
      <c r="L1" s="966"/>
      <c r="M1" s="967"/>
    </row>
    <row r="2" spans="1:13" ht="7.5" customHeight="1" thickBot="1">
      <c r="A2" s="72"/>
      <c r="B2" s="72"/>
      <c r="C2" s="72"/>
      <c r="D2" s="902"/>
      <c r="E2" s="454"/>
      <c r="F2" s="903"/>
      <c r="G2" s="524"/>
      <c r="H2" s="72"/>
      <c r="I2" s="901"/>
      <c r="J2" s="901"/>
      <c r="K2" s="901"/>
      <c r="L2" s="966"/>
      <c r="M2" s="967"/>
    </row>
    <row r="3" spans="1:13" ht="12.75">
      <c r="A3" s="1733" t="s">
        <v>75</v>
      </c>
      <c r="B3" s="1734"/>
      <c r="C3" s="1735" t="str">
        <f>'PR_Programmatic Progress_1A'!C5:F5</f>
        <v>Georgia</v>
      </c>
      <c r="D3" s="1736"/>
      <c r="E3" s="454"/>
      <c r="F3" s="1737" t="s">
        <v>76</v>
      </c>
      <c r="G3" s="1738"/>
      <c r="H3" s="1738"/>
      <c r="I3" s="901"/>
      <c r="J3" s="901"/>
      <c r="K3" s="901"/>
      <c r="L3" s="966"/>
      <c r="M3" s="967"/>
    </row>
    <row r="4" spans="1:13" ht="12.75">
      <c r="A4" s="1739" t="s">
        <v>77</v>
      </c>
      <c r="B4" s="1740"/>
      <c r="C4" s="1741" t="str">
        <f>'PR_Programmatic Progress_1A'!C7:F7</f>
        <v>GEO-H-NCDC</v>
      </c>
      <c r="D4" s="1742"/>
      <c r="E4" s="454"/>
      <c r="F4" s="1738"/>
      <c r="G4" s="1738"/>
      <c r="H4" s="1738"/>
      <c r="I4" s="901"/>
      <c r="J4" s="901"/>
      <c r="K4" s="901"/>
      <c r="L4" s="966"/>
      <c r="M4" s="967"/>
    </row>
    <row r="5" spans="1:13" ht="12.75">
      <c r="A5" s="1739" t="s">
        <v>78</v>
      </c>
      <c r="B5" s="1740"/>
      <c r="C5" s="1741" t="str">
        <f>'PR_Programmatic Progress_1A'!C8:F8</f>
        <v>NCDC</v>
      </c>
      <c r="D5" s="1742"/>
      <c r="E5" s="454"/>
      <c r="F5" s="1285" t="s">
        <v>602</v>
      </c>
      <c r="G5" s="524"/>
      <c r="H5" s="72"/>
      <c r="I5" s="901"/>
      <c r="J5" s="901"/>
      <c r="K5" s="901"/>
      <c r="L5" s="966"/>
      <c r="M5" s="967"/>
    </row>
    <row r="6" spans="1:13" ht="13.5" thickBot="1">
      <c r="A6" s="1721" t="s">
        <v>1</v>
      </c>
      <c r="B6" s="1722"/>
      <c r="C6" s="1723" t="s">
        <v>658</v>
      </c>
      <c r="D6" s="1724"/>
      <c r="E6" s="454"/>
      <c r="F6" s="903"/>
      <c r="G6" s="524"/>
      <c r="H6" s="72"/>
      <c r="I6" s="901"/>
      <c r="J6" s="901"/>
      <c r="K6" s="901"/>
      <c r="L6" s="966"/>
      <c r="M6" s="967"/>
    </row>
    <row r="7" spans="1:13" ht="12.75">
      <c r="A7" s="1725"/>
      <c r="B7" s="1725"/>
      <c r="C7" s="72"/>
      <c r="D7" s="72"/>
      <c r="E7" s="72"/>
      <c r="F7" s="72"/>
      <c r="G7" s="904" t="s">
        <v>79</v>
      </c>
      <c r="H7" s="966"/>
      <c r="I7" s="901"/>
      <c r="J7" s="901"/>
      <c r="K7" s="904" t="s">
        <v>79</v>
      </c>
      <c r="L7" s="966"/>
      <c r="M7" s="967"/>
    </row>
    <row r="8" spans="1:13" ht="12.75">
      <c r="A8" s="1726"/>
      <c r="B8" s="1726"/>
      <c r="C8" s="991"/>
      <c r="D8" s="966"/>
      <c r="E8" s="1727" t="s">
        <v>80</v>
      </c>
      <c r="F8" s="905" t="s">
        <v>81</v>
      </c>
      <c r="G8" s="906">
        <v>41730</v>
      </c>
      <c r="H8" s="992"/>
      <c r="I8" s="1727" t="s">
        <v>82</v>
      </c>
      <c r="J8" s="905" t="s">
        <v>81</v>
      </c>
      <c r="K8" s="906">
        <v>41730</v>
      </c>
      <c r="L8" s="966"/>
      <c r="M8" s="967"/>
    </row>
    <row r="9" spans="1:13" ht="12.75">
      <c r="A9" s="72"/>
      <c r="B9" s="72"/>
      <c r="C9" s="72"/>
      <c r="D9" s="902"/>
      <c r="E9" s="1728"/>
      <c r="F9" s="905" t="s">
        <v>258</v>
      </c>
      <c r="G9" s="906">
        <v>42004</v>
      </c>
      <c r="H9" s="992"/>
      <c r="I9" s="1728"/>
      <c r="J9" s="905" t="s">
        <v>258</v>
      </c>
      <c r="K9" s="906">
        <v>42004</v>
      </c>
      <c r="L9" s="966"/>
      <c r="M9" s="967"/>
    </row>
    <row r="10" spans="1:13" ht="40.5" customHeight="1">
      <c r="A10" s="72"/>
      <c r="B10" s="72"/>
      <c r="C10" s="898"/>
      <c r="D10" s="902"/>
      <c r="E10" s="72"/>
      <c r="F10" s="72"/>
      <c r="G10" s="907"/>
      <c r="H10" s="993" t="s">
        <v>83</v>
      </c>
      <c r="I10" s="72"/>
      <c r="J10" s="72"/>
      <c r="K10" s="72"/>
      <c r="L10" s="966"/>
      <c r="M10" s="967"/>
    </row>
    <row r="11" spans="1:13" ht="5.25" customHeight="1">
      <c r="A11" s="72"/>
      <c r="B11" s="72"/>
      <c r="C11" s="72"/>
      <c r="D11" s="902"/>
      <c r="E11" s="72"/>
      <c r="F11" s="72"/>
      <c r="G11" s="907"/>
      <c r="H11" s="907"/>
      <c r="I11" s="72"/>
      <c r="J11" s="72"/>
      <c r="K11" s="72"/>
      <c r="L11" s="966"/>
      <c r="M11" s="967"/>
    </row>
    <row r="12" spans="1:13" ht="14.25" customHeight="1">
      <c r="A12" s="72"/>
      <c r="B12" s="72"/>
      <c r="C12" s="72"/>
      <c r="D12" s="902"/>
      <c r="E12" s="1714" t="s">
        <v>84</v>
      </c>
      <c r="F12" s="1714"/>
      <c r="G12" s="1714"/>
      <c r="H12" s="1714"/>
      <c r="I12" s="72"/>
      <c r="J12" s="72"/>
      <c r="K12" s="72"/>
      <c r="L12" s="966"/>
      <c r="M12" s="967"/>
    </row>
    <row r="13" spans="1:13" ht="12.75">
      <c r="A13" s="72"/>
      <c r="B13" s="72"/>
      <c r="C13" s="72"/>
      <c r="D13" s="902"/>
      <c r="E13" s="1714"/>
      <c r="F13" s="1714"/>
      <c r="G13" s="1714"/>
      <c r="H13" s="1714"/>
      <c r="I13" s="72"/>
      <c r="J13" s="72"/>
      <c r="K13" s="72"/>
      <c r="L13" s="966"/>
      <c r="M13" s="967"/>
    </row>
    <row r="14" spans="1:13" ht="6" customHeight="1" thickBot="1">
      <c r="A14" s="72"/>
      <c r="B14" s="72"/>
      <c r="C14" s="72"/>
      <c r="D14" s="902"/>
      <c r="E14" s="908"/>
      <c r="F14" s="908"/>
      <c r="G14" s="908"/>
      <c r="H14" s="908"/>
      <c r="I14" s="72"/>
      <c r="J14" s="72"/>
      <c r="K14" s="72"/>
      <c r="L14" s="966"/>
      <c r="M14" s="967"/>
    </row>
    <row r="15" spans="1:26" ht="15.75" customHeight="1" thickBot="1">
      <c r="A15" s="895" t="s">
        <v>85</v>
      </c>
      <c r="B15" s="718"/>
      <c r="C15" s="718"/>
      <c r="D15" s="909"/>
      <c r="E15" s="1711" t="s">
        <v>80</v>
      </c>
      <c r="F15" s="1712"/>
      <c r="G15" s="1712"/>
      <c r="H15" s="1712"/>
      <c r="I15" s="1713" t="s">
        <v>82</v>
      </c>
      <c r="J15" s="1712"/>
      <c r="K15" s="1712"/>
      <c r="L15" s="1673"/>
      <c r="M15" s="967"/>
      <c r="P15" s="1621" t="str">
        <f>IF('PR_Programmatic Progress_1A'!R15="Select","Please select currency on Page
 'PR_Programmatic Achievement (1)'","All amounts are in: "&amp;'PR_Programmatic Progress_1A'!R15)</f>
        <v>All amounts are in: </v>
      </c>
      <c r="Q15" s="1622"/>
      <c r="R15" s="501" t="s">
        <v>245</v>
      </c>
      <c r="S15" s="501" t="s">
        <v>64</v>
      </c>
      <c r="T15" s="181" t="s">
        <v>246</v>
      </c>
      <c r="U15" s="1652" t="s">
        <v>247</v>
      </c>
      <c r="V15" s="1653"/>
      <c r="W15" s="501" t="s">
        <v>52</v>
      </c>
      <c r="X15" s="501" t="s">
        <v>65</v>
      </c>
      <c r="Y15" s="501" t="s">
        <v>246</v>
      </c>
      <c r="Z15" s="182" t="s">
        <v>247</v>
      </c>
    </row>
    <row r="16" spans="1:26" ht="30.75" thickBot="1">
      <c r="A16" s="719" t="s">
        <v>86</v>
      </c>
      <c r="B16" s="1743" t="s">
        <v>87</v>
      </c>
      <c r="C16" s="1743"/>
      <c r="D16" s="910"/>
      <c r="E16" s="897" t="s">
        <v>88</v>
      </c>
      <c r="F16" s="911" t="s">
        <v>89</v>
      </c>
      <c r="G16" s="912" t="s">
        <v>246</v>
      </c>
      <c r="H16" s="913" t="s">
        <v>247</v>
      </c>
      <c r="I16" s="720" t="s">
        <v>90</v>
      </c>
      <c r="J16" s="914" t="s">
        <v>91</v>
      </c>
      <c r="K16" s="915" t="s">
        <v>246</v>
      </c>
      <c r="L16" s="916" t="s">
        <v>247</v>
      </c>
      <c r="M16" s="967"/>
      <c r="P16" s="1750" t="s">
        <v>450</v>
      </c>
      <c r="Q16" s="1751"/>
      <c r="R16" s="484">
        <f>R17+R18</f>
        <v>3370173.8692541397</v>
      </c>
      <c r="S16" s="484">
        <f>S17+S18</f>
        <v>2752053.64</v>
      </c>
      <c r="T16" s="479">
        <f>IF(R16="",IF(S16="","",R16-S16),R16-S16)</f>
        <v>618120.2292541396</v>
      </c>
      <c r="U16" s="1654"/>
      <c r="V16" s="1655"/>
      <c r="W16" s="484">
        <f>W17+W18</f>
        <v>6365135.850753447</v>
      </c>
      <c r="X16" s="484">
        <f>X17+X18</f>
        <v>3127372.9290985297</v>
      </c>
      <c r="Y16" s="479">
        <f>IF(W16="",IF(X16="","",W16-X16),W16-X16)</f>
        <v>3237762.9216549173</v>
      </c>
      <c r="Z16" s="377"/>
    </row>
    <row r="17" spans="1:26" ht="242.25">
      <c r="A17" s="917">
        <v>1</v>
      </c>
      <c r="B17" s="1715" t="s">
        <v>92</v>
      </c>
      <c r="C17" s="1716"/>
      <c r="D17" s="1717"/>
      <c r="E17" s="918">
        <v>2117297.923042619</v>
      </c>
      <c r="F17" s="919">
        <v>1745016.347193745</v>
      </c>
      <c r="G17" s="920">
        <f>IF((E17=0)*AND(F17=0)," ",E17-F17)</f>
        <v>372281.57584887417</v>
      </c>
      <c r="H17" s="921" t="s">
        <v>754</v>
      </c>
      <c r="I17" s="922">
        <v>2117297.923042619</v>
      </c>
      <c r="J17" s="919">
        <v>1745016.347193745</v>
      </c>
      <c r="K17" s="920">
        <f aca="true" t="shared" si="0" ref="K17:K29">IF((I17=0)*AND(J17=0)," ",I17-J17)</f>
        <v>372281.57584887417</v>
      </c>
      <c r="L17" s="923" t="s">
        <v>754</v>
      </c>
      <c r="M17" s="967"/>
      <c r="P17" s="1752" t="s">
        <v>248</v>
      </c>
      <c r="Q17" s="1753"/>
      <c r="R17" s="471">
        <f>'PR_Total PR Cash Outflow_3A'!C13</f>
        <v>1512380.6545735667</v>
      </c>
      <c r="S17" s="471">
        <f>'PR_Total PR Cash Outflow_3A'!D13</f>
        <v>990032.05</v>
      </c>
      <c r="T17" s="479">
        <f>IF(R17="",IF(S17="",0,R17-S17),R17-S17)</f>
        <v>522348.6045735667</v>
      </c>
      <c r="U17" s="1581"/>
      <c r="V17" s="1574"/>
      <c r="W17" s="471">
        <f>'PR_Total PR Cash Outflow_3A'!H13</f>
        <v>3553454.3748653275</v>
      </c>
      <c r="X17" s="471">
        <f>'PR_Total PR Cash Outflow_3A'!I13</f>
        <v>1006122.68509535</v>
      </c>
      <c r="Y17" s="479">
        <f>IF(W17="",IF(X17="",0,W17-X17),W17-X17)</f>
        <v>2547331.6897699777</v>
      </c>
      <c r="Z17" s="876"/>
    </row>
    <row r="18" spans="1:26" ht="230.25" thickBot="1">
      <c r="A18" s="924">
        <v>2</v>
      </c>
      <c r="B18" s="1718" t="s">
        <v>93</v>
      </c>
      <c r="C18" s="1719"/>
      <c r="D18" s="1720"/>
      <c r="E18" s="925">
        <v>147594.30642545267</v>
      </c>
      <c r="F18" s="919">
        <v>85804.50843472303</v>
      </c>
      <c r="G18" s="920">
        <f aca="true" t="shared" si="1" ref="G18:G29">IF((E18=0)*AND(F18=0)," ",E18-F18)</f>
        <v>61789.79799072964</v>
      </c>
      <c r="H18" s="926" t="s">
        <v>755</v>
      </c>
      <c r="I18" s="927">
        <v>147594.30642545267</v>
      </c>
      <c r="J18" s="919">
        <v>85804.50843472303</v>
      </c>
      <c r="K18" s="920">
        <f t="shared" si="0"/>
        <v>61789.79799072964</v>
      </c>
      <c r="L18" s="929" t="s">
        <v>755</v>
      </c>
      <c r="M18" s="967"/>
      <c r="P18" s="1757" t="s">
        <v>249</v>
      </c>
      <c r="Q18" s="1758"/>
      <c r="R18" s="472">
        <f>'PR_Total PR Cash Outflow_3A'!C14</f>
        <v>1857793.214680573</v>
      </c>
      <c r="S18" s="472">
        <f>'PR_Total PR Cash Outflow_3A'!D14</f>
        <v>1762021.59</v>
      </c>
      <c r="T18" s="749">
        <f>IF(R18="",IF(S18="",0,R18-S18),R18-S18)</f>
        <v>95771.62468057289</v>
      </c>
      <c r="U18" s="1625"/>
      <c r="V18" s="1756"/>
      <c r="W18" s="472">
        <f>'PR_Total PR Cash Outflow_3A'!H14</f>
        <v>2811681.4758881195</v>
      </c>
      <c r="X18" s="472">
        <f>'PR_Total PR Cash Outflow_3A'!I14</f>
        <v>2121250.24400318</v>
      </c>
      <c r="Y18" s="749">
        <f>IF(W18="",IF(X18="",0,W18-X18),W18-X18)</f>
        <v>690431.2318849396</v>
      </c>
      <c r="Z18" s="1098"/>
    </row>
    <row r="19" spans="1:26" ht="15.75" customHeight="1" thickBot="1">
      <c r="A19" s="924">
        <v>3</v>
      </c>
      <c r="B19" s="1718" t="s">
        <v>94</v>
      </c>
      <c r="C19" s="1719"/>
      <c r="D19" s="1720"/>
      <c r="E19" s="925">
        <v>168123.7058806882</v>
      </c>
      <c r="F19" s="919">
        <v>71159.49791918813</v>
      </c>
      <c r="G19" s="920">
        <f t="shared" si="1"/>
        <v>96964.20796150008</v>
      </c>
      <c r="H19" s="926" t="s">
        <v>756</v>
      </c>
      <c r="I19" s="927">
        <v>168123.7058806882</v>
      </c>
      <c r="J19" s="919">
        <v>71159.49791918813</v>
      </c>
      <c r="K19" s="920">
        <f t="shared" si="0"/>
        <v>96964.20796150008</v>
      </c>
      <c r="L19" s="929" t="s">
        <v>756</v>
      </c>
      <c r="M19" s="967"/>
      <c r="P19" s="481"/>
      <c r="Q19" s="481"/>
      <c r="R19" s="482"/>
      <c r="S19" s="482"/>
      <c r="T19" s="483"/>
      <c r="U19" s="543"/>
      <c r="V19" s="543"/>
      <c r="W19" s="482"/>
      <c r="X19" s="482"/>
      <c r="Y19" s="483"/>
      <c r="Z19" s="543"/>
    </row>
    <row r="20" spans="1:26" ht="15.75" customHeight="1">
      <c r="A20" s="924">
        <v>4</v>
      </c>
      <c r="B20" s="1718" t="s">
        <v>95</v>
      </c>
      <c r="C20" s="1719"/>
      <c r="D20" s="1720"/>
      <c r="E20" s="925">
        <v>1733271.4992262356</v>
      </c>
      <c r="F20" s="919">
        <v>673295.7226682276</v>
      </c>
      <c r="G20" s="920">
        <f t="shared" si="1"/>
        <v>1059975.776558008</v>
      </c>
      <c r="H20" s="926" t="s">
        <v>757</v>
      </c>
      <c r="I20" s="927">
        <v>1733271.4992262356</v>
      </c>
      <c r="J20" s="919">
        <v>673295.7226682276</v>
      </c>
      <c r="K20" s="920">
        <f t="shared" si="0"/>
        <v>1059975.776558008</v>
      </c>
      <c r="L20" s="929" t="s">
        <v>757</v>
      </c>
      <c r="M20" s="967"/>
      <c r="P20" s="1621"/>
      <c r="Q20" s="1622"/>
      <c r="R20" s="501" t="s">
        <v>412</v>
      </c>
      <c r="S20" s="501" t="s">
        <v>64</v>
      </c>
      <c r="T20" s="181" t="s">
        <v>246</v>
      </c>
      <c r="U20" s="1583" t="s">
        <v>247</v>
      </c>
      <c r="V20" s="1622"/>
      <c r="W20" s="501" t="s">
        <v>52</v>
      </c>
      <c r="X20" s="501" t="s">
        <v>65</v>
      </c>
      <c r="Y20" s="501" t="s">
        <v>246</v>
      </c>
      <c r="Z20" s="183" t="s">
        <v>247</v>
      </c>
    </row>
    <row r="21" spans="1:26" ht="331.5">
      <c r="A21" s="924">
        <v>5</v>
      </c>
      <c r="B21" s="1718" t="s">
        <v>96</v>
      </c>
      <c r="C21" s="1719"/>
      <c r="D21" s="1720"/>
      <c r="E21" s="925">
        <v>1150424.2440857147</v>
      </c>
      <c r="F21" s="919">
        <v>169300.34370038498</v>
      </c>
      <c r="G21" s="920">
        <f t="shared" si="1"/>
        <v>981123.9003853297</v>
      </c>
      <c r="H21" s="926" t="s">
        <v>753</v>
      </c>
      <c r="I21" s="927">
        <v>1150424.2440857147</v>
      </c>
      <c r="J21" s="919">
        <v>169300.34370038498</v>
      </c>
      <c r="K21" s="920">
        <f t="shared" si="0"/>
        <v>981123.9003853297</v>
      </c>
      <c r="L21" s="929" t="s">
        <v>753</v>
      </c>
      <c r="M21" s="967"/>
      <c r="P21" s="1759" t="s">
        <v>53</v>
      </c>
      <c r="Q21" s="1760"/>
      <c r="R21" s="479">
        <f>R22+R23</f>
        <v>1051878.3796824003</v>
      </c>
      <c r="S21" s="479">
        <f>S22+S23</f>
        <v>842595.3533920429</v>
      </c>
      <c r="T21" s="479">
        <f>IF(R21="",IF(S21="","",R21-S21),R21-S21)</f>
        <v>209283.02629035735</v>
      </c>
      <c r="U21" s="1666"/>
      <c r="V21" s="1667"/>
      <c r="W21" s="487">
        <f>W22+W23</f>
        <v>2883695.74331195</v>
      </c>
      <c r="X21" s="487">
        <f>X22+X23</f>
        <v>842595.3533920429</v>
      </c>
      <c r="Y21" s="487">
        <f>IF(W21="",IF(X21="","",W21-X21),W21-X21)</f>
        <v>2041100.389919907</v>
      </c>
      <c r="Z21" s="547"/>
    </row>
    <row r="22" spans="1:26" ht="89.25" customHeight="1">
      <c r="A22" s="924">
        <v>6</v>
      </c>
      <c r="B22" s="1694" t="s">
        <v>97</v>
      </c>
      <c r="C22" s="1695"/>
      <c r="D22" s="1696"/>
      <c r="E22" s="925">
        <v>232128.20060613521</v>
      </c>
      <c r="F22" s="919">
        <v>3752.159696110105</v>
      </c>
      <c r="G22" s="920">
        <f t="shared" si="1"/>
        <v>228376.0409100251</v>
      </c>
      <c r="H22" s="926" t="s">
        <v>762</v>
      </c>
      <c r="I22" s="927">
        <v>232128.20060613521</v>
      </c>
      <c r="J22" s="919">
        <v>3752.159696110105</v>
      </c>
      <c r="K22" s="920">
        <f t="shared" si="0"/>
        <v>228376.0409100251</v>
      </c>
      <c r="L22" s="929" t="s">
        <v>762</v>
      </c>
      <c r="M22" s="967"/>
      <c r="P22" s="1646" t="s">
        <v>40</v>
      </c>
      <c r="Q22" s="1647"/>
      <c r="R22" s="471">
        <f>'PR_Total PR Cash Outflow_3A'!C18</f>
        <v>1040162.3649820021</v>
      </c>
      <c r="S22" s="471">
        <f>'PR_Total PR Cash Outflow_3A'!D18</f>
        <v>169300.042407782</v>
      </c>
      <c r="T22" s="485">
        <f>IF(R22="",IF(S22="",0,R22-S22),R22-S22)</f>
        <v>870862.3225742201</v>
      </c>
      <c r="U22" s="1581"/>
      <c r="V22" s="1574"/>
      <c r="W22" s="471">
        <f>'PR_Total PR Cash Outflow_3A'!H18</f>
        <v>1150424.2440857147</v>
      </c>
      <c r="X22" s="471">
        <f>'PR_Total PR Cash Outflow_3A'!I18</f>
        <v>169300.042407782</v>
      </c>
      <c r="Y22" s="487">
        <f>IF(W22="",IF(X22="",0,W22-X22),W22-X22)</f>
        <v>981124.2016779326</v>
      </c>
      <c r="Z22" s="877"/>
    </row>
    <row r="23" spans="1:26" ht="141" thickBot="1">
      <c r="A23" s="930">
        <v>7</v>
      </c>
      <c r="B23" s="1694" t="s">
        <v>98</v>
      </c>
      <c r="C23" s="1695"/>
      <c r="D23" s="1696"/>
      <c r="E23" s="925">
        <v>158485.13483903382</v>
      </c>
      <c r="F23" s="919">
        <v>31382.342858397016</v>
      </c>
      <c r="G23" s="920">
        <f t="shared" si="1"/>
        <v>127102.7919806368</v>
      </c>
      <c r="H23" s="926" t="s">
        <v>758</v>
      </c>
      <c r="I23" s="927">
        <v>158485.13483903382</v>
      </c>
      <c r="J23" s="919">
        <v>31382.342858397016</v>
      </c>
      <c r="K23" s="920">
        <f t="shared" si="0"/>
        <v>127102.7919806368</v>
      </c>
      <c r="L23" s="929" t="s">
        <v>758</v>
      </c>
      <c r="M23" s="967"/>
      <c r="P23" s="1754" t="s">
        <v>41</v>
      </c>
      <c r="Q23" s="1755"/>
      <c r="R23" s="472">
        <f>'PR_Total PR Cash Outflow_3A'!C19</f>
        <v>11716.01470039818</v>
      </c>
      <c r="S23" s="472">
        <f>'PR_Total PR Cash Outflow_3A'!D19</f>
        <v>673295.310984261</v>
      </c>
      <c r="T23" s="1097">
        <f>IF(R23="",IF(S23="",0,R23-S23),R23-S23)</f>
        <v>-661579.2962838628</v>
      </c>
      <c r="U23" s="1625"/>
      <c r="V23" s="1756"/>
      <c r="W23" s="472">
        <f>'PR_Total PR Cash Outflow_3A'!H19</f>
        <v>1733271.4992262356</v>
      </c>
      <c r="X23" s="472">
        <f>'PR_Total PR Cash Outflow_3A'!I19</f>
        <v>673295.310984261</v>
      </c>
      <c r="Y23" s="486">
        <f>IF(W23="",IF(X23="",0,W23-X23),W23-X23)</f>
        <v>1059976.1882419745</v>
      </c>
      <c r="Z23" s="878"/>
    </row>
    <row r="24" spans="1:13" ht="76.5">
      <c r="A24" s="931">
        <v>8</v>
      </c>
      <c r="B24" s="1694" t="s">
        <v>99</v>
      </c>
      <c r="C24" s="1695"/>
      <c r="D24" s="1696"/>
      <c r="E24" s="932">
        <v>44742.68927840494</v>
      </c>
      <c r="F24" s="919">
        <v>7596.681339673049</v>
      </c>
      <c r="G24" s="920">
        <f t="shared" si="1"/>
        <v>37146.00793873189</v>
      </c>
      <c r="H24" s="933" t="s">
        <v>775</v>
      </c>
      <c r="I24" s="927">
        <v>44742.68927840494</v>
      </c>
      <c r="J24" s="919">
        <v>7596.681339673049</v>
      </c>
      <c r="K24" s="920">
        <f t="shared" si="0"/>
        <v>37146.00793873189</v>
      </c>
      <c r="L24" s="934" t="s">
        <v>775</v>
      </c>
      <c r="M24" s="967"/>
    </row>
    <row r="25" spans="1:13" ht="140.25">
      <c r="A25" s="931">
        <v>9</v>
      </c>
      <c r="B25" s="1694" t="s">
        <v>473</v>
      </c>
      <c r="C25" s="1695"/>
      <c r="D25" s="1696"/>
      <c r="E25" s="932">
        <v>135362.43002557324</v>
      </c>
      <c r="F25" s="919">
        <v>63305.15060419707</v>
      </c>
      <c r="G25" s="920">
        <f t="shared" si="1"/>
        <v>72057.27942137617</v>
      </c>
      <c r="H25" s="933" t="s">
        <v>759</v>
      </c>
      <c r="I25" s="927">
        <v>135362.43002557324</v>
      </c>
      <c r="J25" s="919">
        <v>63305.15060419707</v>
      </c>
      <c r="K25" s="920">
        <f t="shared" si="0"/>
        <v>72057.27942137617</v>
      </c>
      <c r="L25" s="934" t="s">
        <v>759</v>
      </c>
      <c r="M25" s="967"/>
    </row>
    <row r="26" spans="1:13" ht="140.25" customHeight="1">
      <c r="A26" s="931">
        <v>10</v>
      </c>
      <c r="B26" s="1694" t="s">
        <v>474</v>
      </c>
      <c r="C26" s="1695"/>
      <c r="D26" s="1696"/>
      <c r="E26" s="932">
        <v>91324.49882158992</v>
      </c>
      <c r="F26" s="919">
        <v>49845.23671835719</v>
      </c>
      <c r="G26" s="920">
        <f t="shared" si="1"/>
        <v>41479.26210323273</v>
      </c>
      <c r="H26" s="934" t="s">
        <v>760</v>
      </c>
      <c r="I26" s="927">
        <v>91324.49882158992</v>
      </c>
      <c r="J26" s="919">
        <v>49845.23671835719</v>
      </c>
      <c r="K26" s="920">
        <f t="shared" si="0"/>
        <v>41479.26210323273</v>
      </c>
      <c r="L26" s="934" t="s">
        <v>760</v>
      </c>
      <c r="M26" s="967"/>
    </row>
    <row r="27" spans="1:13" ht="89.25">
      <c r="A27" s="931">
        <v>11</v>
      </c>
      <c r="B27" s="1694" t="s">
        <v>100</v>
      </c>
      <c r="C27" s="1695"/>
      <c r="D27" s="1696"/>
      <c r="E27" s="932">
        <v>27794.19715794177</v>
      </c>
      <c r="F27" s="919">
        <v>13918.828322128342</v>
      </c>
      <c r="G27" s="920">
        <f t="shared" si="1"/>
        <v>13875.368835813428</v>
      </c>
      <c r="H27" s="933" t="s">
        <v>773</v>
      </c>
      <c r="I27" s="927">
        <v>27794.19715794177</v>
      </c>
      <c r="J27" s="919">
        <v>13918.828322128342</v>
      </c>
      <c r="K27" s="920">
        <f t="shared" si="0"/>
        <v>13875.368835813428</v>
      </c>
      <c r="L27" s="934" t="s">
        <v>773</v>
      </c>
      <c r="M27" s="967"/>
    </row>
    <row r="28" spans="1:13" ht="255">
      <c r="A28" s="931">
        <v>12</v>
      </c>
      <c r="B28" s="1694" t="s">
        <v>101</v>
      </c>
      <c r="C28" s="1695"/>
      <c r="D28" s="1696"/>
      <c r="E28" s="932">
        <v>358587.02136405726</v>
      </c>
      <c r="F28" s="919">
        <v>203836.98229576435</v>
      </c>
      <c r="G28" s="920">
        <f t="shared" si="1"/>
        <v>154750.0390682929</v>
      </c>
      <c r="H28" s="933" t="s">
        <v>761</v>
      </c>
      <c r="I28" s="927">
        <v>358587.02136405726</v>
      </c>
      <c r="J28" s="919">
        <v>203836.98229576435</v>
      </c>
      <c r="K28" s="920">
        <f t="shared" si="0"/>
        <v>154750.0390682929</v>
      </c>
      <c r="L28" s="934" t="s">
        <v>761</v>
      </c>
      <c r="M28" s="967"/>
    </row>
    <row r="29" spans="1:13" ht="13.5" thickBot="1">
      <c r="A29" s="935">
        <v>13</v>
      </c>
      <c r="B29" s="1706" t="s">
        <v>102</v>
      </c>
      <c r="C29" s="1707"/>
      <c r="D29" s="1708"/>
      <c r="E29" s="932">
        <v>0</v>
      </c>
      <c r="F29" s="936">
        <v>0</v>
      </c>
      <c r="G29" s="920" t="str">
        <f t="shared" si="1"/>
        <v> </v>
      </c>
      <c r="H29" s="937"/>
      <c r="I29" s="938">
        <v>0</v>
      </c>
      <c r="J29" s="919">
        <v>0</v>
      </c>
      <c r="K29" s="920" t="str">
        <f t="shared" si="0"/>
        <v> </v>
      </c>
      <c r="L29" s="939"/>
      <c r="M29" s="967"/>
    </row>
    <row r="30" spans="1:13" ht="13.5" thickBot="1">
      <c r="A30" s="1709"/>
      <c r="B30" s="1710"/>
      <c r="C30" s="1710"/>
      <c r="D30" s="896" t="s">
        <v>37</v>
      </c>
      <c r="E30" s="940">
        <f>SUM(E17:E29)</f>
        <v>6365135.850753446</v>
      </c>
      <c r="F30" s="940">
        <f>SUM(F17:F29)</f>
        <v>3118213.801750896</v>
      </c>
      <c r="G30" s="941">
        <f>SUM(G17:G29)</f>
        <v>3246922.0490025505</v>
      </c>
      <c r="H30" s="942"/>
      <c r="I30" s="721">
        <f>SUM(I17:I29)</f>
        <v>6365135.850753446</v>
      </c>
      <c r="J30" s="940">
        <f>SUM(J17:J29)</f>
        <v>3118213.801750896</v>
      </c>
      <c r="K30" s="940">
        <f>SUM(K17:K29)</f>
        <v>3246922.0490025505</v>
      </c>
      <c r="L30" s="943"/>
      <c r="M30" s="969"/>
    </row>
    <row r="31" spans="1:13" ht="5.25" customHeight="1">
      <c r="A31" s="944"/>
      <c r="B31" s="945"/>
      <c r="C31" s="945"/>
      <c r="D31" s="946"/>
      <c r="E31" s="944"/>
      <c r="F31" s="944"/>
      <c r="G31" s="947"/>
      <c r="H31" s="947"/>
      <c r="I31" s="72"/>
      <c r="J31" s="72"/>
      <c r="K31" s="72"/>
      <c r="L31" s="72"/>
      <c r="M31" s="967"/>
    </row>
    <row r="32" spans="1:13" ht="6" customHeight="1" thickBot="1">
      <c r="A32" s="944"/>
      <c r="B32" s="945"/>
      <c r="C32" s="945"/>
      <c r="D32" s="946"/>
      <c r="E32" s="944"/>
      <c r="F32" s="944"/>
      <c r="G32" s="947"/>
      <c r="H32" s="947"/>
      <c r="I32" s="72"/>
      <c r="J32" s="72"/>
      <c r="K32" s="72"/>
      <c r="L32" s="72"/>
      <c r="M32" s="967"/>
    </row>
    <row r="33" spans="1:13" ht="16.5" thickBot="1">
      <c r="A33" s="895" t="s">
        <v>103</v>
      </c>
      <c r="B33" s="718"/>
      <c r="C33" s="718"/>
      <c r="D33" s="948"/>
      <c r="E33" s="1711" t="s">
        <v>80</v>
      </c>
      <c r="F33" s="1712"/>
      <c r="G33" s="1712"/>
      <c r="H33" s="1712"/>
      <c r="I33" s="1713" t="s">
        <v>82</v>
      </c>
      <c r="J33" s="1712"/>
      <c r="K33" s="1712"/>
      <c r="L33" s="1673"/>
      <c r="M33" s="967"/>
    </row>
    <row r="34" spans="1:13" ht="30.75" thickBot="1">
      <c r="A34" s="719" t="s">
        <v>86</v>
      </c>
      <c r="B34" s="949" t="s">
        <v>104</v>
      </c>
      <c r="C34" s="950" t="s">
        <v>105</v>
      </c>
      <c r="D34" s="951" t="s">
        <v>106</v>
      </c>
      <c r="E34" s="897" t="s">
        <v>88</v>
      </c>
      <c r="F34" s="911" t="s">
        <v>89</v>
      </c>
      <c r="G34" s="915" t="s">
        <v>246</v>
      </c>
      <c r="H34" s="913" t="s">
        <v>247</v>
      </c>
      <c r="I34" s="720" t="s">
        <v>90</v>
      </c>
      <c r="J34" s="914" t="s">
        <v>91</v>
      </c>
      <c r="K34" s="915" t="s">
        <v>246</v>
      </c>
      <c r="L34" s="952" t="s">
        <v>247</v>
      </c>
      <c r="M34" s="970"/>
    </row>
    <row r="35" spans="1:13" s="967" customFormat="1" ht="114.75">
      <c r="A35" s="953">
        <v>1</v>
      </c>
      <c r="B35" s="1404" t="s">
        <v>120</v>
      </c>
      <c r="C35" s="1405" t="s">
        <v>644</v>
      </c>
      <c r="D35" s="1406" t="s">
        <v>328</v>
      </c>
      <c r="E35" s="932">
        <v>54612.1047093292</v>
      </c>
      <c r="F35" s="932">
        <v>0</v>
      </c>
      <c r="G35" s="920">
        <f>IF((E35=0)*AND(F35=0)," ",E35-F35)</f>
        <v>54612.1047093292</v>
      </c>
      <c r="H35" s="926" t="s">
        <v>778</v>
      </c>
      <c r="I35" s="922">
        <v>54612.1047093292</v>
      </c>
      <c r="J35" s="932">
        <v>0</v>
      </c>
      <c r="K35" s="920">
        <f>IF((I35=0)*AND(J35=0)," ",I35-J35)</f>
        <v>54612.1047093292</v>
      </c>
      <c r="L35" s="954" t="s">
        <v>778</v>
      </c>
      <c r="M35" s="971"/>
    </row>
    <row r="36" spans="1:13" s="967" customFormat="1" ht="409.5">
      <c r="A36" s="955">
        <v>2</v>
      </c>
      <c r="B36" s="1407" t="s">
        <v>116</v>
      </c>
      <c r="C36" s="1408" t="s">
        <v>645</v>
      </c>
      <c r="D36" s="1409" t="s">
        <v>630</v>
      </c>
      <c r="E36" s="932">
        <v>3012455.0025177104</v>
      </c>
      <c r="F36" s="932">
        <v>1754403.9260575995</v>
      </c>
      <c r="G36" s="920">
        <f>IF((E36=0)*AND(F36=0)," ",E36-F36)</f>
        <v>1258051.076460111</v>
      </c>
      <c r="H36" s="926" t="s">
        <v>772</v>
      </c>
      <c r="I36" s="927">
        <v>3012455.0025177104</v>
      </c>
      <c r="J36" s="932">
        <v>1754403.9260575995</v>
      </c>
      <c r="K36" s="920">
        <f>IF((I36=0)*AND(J36=0)," ",I36-J36)</f>
        <v>1258051.076460111</v>
      </c>
      <c r="L36" s="954" t="s">
        <v>772</v>
      </c>
      <c r="M36" s="971"/>
    </row>
    <row r="37" spans="1:13" s="967" customFormat="1" ht="409.5">
      <c r="A37" s="955">
        <v>3</v>
      </c>
      <c r="B37" s="1407" t="s">
        <v>117</v>
      </c>
      <c r="C37" s="1408" t="s">
        <v>646</v>
      </c>
      <c r="D37" s="1409"/>
      <c r="E37" s="932">
        <v>2801578.1771757957</v>
      </c>
      <c r="F37" s="932">
        <v>1093241.6133231646</v>
      </c>
      <c r="G37" s="920">
        <f>IF((E37=0)*AND(F37=0)," ",E37-F37)</f>
        <v>1708336.563852631</v>
      </c>
      <c r="H37" s="956" t="s">
        <v>776</v>
      </c>
      <c r="I37" s="927">
        <v>2801578.1771757957</v>
      </c>
      <c r="J37" s="932">
        <v>1093241.6133231646</v>
      </c>
      <c r="K37" s="920">
        <f>IF((I37=0)*AND(J37=0)," ",I37-J37)</f>
        <v>1708336.563852631</v>
      </c>
      <c r="L37" s="957" t="s">
        <v>776</v>
      </c>
      <c r="M37" s="971"/>
    </row>
    <row r="38" spans="1:13" s="967" customFormat="1" ht="409.5">
      <c r="A38" s="955">
        <v>4</v>
      </c>
      <c r="B38" s="1407" t="s">
        <v>585</v>
      </c>
      <c r="C38" s="1408" t="s">
        <v>647</v>
      </c>
      <c r="D38" s="1409" t="s">
        <v>333</v>
      </c>
      <c r="E38" s="932">
        <v>266519.7962582543</v>
      </c>
      <c r="F38" s="932">
        <v>135808.38776475718</v>
      </c>
      <c r="G38" s="920">
        <f>IF((E38=0)*AND(F38=0)," ",E38-F38)</f>
        <v>130711.40849349715</v>
      </c>
      <c r="H38" s="926" t="s">
        <v>777</v>
      </c>
      <c r="I38" s="927">
        <v>266519.7962582543</v>
      </c>
      <c r="J38" s="932">
        <v>135808.38776475718</v>
      </c>
      <c r="K38" s="920">
        <f>IF((I38=0)*AND(J38=0)," ",I38-J38)</f>
        <v>130711.40849349715</v>
      </c>
      <c r="L38" s="954" t="s">
        <v>777</v>
      </c>
      <c r="M38" s="971"/>
    </row>
    <row r="39" spans="1:13" s="967" customFormat="1" ht="77.25" thickBot="1">
      <c r="A39" s="724">
        <v>5</v>
      </c>
      <c r="B39" s="1410" t="s">
        <v>120</v>
      </c>
      <c r="C39" s="1411" t="s">
        <v>648</v>
      </c>
      <c r="D39" s="1412" t="s">
        <v>632</v>
      </c>
      <c r="E39" s="932">
        <v>229970.77009235736</v>
      </c>
      <c r="F39" s="932">
        <v>134759.87460537447</v>
      </c>
      <c r="G39" s="920">
        <f>IF((E39=0)*AND(F39=0)," ",E39-F39)</f>
        <v>95210.89548698289</v>
      </c>
      <c r="H39" s="958" t="s">
        <v>770</v>
      </c>
      <c r="I39" s="927">
        <v>229970.77009235736</v>
      </c>
      <c r="J39" s="932">
        <v>134759.87460537447</v>
      </c>
      <c r="K39" s="920">
        <f>IF((I39=0)*AND(J39=0)," ",I39-J39)</f>
        <v>95210.89548698289</v>
      </c>
      <c r="L39" s="959" t="s">
        <v>770</v>
      </c>
      <c r="M39" s="971"/>
    </row>
    <row r="40" spans="1:13" ht="13.5" thickBot="1">
      <c r="A40" s="1671" t="s">
        <v>37</v>
      </c>
      <c r="B40" s="1672"/>
      <c r="C40" s="1672"/>
      <c r="D40" s="1673"/>
      <c r="E40" s="941">
        <f>SUM(E35:E39)</f>
        <v>6365135.850753446</v>
      </c>
      <c r="F40" s="940">
        <f>SUM(F35:F39)</f>
        <v>3118213.8017508956</v>
      </c>
      <c r="G40" s="940">
        <f>SUM(G35:G39)</f>
        <v>3246922.049002551</v>
      </c>
      <c r="H40" s="960"/>
      <c r="I40" s="721">
        <f>SUM(I35:I39)</f>
        <v>6365135.850753446</v>
      </c>
      <c r="J40" s="940">
        <f>SUM(J35:J39)</f>
        <v>3118213.8017508956</v>
      </c>
      <c r="K40" s="940">
        <f>SUM(K35:K39)</f>
        <v>3246922.049002551</v>
      </c>
      <c r="L40" s="961"/>
      <c r="M40" s="969"/>
    </row>
    <row r="41" spans="1:13" ht="12.75">
      <c r="A41" s="1674" t="s">
        <v>475</v>
      </c>
      <c r="B41" s="1675"/>
      <c r="C41" s="1675"/>
      <c r="D41" s="1675"/>
      <c r="E41" s="1676"/>
      <c r="F41" s="944"/>
      <c r="G41" s="944"/>
      <c r="H41" s="944"/>
      <c r="I41" s="72"/>
      <c r="J41" s="72"/>
      <c r="K41" s="72"/>
      <c r="L41" s="72"/>
      <c r="M41" s="967"/>
    </row>
    <row r="42" spans="1:13" ht="12.75">
      <c r="A42" s="1677"/>
      <c r="B42" s="1675"/>
      <c r="C42" s="1675"/>
      <c r="D42" s="1675"/>
      <c r="E42" s="1676"/>
      <c r="F42" s="944"/>
      <c r="G42" s="944"/>
      <c r="H42" s="944"/>
      <c r="I42" s="72"/>
      <c r="J42" s="72"/>
      <c r="K42" s="72"/>
      <c r="L42" s="72"/>
      <c r="M42" s="967"/>
    </row>
    <row r="43" spans="1:13" ht="12.75">
      <c r="A43" s="1678"/>
      <c r="B43" s="1679"/>
      <c r="C43" s="1679"/>
      <c r="D43" s="1679"/>
      <c r="E43" s="1680"/>
      <c r="F43" s="944"/>
      <c r="G43" s="944"/>
      <c r="H43" s="944"/>
      <c r="I43" s="72"/>
      <c r="J43" s="72"/>
      <c r="K43" s="72"/>
      <c r="L43" s="72"/>
      <c r="M43" s="967"/>
    </row>
    <row r="44" spans="1:13" ht="10.5" customHeight="1" thickBot="1">
      <c r="A44" s="973"/>
      <c r="B44" s="974"/>
      <c r="C44" s="974"/>
      <c r="D44" s="975"/>
      <c r="E44" s="976"/>
      <c r="F44" s="976"/>
      <c r="G44" s="976"/>
      <c r="H44" s="976"/>
      <c r="I44" s="976"/>
      <c r="J44" s="976"/>
      <c r="K44" s="976"/>
      <c r="L44" s="977"/>
      <c r="M44" s="967"/>
    </row>
    <row r="45" spans="1:13" ht="16.5" thickBot="1">
      <c r="A45" s="962" t="s">
        <v>108</v>
      </c>
      <c r="B45" s="963"/>
      <c r="C45" s="963"/>
      <c r="D45" s="964"/>
      <c r="E45" s="1681" t="s">
        <v>80</v>
      </c>
      <c r="F45" s="1682"/>
      <c r="G45" s="1682"/>
      <c r="H45" s="1682"/>
      <c r="I45" s="1683" t="s">
        <v>82</v>
      </c>
      <c r="J45" s="1682"/>
      <c r="K45" s="1682"/>
      <c r="L45" s="1673"/>
      <c r="M45" s="967"/>
    </row>
    <row r="46" spans="1:13" ht="45.75" thickBot="1">
      <c r="A46" s="719" t="s">
        <v>86</v>
      </c>
      <c r="B46" s="725" t="s">
        <v>109</v>
      </c>
      <c r="C46" s="725" t="s">
        <v>110</v>
      </c>
      <c r="D46" s="726" t="s">
        <v>111</v>
      </c>
      <c r="E46" s="897" t="s">
        <v>88</v>
      </c>
      <c r="F46" s="911" t="s">
        <v>89</v>
      </c>
      <c r="G46" s="915" t="s">
        <v>246</v>
      </c>
      <c r="H46" s="913" t="s">
        <v>247</v>
      </c>
      <c r="I46" s="720" t="s">
        <v>90</v>
      </c>
      <c r="J46" s="914" t="s">
        <v>91</v>
      </c>
      <c r="K46" s="915" t="s">
        <v>246</v>
      </c>
      <c r="L46" s="952" t="s">
        <v>247</v>
      </c>
      <c r="M46" s="970"/>
    </row>
    <row r="47" spans="1:13" s="967" customFormat="1" ht="102">
      <c r="A47" s="727">
        <v>1</v>
      </c>
      <c r="B47" s="723" t="s">
        <v>649</v>
      </c>
      <c r="C47" s="728" t="s">
        <v>650</v>
      </c>
      <c r="D47" s="729" t="s">
        <v>107</v>
      </c>
      <c r="E47" s="965">
        <v>54612.104709329185</v>
      </c>
      <c r="F47" s="932">
        <v>0</v>
      </c>
      <c r="G47" s="920">
        <f>IF((E47=0)*AND(F47=0)," ",E47-F47)</f>
        <v>54612.104709329185</v>
      </c>
      <c r="H47" s="926" t="s">
        <v>781</v>
      </c>
      <c r="I47" s="927">
        <v>54612.104709329185</v>
      </c>
      <c r="J47" s="928">
        <v>0</v>
      </c>
      <c r="K47" s="920">
        <f>IF((I47=0)*AND(J47=0)," ",I47-J47)</f>
        <v>54612.104709329185</v>
      </c>
      <c r="L47" s="954" t="s">
        <v>781</v>
      </c>
      <c r="M47" s="971"/>
    </row>
    <row r="48" spans="1:13" s="967" customFormat="1" ht="409.5">
      <c r="A48" s="727">
        <v>2</v>
      </c>
      <c r="B48" s="723" t="s">
        <v>649</v>
      </c>
      <c r="C48" s="728" t="s">
        <v>651</v>
      </c>
      <c r="D48" s="1413" t="s">
        <v>123</v>
      </c>
      <c r="E48" s="965">
        <v>1029605.7305565258</v>
      </c>
      <c r="F48" s="932">
        <v>787519.4435114424</v>
      </c>
      <c r="G48" s="920">
        <f aca="true" t="shared" si="2" ref="G48:G54">IF((E48=0)*AND(F48=0)," ",E48-F48)</f>
        <v>242086.28704508336</v>
      </c>
      <c r="H48" s="926" t="s">
        <v>764</v>
      </c>
      <c r="I48" s="927">
        <v>1029605.7305565258</v>
      </c>
      <c r="J48" s="928">
        <v>787519.4435114424</v>
      </c>
      <c r="K48" s="920">
        <f aca="true" t="shared" si="3" ref="K48:K54">IF((I48=0)*AND(J48=0)," ",I48-J48)</f>
        <v>242086.28704508336</v>
      </c>
      <c r="L48" s="954" t="s">
        <v>764</v>
      </c>
      <c r="M48" s="971"/>
    </row>
    <row r="49" spans="1:13" s="967" customFormat="1" ht="357">
      <c r="A49" s="727">
        <v>3</v>
      </c>
      <c r="B49" s="723" t="s">
        <v>649</v>
      </c>
      <c r="C49" s="728" t="s">
        <v>652</v>
      </c>
      <c r="D49" s="729" t="s">
        <v>125</v>
      </c>
      <c r="E49" s="965">
        <v>473750.74154129904</v>
      </c>
      <c r="F49" s="932">
        <v>383799.704189759</v>
      </c>
      <c r="G49" s="920">
        <f t="shared" si="2"/>
        <v>89951.03735154006</v>
      </c>
      <c r="H49" s="926" t="s">
        <v>765</v>
      </c>
      <c r="I49" s="927">
        <v>473750.74154129904</v>
      </c>
      <c r="J49" s="928">
        <v>383799.704189759</v>
      </c>
      <c r="K49" s="920">
        <f t="shared" si="3"/>
        <v>89951.03735154006</v>
      </c>
      <c r="L49" s="954" t="s">
        <v>765</v>
      </c>
      <c r="M49" s="971"/>
    </row>
    <row r="50" spans="1:13" s="967" customFormat="1" ht="382.5">
      <c r="A50" s="727">
        <v>4</v>
      </c>
      <c r="B50" s="723" t="s">
        <v>649</v>
      </c>
      <c r="C50" s="728" t="s">
        <v>653</v>
      </c>
      <c r="D50" s="729" t="s">
        <v>123</v>
      </c>
      <c r="E50" s="965">
        <v>395562.70757780527</v>
      </c>
      <c r="F50" s="932">
        <v>335442.22456478234</v>
      </c>
      <c r="G50" s="920">
        <f t="shared" si="2"/>
        <v>60120.483013022924</v>
      </c>
      <c r="H50" s="926" t="s">
        <v>766</v>
      </c>
      <c r="I50" s="927">
        <v>395562.70757780527</v>
      </c>
      <c r="J50" s="928">
        <v>335442.22456478234</v>
      </c>
      <c r="K50" s="920">
        <f t="shared" si="3"/>
        <v>60120.483013022924</v>
      </c>
      <c r="L50" s="954" t="s">
        <v>766</v>
      </c>
      <c r="M50" s="971"/>
    </row>
    <row r="51" spans="1:13" s="967" customFormat="1" ht="409.5">
      <c r="A51" s="727">
        <v>5</v>
      </c>
      <c r="B51" s="723" t="s">
        <v>649</v>
      </c>
      <c r="C51" s="728" t="s">
        <v>654</v>
      </c>
      <c r="D51" s="729" t="s">
        <v>125</v>
      </c>
      <c r="E51" s="965">
        <v>573126.0423762077</v>
      </c>
      <c r="F51" s="932">
        <v>411220.80930124334</v>
      </c>
      <c r="G51" s="920">
        <f t="shared" si="2"/>
        <v>161905.23307496432</v>
      </c>
      <c r="H51" s="926" t="s">
        <v>767</v>
      </c>
      <c r="I51" s="927">
        <v>573126.0423762077</v>
      </c>
      <c r="J51" s="928">
        <v>411220.80930124334</v>
      </c>
      <c r="K51" s="920">
        <f t="shared" si="3"/>
        <v>161905.23307496432</v>
      </c>
      <c r="L51" s="954" t="s">
        <v>767</v>
      </c>
      <c r="M51" s="971"/>
    </row>
    <row r="52" spans="1:13" s="967" customFormat="1" ht="216.75">
      <c r="A52" s="727">
        <v>6</v>
      </c>
      <c r="B52" s="723" t="s">
        <v>649</v>
      </c>
      <c r="C52" s="728" t="s">
        <v>655</v>
      </c>
      <c r="D52" s="729" t="s">
        <v>123</v>
      </c>
      <c r="E52" s="965">
        <v>107910.34049246792</v>
      </c>
      <c r="F52" s="932">
        <v>92269.52973008298</v>
      </c>
      <c r="G52" s="920">
        <f t="shared" si="2"/>
        <v>15640.810762384936</v>
      </c>
      <c r="H52" s="926" t="s">
        <v>768</v>
      </c>
      <c r="I52" s="927">
        <v>107910.34049246792</v>
      </c>
      <c r="J52" s="928">
        <v>92269.52973008298</v>
      </c>
      <c r="K52" s="920">
        <f t="shared" si="3"/>
        <v>15640.810762384936</v>
      </c>
      <c r="L52" s="954" t="s">
        <v>768</v>
      </c>
      <c r="M52" s="971"/>
    </row>
    <row r="53" spans="1:13" s="967" customFormat="1" ht="255">
      <c r="A53" s="727">
        <v>7</v>
      </c>
      <c r="B53" s="723" t="s">
        <v>649</v>
      </c>
      <c r="C53" s="728" t="s">
        <v>656</v>
      </c>
      <c r="D53" s="729" t="s">
        <v>124</v>
      </c>
      <c r="E53" s="965">
        <v>177113.808634485</v>
      </c>
      <c r="F53" s="932">
        <v>101839.40535823959</v>
      </c>
      <c r="G53" s="920">
        <f t="shared" si="2"/>
        <v>75274.40327624542</v>
      </c>
      <c r="H53" s="926" t="s">
        <v>771</v>
      </c>
      <c r="I53" s="927">
        <v>177113.808634485</v>
      </c>
      <c r="J53" s="928">
        <v>101839.40535823959</v>
      </c>
      <c r="K53" s="920">
        <f t="shared" si="3"/>
        <v>75274.40327624542</v>
      </c>
      <c r="L53" s="954" t="s">
        <v>771</v>
      </c>
      <c r="M53" s="971"/>
    </row>
    <row r="54" spans="1:13" s="967" customFormat="1" ht="90" thickBot="1">
      <c r="A54" s="727">
        <v>8</v>
      </c>
      <c r="B54" s="730" t="s">
        <v>78</v>
      </c>
      <c r="C54" s="731" t="s">
        <v>657</v>
      </c>
      <c r="D54" s="729" t="s">
        <v>107</v>
      </c>
      <c r="E54" s="965">
        <v>3553454.3748653275</v>
      </c>
      <c r="F54" s="932">
        <v>1006122.6850953463</v>
      </c>
      <c r="G54" s="920">
        <f t="shared" si="2"/>
        <v>2547331.6897699814</v>
      </c>
      <c r="H54" s="958" t="s">
        <v>769</v>
      </c>
      <c r="I54" s="927">
        <v>3553454.3748653275</v>
      </c>
      <c r="J54" s="928">
        <v>1006122.6850953463</v>
      </c>
      <c r="K54" s="920">
        <f t="shared" si="3"/>
        <v>2547331.6897699814</v>
      </c>
      <c r="L54" s="959" t="s">
        <v>769</v>
      </c>
      <c r="M54" s="971"/>
    </row>
    <row r="55" spans="1:13" ht="13.5" thickBot="1">
      <c r="A55" s="732"/>
      <c r="B55" s="733"/>
      <c r="C55" s="733"/>
      <c r="D55" s="896" t="s">
        <v>37</v>
      </c>
      <c r="E55" s="941">
        <f>SUM(E47:E54)</f>
        <v>6365135.850753447</v>
      </c>
      <c r="F55" s="940">
        <f>SUM(F47:F54)</f>
        <v>3118213.8017508965</v>
      </c>
      <c r="G55" s="940">
        <f>SUM(G47:G54)</f>
        <v>3246922.0490025515</v>
      </c>
      <c r="H55" s="960"/>
      <c r="I55" s="721">
        <f>SUM(I47:I54)</f>
        <v>6365135.850753447</v>
      </c>
      <c r="J55" s="940">
        <f>SUM(J47:J54)</f>
        <v>3118213.8017508965</v>
      </c>
      <c r="K55" s="940">
        <f>SUM(K47:K54)</f>
        <v>3246922.0490025515</v>
      </c>
      <c r="L55" s="961"/>
      <c r="M55" s="969"/>
    </row>
    <row r="56" spans="1:13" ht="12.75">
      <c r="A56" s="1684" t="s">
        <v>476</v>
      </c>
      <c r="B56" s="1685"/>
      <c r="C56" s="1685"/>
      <c r="D56" s="1685"/>
      <c r="E56" s="1686"/>
      <c r="F56" s="944"/>
      <c r="G56" s="944"/>
      <c r="H56" s="944"/>
      <c r="I56" s="72"/>
      <c r="J56" s="72"/>
      <c r="K56" s="72"/>
      <c r="L56" s="72"/>
      <c r="M56" s="967"/>
    </row>
    <row r="57" spans="1:13" ht="12.75">
      <c r="A57" s="1687"/>
      <c r="B57" s="1685"/>
      <c r="C57" s="1685"/>
      <c r="D57" s="1685"/>
      <c r="E57" s="1686"/>
      <c r="F57" s="944"/>
      <c r="G57" s="944"/>
      <c r="H57" s="944"/>
      <c r="I57" s="72"/>
      <c r="J57" s="72"/>
      <c r="K57" s="72"/>
      <c r="L57" s="72"/>
      <c r="M57" s="967"/>
    </row>
    <row r="58" spans="1:13" ht="12.75">
      <c r="A58" s="1688"/>
      <c r="B58" s="1689"/>
      <c r="C58" s="1689"/>
      <c r="D58" s="1689"/>
      <c r="E58" s="1690"/>
      <c r="F58" s="944"/>
      <c r="G58" s="944"/>
      <c r="H58" s="944"/>
      <c r="I58" s="72"/>
      <c r="J58" s="72"/>
      <c r="K58" s="72"/>
      <c r="L58" s="72"/>
      <c r="M58" s="967"/>
    </row>
    <row r="59" spans="1:13" ht="7.5" customHeight="1">
      <c r="A59" s="978"/>
      <c r="B59" s="979"/>
      <c r="C59" s="979"/>
      <c r="D59" s="979"/>
      <c r="E59" s="979"/>
      <c r="F59" s="980"/>
      <c r="G59" s="980"/>
      <c r="H59" s="980"/>
      <c r="I59" s="966"/>
      <c r="J59" s="966"/>
      <c r="K59" s="966"/>
      <c r="L59" s="966"/>
      <c r="M59" s="967"/>
    </row>
    <row r="60" spans="1:13" ht="12.75">
      <c r="A60" s="966" t="s">
        <v>477</v>
      </c>
      <c r="B60" s="981"/>
      <c r="C60" s="981"/>
      <c r="D60" s="982"/>
      <c r="E60" s="982"/>
      <c r="F60" s="980"/>
      <c r="G60" s="980"/>
      <c r="H60" s="980"/>
      <c r="I60" s="966"/>
      <c r="J60" s="966"/>
      <c r="K60" s="966"/>
      <c r="L60" s="966"/>
      <c r="M60" s="967"/>
    </row>
    <row r="61" spans="1:13" ht="12.75">
      <c r="A61" s="966" t="s">
        <v>112</v>
      </c>
      <c r="B61" s="966"/>
      <c r="C61" s="966"/>
      <c r="D61" s="966"/>
      <c r="E61" s="983"/>
      <c r="F61" s="984"/>
      <c r="G61" s="985"/>
      <c r="H61" s="966"/>
      <c r="I61" s="966"/>
      <c r="J61" s="966"/>
      <c r="K61" s="966"/>
      <c r="L61" s="966"/>
      <c r="M61" s="967"/>
    </row>
    <row r="62" spans="1:13" ht="6" customHeight="1" thickBot="1">
      <c r="A62" s="986"/>
      <c r="B62" s="966"/>
      <c r="C62" s="983"/>
      <c r="D62" s="966"/>
      <c r="E62" s="983"/>
      <c r="F62" s="983"/>
      <c r="G62" s="984"/>
      <c r="H62" s="984"/>
      <c r="I62" s="987"/>
      <c r="J62" s="987"/>
      <c r="K62" s="987"/>
      <c r="L62" s="966"/>
      <c r="M62" s="967"/>
    </row>
    <row r="63" spans="1:13" ht="15.75" thickBot="1">
      <c r="A63" s="1691" t="s">
        <v>113</v>
      </c>
      <c r="B63" s="1692"/>
      <c r="C63" s="1692"/>
      <c r="D63" s="1692"/>
      <c r="E63" s="1692"/>
      <c r="F63" s="1692"/>
      <c r="G63" s="1692"/>
      <c r="H63" s="1692"/>
      <c r="I63" s="1692"/>
      <c r="J63" s="1692"/>
      <c r="K63" s="1692"/>
      <c r="L63" s="1693"/>
      <c r="M63" s="967"/>
    </row>
    <row r="64" spans="1:13" ht="15.75" thickBot="1">
      <c r="A64" s="1668" t="s">
        <v>114</v>
      </c>
      <c r="B64" s="1669"/>
      <c r="C64" s="1669"/>
      <c r="D64" s="1669"/>
      <c r="E64" s="1669"/>
      <c r="F64" s="1669"/>
      <c r="G64" s="1669"/>
      <c r="H64" s="1669"/>
      <c r="I64" s="1669"/>
      <c r="J64" s="1669"/>
      <c r="K64" s="1669"/>
      <c r="L64" s="1670"/>
      <c r="M64" s="967"/>
    </row>
    <row r="65" spans="1:13" ht="6.75" customHeight="1">
      <c r="A65" s="1697" t="s">
        <v>774</v>
      </c>
      <c r="B65" s="1698"/>
      <c r="C65" s="1698"/>
      <c r="D65" s="1698"/>
      <c r="E65" s="1698"/>
      <c r="F65" s="1698"/>
      <c r="G65" s="1698"/>
      <c r="H65" s="1698"/>
      <c r="I65" s="1698"/>
      <c r="J65" s="1698"/>
      <c r="K65" s="1698"/>
      <c r="L65" s="1699"/>
      <c r="M65" s="972"/>
    </row>
    <row r="66" spans="1:13" ht="6.75" customHeight="1">
      <c r="A66" s="1700"/>
      <c r="B66" s="1701"/>
      <c r="C66" s="1701"/>
      <c r="D66" s="1701"/>
      <c r="E66" s="1701"/>
      <c r="F66" s="1701"/>
      <c r="G66" s="1701"/>
      <c r="H66" s="1701"/>
      <c r="I66" s="1701"/>
      <c r="J66" s="1701"/>
      <c r="K66" s="1701"/>
      <c r="L66" s="1702"/>
      <c r="M66" s="972"/>
    </row>
    <row r="67" spans="1:13" ht="5.25" customHeight="1">
      <c r="A67" s="1700"/>
      <c r="B67" s="1701"/>
      <c r="C67" s="1701"/>
      <c r="D67" s="1701"/>
      <c r="E67" s="1701"/>
      <c r="F67" s="1701"/>
      <c r="G67" s="1701"/>
      <c r="H67" s="1701"/>
      <c r="I67" s="1701"/>
      <c r="J67" s="1701"/>
      <c r="K67" s="1701"/>
      <c r="L67" s="1702"/>
      <c r="M67" s="972"/>
    </row>
    <row r="68" spans="1:13" ht="7.5" customHeight="1">
      <c r="A68" s="1700"/>
      <c r="B68" s="1701"/>
      <c r="C68" s="1701"/>
      <c r="D68" s="1701"/>
      <c r="E68" s="1701"/>
      <c r="F68" s="1701"/>
      <c r="G68" s="1701"/>
      <c r="H68" s="1701"/>
      <c r="I68" s="1701"/>
      <c r="J68" s="1701"/>
      <c r="K68" s="1701"/>
      <c r="L68" s="1702"/>
      <c r="M68" s="972"/>
    </row>
    <row r="69" spans="1:13" ht="7.5" customHeight="1" thickBot="1">
      <c r="A69" s="1703"/>
      <c r="B69" s="1704"/>
      <c r="C69" s="1704"/>
      <c r="D69" s="1704"/>
      <c r="E69" s="1704"/>
      <c r="F69" s="1704"/>
      <c r="G69" s="1704"/>
      <c r="H69" s="1704"/>
      <c r="I69" s="1704"/>
      <c r="J69" s="1704"/>
      <c r="K69" s="1704"/>
      <c r="L69" s="1705"/>
      <c r="M69" s="972"/>
    </row>
    <row r="70" spans="1:13" ht="9" customHeight="1" thickBot="1">
      <c r="A70" s="988"/>
      <c r="B70" s="967"/>
      <c r="C70" s="989"/>
      <c r="D70" s="967"/>
      <c r="E70" s="989"/>
      <c r="F70" s="989"/>
      <c r="G70" s="990"/>
      <c r="H70" s="990"/>
      <c r="I70" s="967"/>
      <c r="J70" s="967"/>
      <c r="K70" s="967"/>
      <c r="L70" s="967"/>
      <c r="M70" s="967"/>
    </row>
    <row r="71" spans="1:12" ht="16.5" thickBot="1">
      <c r="A71" s="1286" t="s">
        <v>480</v>
      </c>
      <c r="B71" s="1287"/>
      <c r="C71" s="1287"/>
      <c r="D71" s="1288"/>
      <c r="E71" s="1744" t="s">
        <v>82</v>
      </c>
      <c r="F71" s="1745"/>
      <c r="G71" s="1745"/>
      <c r="H71" s="1745"/>
      <c r="I71" s="1745"/>
      <c r="J71" s="1745"/>
      <c r="K71" s="1745"/>
      <c r="L71" s="1746"/>
    </row>
    <row r="72" spans="1:11" ht="45.75" thickBot="1">
      <c r="A72" s="719" t="s">
        <v>86</v>
      </c>
      <c r="B72" s="725" t="s">
        <v>110</v>
      </c>
      <c r="C72" s="726" t="s">
        <v>111</v>
      </c>
      <c r="D72" s="720" t="s">
        <v>481</v>
      </c>
      <c r="E72" s="1747" t="s">
        <v>219</v>
      </c>
      <c r="F72" s="1748"/>
      <c r="G72" s="1748"/>
      <c r="H72" s="1748"/>
      <c r="I72" s="1748"/>
      <c r="J72" s="1748"/>
      <c r="K72" s="1749"/>
    </row>
    <row r="73" spans="1:11" s="967" customFormat="1" ht="26.25" thickBot="1">
      <c r="A73" s="727">
        <v>1</v>
      </c>
      <c r="B73" s="728" t="s">
        <v>651</v>
      </c>
      <c r="C73" s="729" t="s">
        <v>123</v>
      </c>
      <c r="D73" s="928">
        <v>787519.4561749758</v>
      </c>
      <c r="E73" s="1729" t="s">
        <v>802</v>
      </c>
      <c r="F73" s="1730"/>
      <c r="G73" s="1730"/>
      <c r="H73" s="1730"/>
      <c r="I73" s="1730"/>
      <c r="J73" s="1730"/>
      <c r="K73" s="1731"/>
    </row>
    <row r="74" spans="1:11" s="967" customFormat="1" ht="51.75" customHeight="1" thickBot="1">
      <c r="A74" s="727">
        <v>2</v>
      </c>
      <c r="B74" s="728" t="s">
        <v>652</v>
      </c>
      <c r="C74" s="729" t="s">
        <v>125</v>
      </c>
      <c r="D74" s="995">
        <v>383799.70418975904</v>
      </c>
      <c r="E74" s="1729" t="s">
        <v>802</v>
      </c>
      <c r="F74" s="1730"/>
      <c r="G74" s="1730"/>
      <c r="H74" s="1730"/>
      <c r="I74" s="1730"/>
      <c r="J74" s="1730"/>
      <c r="K74" s="1731"/>
    </row>
    <row r="75" spans="1:11" s="967" customFormat="1" ht="26.25" customHeight="1" thickBot="1">
      <c r="A75" s="727">
        <v>3</v>
      </c>
      <c r="B75" s="728" t="s">
        <v>653</v>
      </c>
      <c r="C75" s="729" t="s">
        <v>123</v>
      </c>
      <c r="D75" s="995">
        <v>341108.383639641</v>
      </c>
      <c r="E75" s="1729" t="s">
        <v>803</v>
      </c>
      <c r="F75" s="1730"/>
      <c r="G75" s="1730"/>
      <c r="H75" s="1730"/>
      <c r="I75" s="1730"/>
      <c r="J75" s="1730"/>
      <c r="K75" s="1731"/>
    </row>
    <row r="76" spans="1:11" s="967" customFormat="1" ht="51" customHeight="1" thickBot="1">
      <c r="A76" s="727">
        <v>4</v>
      </c>
      <c r="B76" s="728" t="s">
        <v>654</v>
      </c>
      <c r="C76" s="729" t="s">
        <v>125</v>
      </c>
      <c r="D76" s="995">
        <v>411220.8093012433</v>
      </c>
      <c r="E76" s="1729" t="s">
        <v>802</v>
      </c>
      <c r="F76" s="1730"/>
      <c r="G76" s="1730"/>
      <c r="H76" s="1730"/>
      <c r="I76" s="1730"/>
      <c r="J76" s="1730"/>
      <c r="K76" s="1731"/>
    </row>
    <row r="77" spans="1:11" s="967" customFormat="1" ht="26.25" customHeight="1" thickBot="1">
      <c r="A77" s="727">
        <v>5</v>
      </c>
      <c r="B77" s="728" t="s">
        <v>655</v>
      </c>
      <c r="C77" s="729" t="s">
        <v>123</v>
      </c>
      <c r="D77" s="995">
        <v>95762.48533932018</v>
      </c>
      <c r="E77" s="1729" t="s">
        <v>803</v>
      </c>
      <c r="F77" s="1730"/>
      <c r="G77" s="1730"/>
      <c r="H77" s="1730"/>
      <c r="I77" s="1730"/>
      <c r="J77" s="1730"/>
      <c r="K77" s="1731"/>
    </row>
    <row r="78" spans="1:11" s="967" customFormat="1" ht="26.25" customHeight="1" thickBot="1">
      <c r="A78" s="727">
        <v>6</v>
      </c>
      <c r="B78" s="731" t="s">
        <v>656</v>
      </c>
      <c r="C78" s="729" t="s">
        <v>124</v>
      </c>
      <c r="D78" s="995">
        <v>101839.40535823959</v>
      </c>
      <c r="E78" s="1729" t="s">
        <v>802</v>
      </c>
      <c r="F78" s="1730"/>
      <c r="G78" s="1730"/>
      <c r="H78" s="1730"/>
      <c r="I78" s="1730"/>
      <c r="J78" s="1730"/>
      <c r="K78" s="1731"/>
    </row>
    <row r="79" spans="1:11" ht="13.5" thickBot="1">
      <c r="A79" s="732"/>
      <c r="B79" s="733"/>
      <c r="C79" s="896" t="s">
        <v>37</v>
      </c>
      <c r="D79" s="721">
        <f>SUM(D73:D78)</f>
        <v>2121250.244003179</v>
      </c>
      <c r="E79" s="996"/>
      <c r="F79" s="997"/>
      <c r="G79" s="997"/>
      <c r="H79" s="997"/>
      <c r="I79" s="997"/>
      <c r="J79" s="997"/>
      <c r="K79" s="997"/>
    </row>
  </sheetData>
  <sheetProtection password="92D1" sheet="1" objects="1" scenarios="1" insertRows="0" insertHyperlinks="0" deleteRows="0" selectLockedCells="1"/>
  <mergeCells count="66">
    <mergeCell ref="P22:Q22"/>
    <mergeCell ref="U22:V22"/>
    <mergeCell ref="P23:Q23"/>
    <mergeCell ref="U23:V23"/>
    <mergeCell ref="P18:Q18"/>
    <mergeCell ref="U18:V18"/>
    <mergeCell ref="P20:Q20"/>
    <mergeCell ref="U20:V20"/>
    <mergeCell ref="P21:Q21"/>
    <mergeCell ref="U21:V21"/>
    <mergeCell ref="P15:Q15"/>
    <mergeCell ref="U15:V15"/>
    <mergeCell ref="P16:Q16"/>
    <mergeCell ref="U16:V16"/>
    <mergeCell ref="P17:Q17"/>
    <mergeCell ref="U17:V17"/>
    <mergeCell ref="E71:L71"/>
    <mergeCell ref="E72:K72"/>
    <mergeCell ref="E73:K73"/>
    <mergeCell ref="E74:K74"/>
    <mergeCell ref="E76:K76"/>
    <mergeCell ref="E77:K77"/>
    <mergeCell ref="E75:K75"/>
    <mergeCell ref="E78:K78"/>
    <mergeCell ref="A1:F1"/>
    <mergeCell ref="A3:B3"/>
    <mergeCell ref="C3:D3"/>
    <mergeCell ref="F3:H4"/>
    <mergeCell ref="A4:B4"/>
    <mergeCell ref="C4:D4"/>
    <mergeCell ref="B16:C16"/>
    <mergeCell ref="A5:B5"/>
    <mergeCell ref="C5:D5"/>
    <mergeCell ref="A6:B6"/>
    <mergeCell ref="C6:D6"/>
    <mergeCell ref="A7:B7"/>
    <mergeCell ref="A8:B8"/>
    <mergeCell ref="E8:E9"/>
    <mergeCell ref="I8:I9"/>
    <mergeCell ref="E12:H13"/>
    <mergeCell ref="E15:H15"/>
    <mergeCell ref="I15:L15"/>
    <mergeCell ref="B28:D28"/>
    <mergeCell ref="B17:D17"/>
    <mergeCell ref="B18:D18"/>
    <mergeCell ref="B19:D19"/>
    <mergeCell ref="B20:D20"/>
    <mergeCell ref="B21:D21"/>
    <mergeCell ref="B22:D22"/>
    <mergeCell ref="B23:D23"/>
    <mergeCell ref="B24:D24"/>
    <mergeCell ref="B25:D25"/>
    <mergeCell ref="B26:D26"/>
    <mergeCell ref="B27:D27"/>
    <mergeCell ref="A65:L69"/>
    <mergeCell ref="B29:D29"/>
    <mergeCell ref="A30:C30"/>
    <mergeCell ref="E33:H33"/>
    <mergeCell ref="I33:L33"/>
    <mergeCell ref="A64:L64"/>
    <mergeCell ref="A40:D40"/>
    <mergeCell ref="A41:E43"/>
    <mergeCell ref="E45:H45"/>
    <mergeCell ref="I45:L45"/>
    <mergeCell ref="A56:E58"/>
    <mergeCell ref="A63:L63"/>
  </mergeCells>
  <conditionalFormatting sqref="E55 E40">
    <cfRule type="cellIs" priority="11" dxfId="45" operator="notEqual" stopIfTrue="1">
      <formula>$E$30</formula>
    </cfRule>
    <cfRule type="cellIs" priority="12" dxfId="45" operator="notEqual" stopIfTrue="1">
      <formula>$E$55</formula>
    </cfRule>
  </conditionalFormatting>
  <conditionalFormatting sqref="F40 F55">
    <cfRule type="cellIs" priority="13" dxfId="45" operator="notEqual" stopIfTrue="1">
      <formula>$F$30</formula>
    </cfRule>
    <cfRule type="cellIs" priority="14" dxfId="45" operator="notEqual" stopIfTrue="1">
      <formula>$F$55</formula>
    </cfRule>
  </conditionalFormatting>
  <conditionalFormatting sqref="I55 I40">
    <cfRule type="cellIs" priority="15" dxfId="45" operator="notEqual" stopIfTrue="1">
      <formula>$I$30</formula>
    </cfRule>
    <cfRule type="cellIs" priority="16" dxfId="45" operator="notEqual" stopIfTrue="1">
      <formula>$I$55</formula>
    </cfRule>
  </conditionalFormatting>
  <conditionalFormatting sqref="J40">
    <cfRule type="cellIs" priority="17" dxfId="45" operator="notEqual" stopIfTrue="1">
      <formula>$J$30</formula>
    </cfRule>
    <cfRule type="cellIs" priority="18" dxfId="45" operator="notEqual" stopIfTrue="1">
      <formula>$J$55</formula>
    </cfRule>
  </conditionalFormatting>
  <conditionalFormatting sqref="E30">
    <cfRule type="cellIs" priority="19" dxfId="45" operator="notEqual" stopIfTrue="1">
      <formula>$E$40</formula>
    </cfRule>
    <cfRule type="cellIs" priority="20" dxfId="45" operator="notEqual" stopIfTrue="1">
      <formula>$E$55</formula>
    </cfRule>
  </conditionalFormatting>
  <conditionalFormatting sqref="F30">
    <cfRule type="cellIs" priority="21" dxfId="45" operator="notEqual" stopIfTrue="1">
      <formula>$F$40</formula>
    </cfRule>
    <cfRule type="cellIs" priority="22" dxfId="45" operator="notEqual" stopIfTrue="1">
      <formula>$F$55</formula>
    </cfRule>
  </conditionalFormatting>
  <conditionalFormatting sqref="I30">
    <cfRule type="cellIs" priority="23" dxfId="45" operator="notEqual" stopIfTrue="1">
      <formula>$I$40</formula>
    </cfRule>
    <cfRule type="cellIs" priority="24" dxfId="45" operator="notEqual" stopIfTrue="1">
      <formula>$I$55</formula>
    </cfRule>
  </conditionalFormatting>
  <conditionalFormatting sqref="J30">
    <cfRule type="cellIs" priority="25" dxfId="45" operator="notEqual" stopIfTrue="1">
      <formula>$J$40</formula>
    </cfRule>
    <cfRule type="cellIs" priority="26" dxfId="45" operator="notEqual" stopIfTrue="1">
      <formula>$J$55</formula>
    </cfRule>
  </conditionalFormatting>
  <conditionalFormatting sqref="G9">
    <cfRule type="cellIs" priority="27" dxfId="45" operator="notEqual" stopIfTrue="1">
      <formula>$K$9</formula>
    </cfRule>
  </conditionalFormatting>
  <conditionalFormatting sqref="K9">
    <cfRule type="cellIs" priority="28" dxfId="45" operator="notEqual" stopIfTrue="1">
      <formula>$G$9</formula>
    </cfRule>
  </conditionalFormatting>
  <conditionalFormatting sqref="G8">
    <cfRule type="cellIs" priority="29" dxfId="45" operator="lessThan" stopIfTrue="1">
      <formula>$K$8</formula>
    </cfRule>
  </conditionalFormatting>
  <conditionalFormatting sqref="K8">
    <cfRule type="cellIs" priority="30" dxfId="45" operator="greaterThan" stopIfTrue="1">
      <formula>$G$8</formula>
    </cfRule>
  </conditionalFormatting>
  <conditionalFormatting sqref="J55">
    <cfRule type="cellIs" priority="31" dxfId="45" operator="notEqual" stopIfTrue="1">
      <formula>$J$30</formula>
    </cfRule>
    <cfRule type="cellIs" priority="32" dxfId="45" operator="notEqual" stopIfTrue="1">
      <formula>$J$40</formula>
    </cfRule>
  </conditionalFormatting>
  <conditionalFormatting sqref="K55">
    <cfRule type="cellIs" priority="33" dxfId="45" operator="notEqual" stopIfTrue="1">
      <formula>$K$30</formula>
    </cfRule>
    <cfRule type="cellIs" priority="34" dxfId="45" operator="notEqual" stopIfTrue="1">
      <formula>$K$40</formula>
    </cfRule>
  </conditionalFormatting>
  <conditionalFormatting sqref="K40">
    <cfRule type="cellIs" priority="35" dxfId="45" operator="notEqual" stopIfTrue="1">
      <formula>$K$30</formula>
    </cfRule>
    <cfRule type="cellIs" priority="36" dxfId="45" operator="notEqual" stopIfTrue="1">
      <formula>$K$55</formula>
    </cfRule>
  </conditionalFormatting>
  <conditionalFormatting sqref="K30">
    <cfRule type="cellIs" priority="37" dxfId="45" operator="notEqual" stopIfTrue="1">
      <formula>$K$40</formula>
    </cfRule>
    <cfRule type="cellIs" priority="38" dxfId="45" operator="notEqual" stopIfTrue="1">
      <formula>$K$55</formula>
    </cfRule>
  </conditionalFormatting>
  <conditionalFormatting sqref="G30">
    <cfRule type="cellIs" priority="39" dxfId="45" operator="notEqual" stopIfTrue="1">
      <formula>$G$40</formula>
    </cfRule>
    <cfRule type="cellIs" priority="40" dxfId="45" operator="notEqual" stopIfTrue="1">
      <formula>$G$55</formula>
    </cfRule>
  </conditionalFormatting>
  <conditionalFormatting sqref="G40 G55">
    <cfRule type="cellIs" priority="41" dxfId="45" operator="notEqual" stopIfTrue="1">
      <formula>$G$30</formula>
    </cfRule>
    <cfRule type="cellIs" priority="42" dxfId="45" operator="notEqual" stopIfTrue="1">
      <formula>$G$55</formula>
    </cfRule>
  </conditionalFormatting>
  <conditionalFormatting sqref="I30">
    <cfRule type="cellIs" priority="5" dxfId="0" operator="notEqual">
      <formula>$W$16</formula>
    </cfRule>
  </conditionalFormatting>
  <conditionalFormatting sqref="I20">
    <cfRule type="cellIs" priority="9" dxfId="0" operator="notEqual">
      <formula>$W$23</formula>
    </cfRule>
  </conditionalFormatting>
  <conditionalFormatting sqref="I21">
    <cfRule type="cellIs" priority="7" dxfId="0" operator="notEqual">
      <formula>$W$22</formula>
    </cfRule>
  </conditionalFormatting>
  <conditionalFormatting sqref="T19:T20 Y19 Z21:Z23 U20:U21 R17:S18 R21:S23 W17:X18 W21:X23">
    <cfRule type="cellIs" priority="2" dxfId="13" operator="lessThan" stopIfTrue="1">
      <formula>0</formula>
    </cfRule>
  </conditionalFormatting>
  <conditionalFormatting sqref="T19:T20 Y19:Y20 U20:U21 W21:W23 Z21:Z23 X22:X23">
    <cfRule type="cellIs" priority="1" dxfId="12" operator="lessThan" stopIfTrue="1">
      <formula>0</formula>
    </cfRule>
  </conditionalFormatting>
  <dataValidations count="11">
    <dataValidation type="decimal" allowBlank="1" showInputMessage="1" showErrorMessage="1" sqref="I17:J29">
      <formula1>-10000000000000</formula1>
      <formula2>990000000000000</formula2>
    </dataValidation>
    <dataValidation type="decimal" allowBlank="1" showInputMessage="1" showErrorMessage="1" sqref="E35:F39">
      <formula1>-100000000000</formula1>
      <formula2>99999999999999.9</formula2>
    </dataValidation>
    <dataValidation type="decimal" allowBlank="1" showInputMessage="1" showErrorMessage="1" sqref="E17:F29">
      <formula1>-1000000000000</formula1>
      <formula2>99999999999999.9</formula2>
    </dataValidation>
    <dataValidation type="list" allowBlank="1" showErrorMessage="1" promptTitle="Please Select" errorTitle="Invalid Data" error="You must select a category from the list only." sqref="B35:B39">
      <formula1>ListHIV</formula1>
    </dataValidation>
    <dataValidation type="list" allowBlank="1" showInputMessage="1" showErrorMessage="1" sqref="C6:D6 A7">
      <formula1>"Please Select …,USD,EURO"</formula1>
    </dataValidation>
    <dataValidation type="date" allowBlank="1" showInputMessage="1" sqref="G8:H9 K8:K9">
      <formula1>34700</formula1>
      <formula2>127472</formula2>
    </dataValidation>
    <dataValidation type="decimal" allowBlank="1" showInputMessage="1" showErrorMessage="1" sqref="I35:J39 I47:J54 D73:D78">
      <formula1>-1000000000000000</formula1>
      <formula2>99999999999999900</formula2>
    </dataValidation>
    <dataValidation type="decimal" allowBlank="1" showInputMessage="1" showErrorMessage="1" sqref="E47:F54">
      <formula1>-1000000000000</formula1>
      <formula2>99000000000000.9</formula2>
    </dataValidation>
    <dataValidation type="list" allowBlank="1" showErrorMessage="1" errorTitle="Invalid Data" error="You must select from the list only." sqref="B47:B54">
      <formula1>"Please Select …,PR,SR"</formula1>
    </dataValidation>
    <dataValidation type="list" allowBlank="1" showInputMessage="1" showErrorMessage="1" sqref="D47:D54 C73:C78">
      <formula1>List_IE</formula1>
    </dataValidation>
    <dataValidation type="list" allowBlank="1" showInputMessage="1" showErrorMessage="1" sqref="D35:D39">
      <formula1>HIVSDA</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47" r:id="rId3"/>
  <legacyDrawing r:id="rId2"/>
</worksheet>
</file>

<file path=xl/worksheets/sheet7.xml><?xml version="1.0" encoding="utf-8"?>
<worksheet xmlns="http://schemas.openxmlformats.org/spreadsheetml/2006/main" xmlns:r="http://schemas.openxmlformats.org/officeDocument/2006/relationships">
  <sheetPr>
    <tabColor indexed="11"/>
    <pageSetUpPr fitToPage="1"/>
  </sheetPr>
  <dimension ref="A1:L18"/>
  <sheetViews>
    <sheetView showGridLines="0" zoomScale="75" zoomScaleNormal="75" zoomScaleSheetLayoutView="70" zoomScalePageLayoutView="75" workbookViewId="0" topLeftCell="A10">
      <selection activeCell="E20" sqref="E20"/>
    </sheetView>
  </sheetViews>
  <sheetFormatPr defaultColWidth="9.140625" defaultRowHeight="12.75"/>
  <cols>
    <col min="1" max="1" width="15.00390625" style="72" customWidth="1"/>
    <col min="2" max="2" width="45.421875" style="72" customWidth="1"/>
    <col min="3" max="3" width="19.28125" style="72" customWidth="1"/>
    <col min="4" max="4" width="23.28125" style="72" customWidth="1"/>
    <col min="5" max="5" width="19.28125" style="72" customWidth="1"/>
    <col min="6" max="6" width="17.140625" style="72" customWidth="1"/>
    <col min="7" max="7" width="25.8515625" style="72" customWidth="1"/>
    <col min="8" max="8" width="20.00390625" style="539" customWidth="1"/>
    <col min="9" max="9" width="19.28125" style="72" customWidth="1"/>
    <col min="10" max="10" width="30.00390625" style="72" customWidth="1"/>
    <col min="11" max="11" width="5.7109375" style="72" customWidth="1"/>
    <col min="12" max="12" width="3.57421875" style="72" customWidth="1"/>
    <col min="13" max="16384" width="9.140625" style="72" customWidth="1"/>
  </cols>
  <sheetData>
    <row r="1" spans="1:10" ht="25.5" customHeight="1">
      <c r="A1" s="1648" t="s">
        <v>61</v>
      </c>
      <c r="B1" s="1648"/>
      <c r="C1" s="1648"/>
      <c r="D1" s="1648"/>
      <c r="E1" s="1648"/>
      <c r="F1" s="1648"/>
      <c r="G1" s="1648"/>
      <c r="H1" s="1"/>
      <c r="I1" s="3"/>
      <c r="J1" s="3"/>
    </row>
    <row r="2" spans="1:10" s="63" customFormat="1" ht="27" customHeight="1" thickBot="1">
      <c r="A2" s="98" t="s">
        <v>154</v>
      </c>
      <c r="B2" s="10"/>
      <c r="C2" s="10"/>
      <c r="D2" s="36"/>
      <c r="E2" s="10"/>
      <c r="F2" s="10"/>
      <c r="G2" s="3"/>
      <c r="H2" s="11"/>
      <c r="I2" s="12"/>
      <c r="J2" s="12"/>
    </row>
    <row r="3" spans="1:10" s="73" customFormat="1" ht="28.5" customHeight="1" thickBot="1">
      <c r="A3" s="1471" t="s">
        <v>70</v>
      </c>
      <c r="B3" s="1547"/>
      <c r="C3" s="1472"/>
      <c r="D3" s="1549" t="str">
        <f>IF('PR_Programmatic Progress_1A'!C7="","",'PR_Programmatic Progress_1A'!C7)</f>
        <v>GEO-H-NCDC</v>
      </c>
      <c r="E3" s="1550"/>
      <c r="F3" s="1550"/>
      <c r="G3" s="1551"/>
      <c r="H3" s="4"/>
      <c r="I3" s="4"/>
      <c r="J3" s="4"/>
    </row>
    <row r="4" spans="1:10" s="73" customFormat="1" ht="15" customHeight="1">
      <c r="A4" s="493" t="s">
        <v>271</v>
      </c>
      <c r="B4" s="513"/>
      <c r="C4" s="513"/>
      <c r="D4" s="53" t="s">
        <v>277</v>
      </c>
      <c r="E4" s="505" t="str">
        <f>IF('PR_Programmatic Progress_1A'!D12="Select","",'PR_Programmatic Progress_1A'!D12)</f>
        <v>Semester</v>
      </c>
      <c r="F4" s="5" t="s">
        <v>278</v>
      </c>
      <c r="G4" s="47">
        <f>IF('PR_Programmatic Progress_1A'!F12="Select","",'PR_Programmatic Progress_1A'!F12)</f>
        <v>2</v>
      </c>
      <c r="H4" s="4"/>
      <c r="I4" s="4"/>
      <c r="J4" s="4"/>
    </row>
    <row r="5" spans="1:10" s="73" customFormat="1" ht="15" customHeight="1">
      <c r="A5" s="514" t="s">
        <v>272</v>
      </c>
      <c r="B5" s="40"/>
      <c r="C5" s="40"/>
      <c r="D5" s="54" t="s">
        <v>240</v>
      </c>
      <c r="E5" s="520">
        <f>IF('PR_Programmatic Progress_1A'!D13="","",'PR_Programmatic Progress_1A'!D13)</f>
        <v>41821</v>
      </c>
      <c r="F5" s="5" t="s">
        <v>258</v>
      </c>
      <c r="G5" s="521">
        <f>IF('PR_Programmatic Progress_1A'!F13="","",'PR_Programmatic Progress_1A'!F13)</f>
        <v>42004</v>
      </c>
      <c r="H5" s="4"/>
      <c r="I5" s="4"/>
      <c r="J5" s="4"/>
    </row>
    <row r="6" spans="1:10" s="73" customFormat="1" ht="15" customHeight="1" thickBot="1">
      <c r="A6" s="55" t="s">
        <v>273</v>
      </c>
      <c r="B6" s="167"/>
      <c r="C6" s="41"/>
      <c r="D6" s="1537">
        <f>IF('PR_Programmatic Progress_1A'!C14="Select","",'PR_Programmatic Progress_1A'!C14)</f>
        <v>2</v>
      </c>
      <c r="E6" s="1538"/>
      <c r="F6" s="1538"/>
      <c r="G6" s="1539"/>
      <c r="H6" s="4"/>
      <c r="I6" s="4"/>
      <c r="J6" s="4"/>
    </row>
    <row r="7" spans="1:10" s="63" customFormat="1" ht="15.75" customHeight="1">
      <c r="A7" s="10"/>
      <c r="B7" s="10"/>
      <c r="C7" s="10"/>
      <c r="D7" s="36"/>
      <c r="E7" s="10"/>
      <c r="F7" s="12"/>
      <c r="G7" s="11"/>
      <c r="H7" s="10"/>
      <c r="I7" s="12"/>
      <c r="J7" s="13"/>
    </row>
    <row r="8" spans="1:10" s="752" customFormat="1" ht="27" customHeight="1" thickBot="1">
      <c r="A8" s="1776" t="s">
        <v>488</v>
      </c>
      <c r="B8" s="1776"/>
      <c r="C8" s="1776"/>
      <c r="D8" s="1776"/>
      <c r="E8" s="1776"/>
      <c r="F8" s="1776"/>
      <c r="G8" s="1776"/>
      <c r="H8" s="1776"/>
      <c r="I8" s="1776"/>
      <c r="J8" s="1776"/>
    </row>
    <row r="9" spans="1:11" s="63" customFormat="1" ht="34.5" customHeight="1" thickBot="1">
      <c r="A9" s="400"/>
      <c r="B9" s="401"/>
      <c r="C9" s="548"/>
      <c r="D9" s="548"/>
      <c r="E9" s="402"/>
      <c r="F9" s="549"/>
      <c r="G9" s="1773" t="s">
        <v>219</v>
      </c>
      <c r="H9" s="1774"/>
      <c r="I9" s="1774"/>
      <c r="J9" s="1775"/>
      <c r="K9" s="14"/>
    </row>
    <row r="10" spans="1:12" s="63" customFormat="1" ht="255" customHeight="1">
      <c r="A10" s="1764" t="s">
        <v>615</v>
      </c>
      <c r="B10" s="1765"/>
      <c r="C10" s="1765"/>
      <c r="D10" s="1765"/>
      <c r="E10" s="1765"/>
      <c r="F10" s="398" t="s">
        <v>17</v>
      </c>
      <c r="G10" s="1766" t="s">
        <v>780</v>
      </c>
      <c r="H10" s="1766"/>
      <c r="I10" s="1766"/>
      <c r="J10" s="1767"/>
      <c r="K10" s="14"/>
      <c r="L10" s="14"/>
    </row>
    <row r="11" spans="1:10" ht="161.25" customHeight="1" thickBot="1">
      <c r="A11" s="1768" t="s">
        <v>616</v>
      </c>
      <c r="B11" s="1769"/>
      <c r="C11" s="1769"/>
      <c r="D11" s="1769"/>
      <c r="E11" s="1769"/>
      <c r="F11" s="403" t="s">
        <v>18</v>
      </c>
      <c r="G11" s="1770" t="s">
        <v>731</v>
      </c>
      <c r="H11" s="1770"/>
      <c r="I11" s="1770"/>
      <c r="J11" s="1771"/>
    </row>
    <row r="12" spans="1:12" s="63" customFormat="1" ht="21.75" customHeight="1">
      <c r="A12" s="168"/>
      <c r="B12" s="550"/>
      <c r="C12" s="550"/>
      <c r="D12" s="550"/>
      <c r="E12" s="551"/>
      <c r="F12" s="552"/>
      <c r="G12" s="174"/>
      <c r="H12" s="186"/>
      <c r="I12" s="185"/>
      <c r="J12" s="528"/>
      <c r="K12" s="14"/>
      <c r="L12" s="14"/>
    </row>
    <row r="13" spans="1:10" ht="15.75" thickBot="1">
      <c r="A13" s="1772" t="s">
        <v>230</v>
      </c>
      <c r="B13" s="1772"/>
      <c r="C13" s="1772"/>
      <c r="D13" s="1772"/>
      <c r="E13" s="1772"/>
      <c r="F13" s="1772"/>
      <c r="G13" s="1772"/>
      <c r="H13" s="1772"/>
      <c r="I13" s="1772"/>
      <c r="J13" s="1772"/>
    </row>
    <row r="14" spans="1:10" ht="168.75" customHeight="1" thickBot="1">
      <c r="A14" s="1761" t="s">
        <v>734</v>
      </c>
      <c r="B14" s="1762"/>
      <c r="C14" s="1762"/>
      <c r="D14" s="1762"/>
      <c r="E14" s="1762"/>
      <c r="F14" s="1762"/>
      <c r="G14" s="1762"/>
      <c r="H14" s="1762"/>
      <c r="I14" s="1762"/>
      <c r="J14" s="1763"/>
    </row>
    <row r="15" spans="1:10" ht="17.25" customHeight="1">
      <c r="A15" s="553"/>
      <c r="B15" s="553"/>
      <c r="C15" s="553"/>
      <c r="D15" s="553"/>
      <c r="E15" s="553"/>
      <c r="F15" s="553"/>
      <c r="G15" s="3"/>
      <c r="H15" s="16"/>
      <c r="I15" s="3"/>
      <c r="J15" s="3"/>
    </row>
    <row r="18" ht="12.75">
      <c r="B18" s="754"/>
    </row>
    <row r="19" ht="18" customHeight="1"/>
  </sheetData>
  <sheetProtection password="92D1" sheet="1" formatCells="0" formatColumns="0" formatRows="0"/>
  <mergeCells count="12">
    <mergeCell ref="G9:J9"/>
    <mergeCell ref="A1:G1"/>
    <mergeCell ref="A3:C3"/>
    <mergeCell ref="D3:G3"/>
    <mergeCell ref="D6:G6"/>
    <mergeCell ref="A8:J8"/>
    <mergeCell ref="A14:J14"/>
    <mergeCell ref="A10:E10"/>
    <mergeCell ref="G10:J10"/>
    <mergeCell ref="A11:E11"/>
    <mergeCell ref="G11:J11"/>
    <mergeCell ref="A13:J13"/>
  </mergeCells>
  <conditionalFormatting sqref="E9">
    <cfRule type="cellIs" priority="1" dxfId="12" operator="lessThan" stopIfTrue="1">
      <formula>0</formula>
    </cfRule>
  </conditionalFormatting>
  <dataValidations count="3">
    <dataValidation type="list" allowBlank="1" showInputMessage="1" showErrorMessage="1" sqref="F15 F10:F12">
      <formula1>"Select,Yes,No,N/A"</formula1>
    </dataValidation>
    <dataValidation type="list" allowBlank="1" showInputMessage="1" showErrorMessage="1" sqref="C2:F2">
      <formula1>"Select,USD,EUR"</formula1>
    </dataValidation>
    <dataValidation allowBlank="1" showInputMessage="1" sqref="F9"/>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54" r:id="rId1"/>
  <headerFooter alignWithMargins="0">
    <oddFooter>&amp;L&amp;9&amp;F&amp;C&amp;A&amp;R&amp;9Page &amp;P of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M35"/>
  <sheetViews>
    <sheetView zoomScale="75" zoomScaleNormal="75" zoomScaleSheetLayoutView="70" zoomScalePageLayoutView="0" workbookViewId="0" topLeftCell="A10">
      <selection activeCell="N33" sqref="N33"/>
    </sheetView>
  </sheetViews>
  <sheetFormatPr defaultColWidth="9.140625" defaultRowHeight="12.75"/>
  <cols>
    <col min="1" max="1" width="14.8515625" style="69" customWidth="1"/>
    <col min="2" max="2" width="19.8515625" style="69" customWidth="1"/>
    <col min="3" max="3" width="17.421875" style="69" customWidth="1"/>
    <col min="4" max="4" width="19.421875" style="69" customWidth="1"/>
    <col min="5" max="5" width="14.8515625" style="69" customWidth="1"/>
    <col min="6" max="6" width="19.28125" style="69" customWidth="1"/>
    <col min="7" max="7" width="14.57421875" style="69" customWidth="1"/>
    <col min="8" max="8" width="30.28125" style="69" customWidth="1"/>
    <col min="9" max="9" width="20.7109375" style="69" customWidth="1"/>
    <col min="10" max="10" width="3.421875" style="69" customWidth="1"/>
    <col min="11" max="11" width="20.7109375" style="69" customWidth="1"/>
    <col min="12" max="12" width="4.8515625" style="69" customWidth="1"/>
    <col min="13" max="13" width="16.00390625" style="69" customWidth="1"/>
    <col min="14" max="16384" width="9.140625" style="69" customWidth="1"/>
  </cols>
  <sheetData>
    <row r="1" spans="1:13" ht="25.5" customHeight="1">
      <c r="A1" s="1798" t="s">
        <v>61</v>
      </c>
      <c r="B1" s="1798"/>
      <c r="C1" s="1798"/>
      <c r="D1" s="1798"/>
      <c r="E1" s="1798"/>
      <c r="F1" s="1798"/>
      <c r="G1" s="1798"/>
      <c r="H1" s="1798"/>
      <c r="I1" s="297"/>
      <c r="J1" s="286"/>
      <c r="K1" s="300"/>
      <c r="L1" s="301"/>
      <c r="M1" s="554"/>
    </row>
    <row r="2" spans="1:13" s="14" customFormat="1" ht="27" customHeight="1" thickBot="1">
      <c r="A2" s="98" t="s">
        <v>155</v>
      </c>
      <c r="B2" s="10"/>
      <c r="C2" s="10"/>
      <c r="D2" s="283"/>
      <c r="E2" s="284"/>
      <c r="F2" s="284"/>
      <c r="G2" s="10"/>
      <c r="H2" s="285"/>
      <c r="I2" s="298"/>
      <c r="J2" s="302"/>
      <c r="K2" s="302"/>
      <c r="L2" s="302"/>
      <c r="M2" s="1226"/>
    </row>
    <row r="3" spans="1:13" s="220" customFormat="1" ht="28.5" customHeight="1" thickBot="1">
      <c r="A3" s="1471" t="s">
        <v>70</v>
      </c>
      <c r="B3" s="1547"/>
      <c r="C3" s="1472"/>
      <c r="D3" s="1549" t="str">
        <f>IF('PR_Programmatic Progress_1A'!C7="","",'PR_Programmatic Progress_1A'!C7)</f>
        <v>GEO-H-NCDC</v>
      </c>
      <c r="E3" s="1550"/>
      <c r="F3" s="1550"/>
      <c r="G3" s="1551"/>
      <c r="H3" s="1783" t="s">
        <v>625</v>
      </c>
      <c r="I3" s="1784"/>
      <c r="J3" s="1784"/>
      <c r="K3" s="1784"/>
      <c r="L3" s="1785"/>
      <c r="M3" s="197"/>
    </row>
    <row r="4" spans="1:13" s="220" customFormat="1" ht="15" customHeight="1">
      <c r="A4" s="493" t="s">
        <v>271</v>
      </c>
      <c r="B4" s="513"/>
      <c r="C4" s="513"/>
      <c r="D4" s="53" t="s">
        <v>277</v>
      </c>
      <c r="E4" s="505" t="str">
        <f>IF('PR_Programmatic Progress_1A'!D12="Select","",'PR_Programmatic Progress_1A'!D12)</f>
        <v>Semester</v>
      </c>
      <c r="F4" s="5" t="s">
        <v>278</v>
      </c>
      <c r="G4" s="47">
        <f>IF('PR_Programmatic Progress_1A'!F12="Select","",'PR_Programmatic Progress_1A'!F12)</f>
        <v>2</v>
      </c>
      <c r="H4" s="1786"/>
      <c r="I4" s="1787"/>
      <c r="J4" s="1787"/>
      <c r="K4" s="1787"/>
      <c r="L4" s="1788"/>
      <c r="M4" s="197"/>
    </row>
    <row r="5" spans="1:13" s="220" customFormat="1" ht="15" customHeight="1">
      <c r="A5" s="514" t="s">
        <v>272</v>
      </c>
      <c r="B5" s="40"/>
      <c r="C5" s="40"/>
      <c r="D5" s="54" t="s">
        <v>240</v>
      </c>
      <c r="E5" s="520">
        <f>IF('PR_Programmatic Progress_1A'!D13="","",'PR_Programmatic Progress_1A'!D13)</f>
        <v>41821</v>
      </c>
      <c r="F5" s="5" t="s">
        <v>258</v>
      </c>
      <c r="G5" s="521">
        <f>IF('PR_Programmatic Progress_1A'!F13="","",'PR_Programmatic Progress_1A'!F13)</f>
        <v>42004</v>
      </c>
      <c r="H5" s="1789"/>
      <c r="I5" s="1790"/>
      <c r="J5" s="1790"/>
      <c r="K5" s="1790"/>
      <c r="L5" s="1791"/>
      <c r="M5" s="197"/>
    </row>
    <row r="6" spans="1:13" s="220" customFormat="1" ht="15" customHeight="1" thickBot="1">
      <c r="A6" s="55" t="s">
        <v>273</v>
      </c>
      <c r="B6" s="167"/>
      <c r="C6" s="41"/>
      <c r="D6" s="1537">
        <f>IF('PR_Programmatic Progress_1A'!C14="Select","",'PR_Programmatic Progress_1A'!C14)</f>
        <v>2</v>
      </c>
      <c r="E6" s="1538"/>
      <c r="F6" s="1538"/>
      <c r="G6" s="1539"/>
      <c r="H6" s="1274"/>
      <c r="I6" s="1275"/>
      <c r="J6" s="1276"/>
      <c r="K6" s="1276"/>
      <c r="L6" s="1276"/>
      <c r="M6" s="1275"/>
    </row>
    <row r="7" spans="1:13" s="73" customFormat="1" ht="15" customHeight="1" thickBot="1">
      <c r="A7" s="1259" t="s">
        <v>239</v>
      </c>
      <c r="B7" s="1260"/>
      <c r="C7" s="1262"/>
      <c r="D7" s="1780" t="str">
        <f>IF('PR_Programmatic Progress_1A'!C10="Select","",'PR_Programmatic Progress_1A'!C10)</f>
        <v>EUR</v>
      </c>
      <c r="E7" s="1781"/>
      <c r="F7" s="1781"/>
      <c r="G7" s="1782"/>
      <c r="H7" s="1277"/>
      <c r="I7" s="1277"/>
      <c r="J7" s="1277"/>
      <c r="K7" s="1277"/>
      <c r="L7" s="1277"/>
      <c r="M7" s="1277"/>
    </row>
    <row r="8" spans="1:13" ht="27.75" customHeight="1">
      <c r="A8" s="294"/>
      <c r="B8" s="295"/>
      <c r="C8" s="295"/>
      <c r="D8" s="294"/>
      <c r="E8" s="295"/>
      <c r="F8" s="7"/>
      <c r="G8" s="292"/>
      <c r="H8" s="1278"/>
      <c r="I8" s="1279"/>
      <c r="J8" s="1280"/>
      <c r="K8" s="1278"/>
      <c r="L8" s="1281"/>
      <c r="M8" s="1282"/>
    </row>
    <row r="9" spans="1:13" ht="33.75" customHeight="1" thickBot="1">
      <c r="A9" s="165" t="s">
        <v>489</v>
      </c>
      <c r="B9" s="296"/>
      <c r="C9" s="296"/>
      <c r="D9" s="166"/>
      <c r="E9" s="1362"/>
      <c r="F9" s="1363"/>
      <c r="G9" s="290"/>
      <c r="H9" s="288"/>
      <c r="I9" s="6"/>
      <c r="J9" s="290"/>
      <c r="K9" s="290"/>
      <c r="L9" s="290"/>
      <c r="M9" s="1227"/>
    </row>
    <row r="10" spans="1:13" s="753" customFormat="1" ht="26.25" customHeight="1" thickBot="1">
      <c r="A10" s="1800" t="s">
        <v>250</v>
      </c>
      <c r="B10" s="1801"/>
      <c r="C10" s="1801"/>
      <c r="D10" s="1801"/>
      <c r="E10" s="1801"/>
      <c r="F10" s="1801"/>
      <c r="G10" s="1801"/>
      <c r="H10" s="1801"/>
      <c r="I10" s="1801"/>
      <c r="J10" s="1801"/>
      <c r="K10" s="1801"/>
      <c r="L10" s="1801"/>
      <c r="M10" s="1801"/>
    </row>
    <row r="11" spans="1:13" s="753" customFormat="1" ht="26.25" customHeight="1">
      <c r="A11" s="1802"/>
      <c r="B11" s="1803"/>
      <c r="C11" s="1803"/>
      <c r="D11" s="1803"/>
      <c r="E11" s="1803"/>
      <c r="F11" s="1803"/>
      <c r="G11" s="1803"/>
      <c r="H11" s="1803"/>
      <c r="I11" s="1803"/>
      <c r="J11" s="1803"/>
      <c r="K11" s="1803"/>
      <c r="L11" s="1803"/>
      <c r="M11" s="1803"/>
    </row>
    <row r="12" spans="1:13" s="753" customFormat="1" ht="18" customHeight="1">
      <c r="A12" s="1777" t="s">
        <v>516</v>
      </c>
      <c r="B12" s="1778"/>
      <c r="C12" s="1778"/>
      <c r="D12" s="1778"/>
      <c r="E12" s="1778"/>
      <c r="F12" s="1778"/>
      <c r="G12" s="1778"/>
      <c r="H12" s="1778"/>
      <c r="I12" s="1779"/>
      <c r="J12" s="502"/>
      <c r="K12" s="502"/>
      <c r="L12" s="502"/>
      <c r="M12" s="1228"/>
    </row>
    <row r="13" spans="1:13" s="753" customFormat="1" ht="24" customHeight="1" thickBot="1">
      <c r="A13" s="692"/>
      <c r="B13" s="516"/>
      <c r="C13" s="516"/>
      <c r="D13" s="516"/>
      <c r="E13" s="516"/>
      <c r="F13" s="516"/>
      <c r="G13" s="516"/>
      <c r="H13" s="516"/>
      <c r="I13" s="516"/>
      <c r="J13" s="516"/>
      <c r="K13" s="404"/>
      <c r="L13" s="404"/>
      <c r="M13" s="1229">
        <v>4030847.7714788006</v>
      </c>
    </row>
    <row r="14" spans="1:13" s="753" customFormat="1" ht="26.25" customHeight="1" thickTop="1">
      <c r="A14" s="190"/>
      <c r="B14" s="260"/>
      <c r="C14" s="306"/>
      <c r="D14" s="260"/>
      <c r="E14" s="305"/>
      <c r="F14" s="259"/>
      <c r="G14" s="305"/>
      <c r="H14" s="305"/>
      <c r="I14" s="305"/>
      <c r="J14" s="256"/>
      <c r="K14" s="405"/>
      <c r="L14" s="406"/>
      <c r="M14" s="407"/>
    </row>
    <row r="15" spans="1:13" s="753" customFormat="1" ht="26.25" customHeight="1">
      <c r="A15" s="390" t="s">
        <v>251</v>
      </c>
      <c r="B15" s="257" t="s">
        <v>54</v>
      </c>
      <c r="C15" s="257"/>
      <c r="D15" s="257"/>
      <c r="E15" s="256"/>
      <c r="F15" s="1233"/>
      <c r="G15" s="256"/>
      <c r="H15" s="256"/>
      <c r="I15" s="256"/>
      <c r="J15" s="256"/>
      <c r="K15" s="429">
        <v>0</v>
      </c>
      <c r="L15" s="406"/>
      <c r="M15" s="1230"/>
    </row>
    <row r="16" spans="1:13" s="753" customFormat="1" ht="26.25" customHeight="1">
      <c r="A16" s="366"/>
      <c r="B16" s="1289" t="s">
        <v>384</v>
      </c>
      <c r="C16" s="1289"/>
      <c r="D16" s="1289"/>
      <c r="E16" s="1290"/>
      <c r="F16" s="1291"/>
      <c r="G16" s="1292"/>
      <c r="H16" s="1293"/>
      <c r="I16" s="1293"/>
      <c r="J16" s="1293"/>
      <c r="K16" s="870">
        <v>0</v>
      </c>
      <c r="L16" s="406"/>
      <c r="M16" s="1231"/>
    </row>
    <row r="17" spans="1:13" s="753" customFormat="1" ht="26.25" customHeight="1">
      <c r="A17" s="503"/>
      <c r="B17" s="257" t="s">
        <v>448</v>
      </c>
      <c r="C17" s="257"/>
      <c r="D17" s="257"/>
      <c r="E17" s="258"/>
      <c r="F17" s="1234"/>
      <c r="G17" s="258"/>
      <c r="H17" s="256"/>
      <c r="I17" s="256"/>
      <c r="J17" s="256"/>
      <c r="K17" s="870">
        <v>0</v>
      </c>
      <c r="L17" s="406"/>
      <c r="M17" s="805"/>
    </row>
    <row r="18" spans="1:13" s="753" customFormat="1" ht="26.25" customHeight="1">
      <c r="A18" s="503"/>
      <c r="B18" s="257" t="s">
        <v>449</v>
      </c>
      <c r="C18" s="257"/>
      <c r="D18" s="257"/>
      <c r="E18" s="258"/>
      <c r="F18" s="258"/>
      <c r="G18" s="258"/>
      <c r="H18" s="256"/>
      <c r="I18" s="256"/>
      <c r="J18" s="256"/>
      <c r="K18" s="870">
        <v>0</v>
      </c>
      <c r="L18" s="406"/>
      <c r="M18" s="806"/>
    </row>
    <row r="19" spans="1:13" s="753" customFormat="1" ht="26.25" customHeight="1">
      <c r="A19" s="503"/>
      <c r="B19" s="339" t="s">
        <v>46</v>
      </c>
      <c r="C19" s="257"/>
      <c r="D19" s="257"/>
      <c r="E19" s="258"/>
      <c r="F19" s="258"/>
      <c r="G19" s="258"/>
      <c r="H19" s="256"/>
      <c r="I19" s="256"/>
      <c r="J19" s="256"/>
      <c r="K19" s="870">
        <v>0</v>
      </c>
      <c r="L19" s="406"/>
      <c r="M19" s="409">
        <f>+K15+K16+K17+K18+K19</f>
        <v>0</v>
      </c>
    </row>
    <row r="20" spans="1:13" s="753" customFormat="1" ht="26.25" customHeight="1">
      <c r="A20" s="693"/>
      <c r="B20" s="694"/>
      <c r="C20" s="693"/>
      <c r="D20" s="694"/>
      <c r="E20" s="695"/>
      <c r="F20" s="695"/>
      <c r="G20" s="696"/>
      <c r="H20" s="697"/>
      <c r="I20" s="698"/>
      <c r="J20" s="256"/>
      <c r="K20" s="410"/>
      <c r="L20" s="406"/>
      <c r="M20" s="411"/>
    </row>
    <row r="21" spans="1:13" s="753" customFormat="1" ht="26.25" customHeight="1">
      <c r="A21" s="189"/>
      <c r="B21" s="313"/>
      <c r="C21" s="307"/>
      <c r="D21" s="307"/>
      <c r="E21" s="309"/>
      <c r="F21" s="307"/>
      <c r="G21" s="312"/>
      <c r="H21" s="307"/>
      <c r="I21" s="311"/>
      <c r="J21" s="252"/>
      <c r="K21" s="412"/>
      <c r="L21" s="413"/>
      <c r="M21" s="414"/>
    </row>
    <row r="22" spans="1:13" s="753" customFormat="1" ht="26.25" customHeight="1">
      <c r="A22" s="503" t="s">
        <v>252</v>
      </c>
      <c r="B22" s="1799" t="s">
        <v>56</v>
      </c>
      <c r="C22" s="1799"/>
      <c r="D22" s="1799"/>
      <c r="E22" s="1799"/>
      <c r="F22" s="1799"/>
      <c r="G22" s="1799"/>
      <c r="H22" s="1799"/>
      <c r="I22" s="1799"/>
      <c r="J22" s="256"/>
      <c r="K22" s="415">
        <f>IF('PR_Total PR Cash Outflow_3A'!D12="","",'PR_Total PR Cash Outflow_3A'!D12)</f>
        <v>2752053.64</v>
      </c>
      <c r="L22" s="406"/>
      <c r="M22" s="737"/>
    </row>
    <row r="23" spans="1:13" s="753" customFormat="1" ht="26.25" customHeight="1">
      <c r="A23" s="341"/>
      <c r="B23" s="339" t="s">
        <v>47</v>
      </c>
      <c r="C23" s="339"/>
      <c r="D23" s="339"/>
      <c r="E23" s="342"/>
      <c r="F23" s="342"/>
      <c r="G23" s="343"/>
      <c r="H23" s="344"/>
      <c r="I23" s="345"/>
      <c r="J23" s="340"/>
      <c r="K23" s="1439">
        <v>-57049.4507952109</v>
      </c>
      <c r="L23" s="417"/>
      <c r="M23" s="738"/>
    </row>
    <row r="24" spans="1:13" s="753" customFormat="1" ht="26.25" customHeight="1">
      <c r="A24" s="736"/>
      <c r="B24" s="1294" t="s">
        <v>131</v>
      </c>
      <c r="C24" s="1294"/>
      <c r="D24" s="1294"/>
      <c r="E24" s="1291"/>
      <c r="F24" s="1291"/>
      <c r="G24" s="1291"/>
      <c r="H24" s="1295"/>
      <c r="I24" s="1296"/>
      <c r="J24" s="1293"/>
      <c r="K24" s="879"/>
      <c r="L24" s="417"/>
      <c r="M24" s="409">
        <f>+K22+K23+K24</f>
        <v>2695004.189204789</v>
      </c>
    </row>
    <row r="25" spans="1:13" s="753" customFormat="1" ht="26.25" customHeight="1">
      <c r="A25" s="699"/>
      <c r="B25" s="175"/>
      <c r="C25" s="700"/>
      <c r="D25" s="175"/>
      <c r="E25" s="700"/>
      <c r="F25" s="701"/>
      <c r="G25" s="175"/>
      <c r="H25" s="702"/>
      <c r="I25" s="703"/>
      <c r="J25" s="252"/>
      <c r="K25" s="418"/>
      <c r="L25" s="413"/>
      <c r="M25" s="419"/>
    </row>
    <row r="26" spans="1:13" s="753" customFormat="1" ht="26.25" customHeight="1" thickBot="1">
      <c r="A26" s="310" t="s">
        <v>132</v>
      </c>
      <c r="B26" s="309"/>
      <c r="C26" s="309"/>
      <c r="D26" s="309"/>
      <c r="E26" s="313"/>
      <c r="F26" s="313"/>
      <c r="G26" s="313"/>
      <c r="H26" s="313"/>
      <c r="I26" s="307"/>
      <c r="J26" s="252"/>
      <c r="K26" s="413"/>
      <c r="L26" s="413"/>
      <c r="M26" s="420">
        <f>M13+M19-M24</f>
        <v>1335843.5822740113</v>
      </c>
    </row>
    <row r="27" spans="1:13" s="753" customFormat="1" ht="19.5" customHeight="1" thickTop="1">
      <c r="A27" s="175"/>
      <c r="B27" s="251"/>
      <c r="C27" s="251"/>
      <c r="D27" s="247"/>
      <c r="E27" s="248"/>
      <c r="F27" s="248"/>
      <c r="G27" s="248"/>
      <c r="H27" s="248"/>
      <c r="I27" s="251"/>
      <c r="J27" s="175"/>
      <c r="K27" s="251"/>
      <c r="L27" s="248"/>
      <c r="M27" s="308"/>
    </row>
    <row r="28" spans="1:13" ht="15.75">
      <c r="A28" s="1297" t="s">
        <v>133</v>
      </c>
      <c r="B28" s="1281"/>
      <c r="C28" s="1281"/>
      <c r="D28" s="1281"/>
      <c r="E28" s="1281"/>
      <c r="F28" s="1281"/>
      <c r="G28" s="1281"/>
      <c r="H28" s="1281"/>
      <c r="I28" s="1298"/>
      <c r="J28" s="1281"/>
      <c r="K28" s="1299"/>
      <c r="L28" s="1299"/>
      <c r="M28" s="1300"/>
    </row>
    <row r="29" spans="1:13" ht="21.75" customHeight="1">
      <c r="A29" s="739" t="s">
        <v>617</v>
      </c>
      <c r="B29" s="556"/>
      <c r="C29" s="556"/>
      <c r="D29" s="556"/>
      <c r="E29" s="556"/>
      <c r="F29" s="556"/>
      <c r="G29" s="556"/>
      <c r="H29" s="556"/>
      <c r="I29" s="559"/>
      <c r="J29" s="556"/>
      <c r="K29" s="807"/>
      <c r="L29" s="807"/>
      <c r="M29" s="1232"/>
    </row>
    <row r="30" spans="1:13" ht="12.75">
      <c r="A30" s="1792"/>
      <c r="B30" s="1793"/>
      <c r="C30" s="1793"/>
      <c r="D30" s="1793"/>
      <c r="E30" s="1793"/>
      <c r="F30" s="1793"/>
      <c r="G30" s="1793"/>
      <c r="H30" s="1793"/>
      <c r="I30" s="1793"/>
      <c r="J30" s="1793"/>
      <c r="K30" s="1793"/>
      <c r="L30" s="1793"/>
      <c r="M30" s="1793"/>
    </row>
    <row r="31" spans="1:13" ht="12.75">
      <c r="A31" s="1794"/>
      <c r="B31" s="1795"/>
      <c r="C31" s="1795"/>
      <c r="D31" s="1795"/>
      <c r="E31" s="1795"/>
      <c r="F31" s="1795"/>
      <c r="G31" s="1795"/>
      <c r="H31" s="1795"/>
      <c r="I31" s="1795"/>
      <c r="J31" s="1795"/>
      <c r="K31" s="1795"/>
      <c r="L31" s="1795"/>
      <c r="M31" s="1795"/>
    </row>
    <row r="32" spans="1:13" ht="45.75" customHeight="1">
      <c r="A32" s="1796"/>
      <c r="B32" s="1797"/>
      <c r="C32" s="1797"/>
      <c r="D32" s="1797"/>
      <c r="E32" s="1797"/>
      <c r="F32" s="1797"/>
      <c r="G32" s="1797"/>
      <c r="H32" s="1797"/>
      <c r="I32" s="1797"/>
      <c r="J32" s="1797"/>
      <c r="K32" s="1797"/>
      <c r="L32" s="1797"/>
      <c r="M32" s="1797"/>
    </row>
    <row r="33" spans="1:13" ht="12.75">
      <c r="A33" s="1235"/>
      <c r="B33" s="1235"/>
      <c r="C33" s="1235"/>
      <c r="D33" s="1235"/>
      <c r="E33" s="1235"/>
      <c r="F33" s="1235"/>
      <c r="G33" s="1235"/>
      <c r="H33" s="1235"/>
      <c r="I33" s="1236"/>
      <c r="J33" s="1235"/>
      <c r="K33" s="1235"/>
      <c r="L33" s="1235"/>
      <c r="M33" s="1237"/>
    </row>
    <row r="34" spans="1:13" ht="12.75">
      <c r="A34" s="2"/>
      <c r="B34" s="2"/>
      <c r="C34" s="2"/>
      <c r="D34" s="2"/>
      <c r="E34" s="2"/>
      <c r="F34" s="2"/>
      <c r="G34" s="2"/>
      <c r="H34" s="2"/>
      <c r="I34" s="2"/>
      <c r="J34" s="2"/>
      <c r="K34" s="2"/>
      <c r="L34" s="2"/>
      <c r="M34" s="2"/>
    </row>
    <row r="35" spans="1:13" ht="12.75">
      <c r="A35" s="2"/>
      <c r="B35" s="2"/>
      <c r="C35" s="2"/>
      <c r="D35" s="2"/>
      <c r="E35" s="2"/>
      <c r="F35" s="2"/>
      <c r="G35" s="2"/>
      <c r="H35" s="2"/>
      <c r="I35" s="2"/>
      <c r="J35" s="2"/>
      <c r="K35" s="2"/>
      <c r="L35" s="2"/>
      <c r="M35" s="2"/>
    </row>
  </sheetData>
  <sheetProtection password="92D1" sheet="1" formatCells="0" formatColumns="0" formatRows="0"/>
  <mergeCells count="11">
    <mergeCell ref="A1:H1"/>
    <mergeCell ref="A3:C3"/>
    <mergeCell ref="B22:I22"/>
    <mergeCell ref="A10:M10"/>
    <mergeCell ref="A11:M11"/>
    <mergeCell ref="D3:G3"/>
    <mergeCell ref="D6:G6"/>
    <mergeCell ref="A12:I12"/>
    <mergeCell ref="D7:G7"/>
    <mergeCell ref="H3:L5"/>
    <mergeCell ref="A30:M32"/>
  </mergeCells>
  <dataValidations count="1">
    <dataValidation type="list" allowBlank="1" showInputMessage="1" showErrorMessage="1" sqref="C2:G2">
      <formula1>"Select,USD,EUR"</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61" r:id="rId1"/>
  <headerFooter alignWithMargins="0">
    <oddFooter>&amp;L&amp;9&amp;F&amp;C&amp;A&amp;R&amp;9Page &amp;P of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T80"/>
  <sheetViews>
    <sheetView showGridLines="0" zoomScale="60" zoomScaleNormal="60" zoomScaleSheetLayoutView="70" zoomScalePageLayoutView="80" workbookViewId="0" topLeftCell="A11">
      <selection activeCell="I27" sqref="I27:S28"/>
    </sheetView>
  </sheetViews>
  <sheetFormatPr defaultColWidth="9.140625" defaultRowHeight="12.75"/>
  <cols>
    <col min="1" max="1" width="14.8515625" style="72" customWidth="1"/>
    <col min="2" max="2" width="29.00390625" style="72" customWidth="1"/>
    <col min="3" max="3" width="6.140625" style="72" customWidth="1"/>
    <col min="4" max="4" width="2.421875" style="72" customWidth="1"/>
    <col min="5" max="5" width="17.421875" style="72" customWidth="1"/>
    <col min="6" max="6" width="21.57421875" style="72" bestFit="1" customWidth="1"/>
    <col min="7" max="7" width="14.8515625" style="72" customWidth="1"/>
    <col min="8" max="8" width="19.28125" style="72" customWidth="1"/>
    <col min="9" max="9" width="18.00390625" style="72" customWidth="1"/>
    <col min="10" max="10" width="32.8515625" style="72" customWidth="1"/>
    <col min="11" max="11" width="15.7109375" style="72" customWidth="1"/>
    <col min="12" max="12" width="22.57421875" style="72" customWidth="1"/>
    <col min="13" max="13" width="3.421875" style="72" customWidth="1"/>
    <col min="14" max="14" width="16.00390625" style="72" customWidth="1"/>
    <col min="15" max="17" width="16.00390625" style="72" hidden="1" customWidth="1"/>
    <col min="18" max="18" width="7.00390625" style="72" customWidth="1"/>
    <col min="19" max="19" width="20.7109375" style="72" customWidth="1"/>
    <col min="20" max="20" width="9.8515625" style="72" customWidth="1"/>
    <col min="21" max="16384" width="9.140625" style="69" customWidth="1"/>
  </cols>
  <sheetData>
    <row r="1" spans="1:20" ht="25.5" customHeight="1">
      <c r="A1" s="1798" t="s">
        <v>61</v>
      </c>
      <c r="B1" s="1798"/>
      <c r="C1" s="1798"/>
      <c r="D1" s="1798"/>
      <c r="E1" s="1798"/>
      <c r="F1" s="1798"/>
      <c r="G1" s="1798"/>
      <c r="H1" s="1798"/>
      <c r="I1" s="1798"/>
      <c r="J1" s="1798"/>
      <c r="K1" s="297"/>
      <c r="L1" s="286"/>
      <c r="M1" s="286"/>
      <c r="N1" s="300"/>
      <c r="O1" s="300"/>
      <c r="P1" s="300"/>
      <c r="Q1" s="300"/>
      <c r="R1" s="301"/>
      <c r="S1" s="301"/>
      <c r="T1" s="755"/>
    </row>
    <row r="2" spans="1:20" s="14" customFormat="1" ht="27" customHeight="1" thickBot="1">
      <c r="A2" s="98" t="s">
        <v>155</v>
      </c>
      <c r="B2" s="10"/>
      <c r="C2" s="10"/>
      <c r="D2" s="10"/>
      <c r="E2" s="10"/>
      <c r="F2" s="283"/>
      <c r="G2" s="284"/>
      <c r="H2" s="284"/>
      <c r="I2" s="10"/>
      <c r="J2" s="285"/>
      <c r="K2" s="298"/>
      <c r="L2" s="302"/>
      <c r="M2" s="302"/>
      <c r="N2" s="302"/>
      <c r="O2" s="302"/>
      <c r="P2" s="302"/>
      <c r="Q2" s="302"/>
      <c r="R2" s="302"/>
      <c r="S2" s="302"/>
      <c r="T2" s="756"/>
    </row>
    <row r="3" spans="1:20" s="220" customFormat="1" ht="28.5" customHeight="1" thickBot="1">
      <c r="A3" s="1471" t="s">
        <v>70</v>
      </c>
      <c r="B3" s="1547"/>
      <c r="C3" s="1547"/>
      <c r="D3" s="1547"/>
      <c r="E3" s="1472"/>
      <c r="F3" s="1549" t="str">
        <f>IF('PR_Programmatic Progress_1A'!C7="","",'PR_Programmatic Progress_1A'!C7)</f>
        <v>GEO-H-NCDC</v>
      </c>
      <c r="G3" s="1550"/>
      <c r="H3" s="1550"/>
      <c r="I3" s="1551"/>
      <c r="J3" s="195"/>
      <c r="K3" s="197"/>
      <c r="L3" s="199"/>
      <c r="M3" s="199"/>
      <c r="N3" s="199"/>
      <c r="O3" s="199"/>
      <c r="P3" s="199"/>
      <c r="Q3" s="199"/>
      <c r="R3" s="199"/>
      <c r="S3" s="199"/>
      <c r="T3" s="757"/>
    </row>
    <row r="4" spans="1:20" s="220" customFormat="1" ht="15" customHeight="1">
      <c r="A4" s="493" t="s">
        <v>271</v>
      </c>
      <c r="B4" s="513"/>
      <c r="C4" s="513"/>
      <c r="D4" s="513"/>
      <c r="E4" s="513"/>
      <c r="F4" s="53" t="s">
        <v>277</v>
      </c>
      <c r="G4" s="505" t="str">
        <f>IF('PR_Programmatic Progress_1A'!D12="Select","",'PR_Programmatic Progress_1A'!D12)</f>
        <v>Semester</v>
      </c>
      <c r="H4" s="5" t="s">
        <v>278</v>
      </c>
      <c r="I4" s="47">
        <f>IF('PR_Programmatic Progress_1A'!F12="Select","",'PR_Programmatic Progress_1A'!F12)</f>
        <v>2</v>
      </c>
      <c r="J4" s="196"/>
      <c r="K4" s="197"/>
      <c r="L4" s="199"/>
      <c r="M4" s="199"/>
      <c r="N4" s="199"/>
      <c r="O4" s="199"/>
      <c r="P4" s="199"/>
      <c r="Q4" s="199"/>
      <c r="R4" s="199"/>
      <c r="S4" s="199"/>
      <c r="T4" s="757"/>
    </row>
    <row r="5" spans="1:20" s="220" customFormat="1" ht="15" customHeight="1">
      <c r="A5" s="514" t="s">
        <v>272</v>
      </c>
      <c r="B5" s="40"/>
      <c r="C5" s="40"/>
      <c r="D5" s="40"/>
      <c r="E5" s="40"/>
      <c r="F5" s="54" t="s">
        <v>240</v>
      </c>
      <c r="G5" s="520">
        <f>IF('PR_Programmatic Progress_1A'!D13="","",'PR_Programmatic Progress_1A'!D13)</f>
        <v>41821</v>
      </c>
      <c r="H5" s="5" t="s">
        <v>258</v>
      </c>
      <c r="I5" s="521">
        <f>IF('PR_Programmatic Progress_1A'!F13="","",'PR_Programmatic Progress_1A'!F13)</f>
        <v>42004</v>
      </c>
      <c r="J5" s="196"/>
      <c r="K5" s="197"/>
      <c r="L5" s="199"/>
      <c r="M5" s="199"/>
      <c r="N5" s="199"/>
      <c r="O5" s="199"/>
      <c r="P5" s="199"/>
      <c r="Q5" s="199"/>
      <c r="R5" s="199"/>
      <c r="S5" s="199"/>
      <c r="T5" s="757"/>
    </row>
    <row r="6" spans="1:20" s="220" customFormat="1" ht="15" customHeight="1" thickBot="1">
      <c r="A6" s="55" t="s">
        <v>273</v>
      </c>
      <c r="B6" s="167"/>
      <c r="C6" s="167"/>
      <c r="D6" s="167"/>
      <c r="E6" s="41"/>
      <c r="F6" s="1537">
        <f>IF('PR_Programmatic Progress_1A'!C14="Select","",'PR_Programmatic Progress_1A'!C14)</f>
        <v>2</v>
      </c>
      <c r="G6" s="1538"/>
      <c r="H6" s="1538"/>
      <c r="I6" s="1539"/>
      <c r="J6" s="196"/>
      <c r="K6" s="197"/>
      <c r="L6" s="199"/>
      <c r="M6" s="199"/>
      <c r="N6" s="199"/>
      <c r="O6" s="199"/>
      <c r="P6" s="199"/>
      <c r="Q6" s="199"/>
      <c r="R6" s="199"/>
      <c r="S6" s="199"/>
      <c r="T6" s="757"/>
    </row>
    <row r="7" spans="1:12" s="73" customFormat="1" ht="15" customHeight="1" thickBot="1">
      <c r="A7" s="1259" t="s">
        <v>239</v>
      </c>
      <c r="B7" s="1260"/>
      <c r="C7" s="1262"/>
      <c r="D7" s="1809" t="str">
        <f>IF('PR_Programmatic Progress_1A'!C10="Select","",'PR_Programmatic Progress_1A'!C10)</f>
        <v>EUR</v>
      </c>
      <c r="E7" s="1810"/>
      <c r="F7" s="1810"/>
      <c r="G7" s="1810"/>
      <c r="H7" s="1810"/>
      <c r="I7" s="1811"/>
      <c r="J7" s="4"/>
      <c r="K7" s="4"/>
      <c r="L7" s="4"/>
    </row>
    <row r="8" spans="1:20" ht="8.25" customHeight="1">
      <c r="A8" s="294"/>
      <c r="B8" s="295"/>
      <c r="C8" s="295"/>
      <c r="D8" s="1265"/>
      <c r="E8" s="1265"/>
      <c r="F8" s="1266"/>
      <c r="G8" s="1265"/>
      <c r="H8" s="7"/>
      <c r="I8" s="1267"/>
      <c r="J8" s="289"/>
      <c r="K8" s="299"/>
      <c r="L8" s="287"/>
      <c r="M8" s="287"/>
      <c r="N8" s="289"/>
      <c r="O8" s="289"/>
      <c r="P8" s="289"/>
      <c r="Q8" s="289"/>
      <c r="R8" s="301"/>
      <c r="S8" s="199"/>
      <c r="T8" s="755"/>
    </row>
    <row r="9" spans="1:20" ht="33.75" customHeight="1">
      <c r="A9" s="66" t="s">
        <v>489</v>
      </c>
      <c r="B9" s="296"/>
      <c r="C9" s="296"/>
      <c r="D9" s="296"/>
      <c r="E9" s="296"/>
      <c r="F9" s="166"/>
      <c r="G9" s="293"/>
      <c r="H9" s="291"/>
      <c r="I9" s="290"/>
      <c r="J9" s="288"/>
      <c r="K9" s="6"/>
      <c r="L9" s="290"/>
      <c r="M9" s="301"/>
      <c r="N9" s="301"/>
      <c r="O9" s="301"/>
      <c r="P9" s="301"/>
      <c r="Q9" s="301"/>
      <c r="R9" s="301"/>
      <c r="S9" s="301"/>
      <c r="T9" s="755"/>
    </row>
    <row r="10" spans="1:20" s="753" customFormat="1" ht="6.75" customHeight="1" thickBot="1">
      <c r="A10" s="175"/>
      <c r="B10" s="251"/>
      <c r="C10" s="251"/>
      <c r="D10" s="251"/>
      <c r="E10" s="251"/>
      <c r="F10" s="247"/>
      <c r="G10" s="248"/>
      <c r="H10" s="248"/>
      <c r="I10" s="248"/>
      <c r="J10" s="248"/>
      <c r="K10" s="251"/>
      <c r="L10" s="251"/>
      <c r="M10" s="831"/>
      <c r="N10" s="831"/>
      <c r="O10" s="831"/>
      <c r="P10" s="831"/>
      <c r="Q10" s="831"/>
      <c r="R10" s="831"/>
      <c r="S10" s="831"/>
      <c r="T10" s="1008"/>
    </row>
    <row r="11" spans="1:20" s="753" customFormat="1" ht="19.5" customHeight="1" thickBot="1">
      <c r="A11" s="1800" t="s">
        <v>253</v>
      </c>
      <c r="B11" s="1801"/>
      <c r="C11" s="1801"/>
      <c r="D11" s="1801"/>
      <c r="E11" s="1801"/>
      <c r="F11" s="1801"/>
      <c r="G11" s="1801"/>
      <c r="H11" s="1801"/>
      <c r="I11" s="1801"/>
      <c r="J11" s="1801"/>
      <c r="K11" s="1801"/>
      <c r="L11" s="1801"/>
      <c r="M11" s="1801"/>
      <c r="N11" s="1801"/>
      <c r="O11" s="1801"/>
      <c r="P11" s="1801"/>
      <c r="Q11" s="1801"/>
      <c r="R11" s="1801"/>
      <c r="S11" s="1806"/>
      <c r="T11" s="1009"/>
    </row>
    <row r="12" spans="1:20" s="753" customFormat="1" ht="4.5" customHeight="1">
      <c r="A12" s="1807"/>
      <c r="B12" s="1807"/>
      <c r="C12" s="1807"/>
      <c r="D12" s="1807"/>
      <c r="E12" s="1807"/>
      <c r="F12" s="1807"/>
      <c r="G12" s="1807"/>
      <c r="H12" s="1807"/>
      <c r="I12" s="1808"/>
      <c r="J12" s="1807"/>
      <c r="K12" s="1807"/>
      <c r="L12" s="1807"/>
      <c r="M12" s="1807"/>
      <c r="N12" s="1807"/>
      <c r="O12" s="1807"/>
      <c r="P12" s="1807"/>
      <c r="Q12" s="1807"/>
      <c r="R12" s="1807"/>
      <c r="S12" s="1807"/>
      <c r="T12" s="1008"/>
    </row>
    <row r="13" spans="1:20" s="753" customFormat="1" ht="4.5" customHeight="1">
      <c r="A13" s="823"/>
      <c r="B13" s="18"/>
      <c r="C13" s="18"/>
      <c r="D13" s="18"/>
      <c r="E13" s="823"/>
      <c r="F13" s="18"/>
      <c r="G13" s="823"/>
      <c r="H13" s="823"/>
      <c r="I13" s="18"/>
      <c r="J13" s="823"/>
      <c r="K13" s="823"/>
      <c r="L13" s="823"/>
      <c r="M13" s="823"/>
      <c r="N13" s="823"/>
      <c r="O13" s="18"/>
      <c r="P13" s="18"/>
      <c r="Q13" s="18"/>
      <c r="R13" s="18"/>
      <c r="S13" s="823"/>
      <c r="T13" s="1008"/>
    </row>
    <row r="14" spans="1:20" s="753" customFormat="1" ht="15" customHeight="1">
      <c r="A14" s="265" t="s">
        <v>259</v>
      </c>
      <c r="B14" s="18"/>
      <c r="C14" s="18"/>
      <c r="D14" s="18"/>
      <c r="E14" s="303"/>
      <c r="F14" s="18"/>
      <c r="G14" s="516"/>
      <c r="H14" s="335"/>
      <c r="I14" s="18"/>
      <c r="J14" s="516"/>
      <c r="K14" s="516"/>
      <c r="L14" s="314"/>
      <c r="M14" s="516"/>
      <c r="N14" s="502"/>
      <c r="O14" s="18"/>
      <c r="P14" s="18"/>
      <c r="Q14" s="18"/>
      <c r="R14" s="18"/>
      <c r="S14" s="516"/>
      <c r="T14" s="1008"/>
    </row>
    <row r="15" spans="1:20" s="753" customFormat="1" ht="17.25" customHeight="1">
      <c r="A15" s="266" t="s">
        <v>9</v>
      </c>
      <c r="B15" s="304"/>
      <c r="C15" s="19"/>
      <c r="D15" s="19"/>
      <c r="E15" s="19"/>
      <c r="F15" s="320"/>
      <c r="G15" s="261"/>
      <c r="H15" s="19"/>
      <c r="I15" s="261"/>
      <c r="J15" s="304"/>
      <c r="K15" s="261"/>
      <c r="L15" s="261"/>
      <c r="M15" s="19"/>
      <c r="N15" s="261"/>
      <c r="O15" s="320"/>
      <c r="P15" s="320"/>
      <c r="Q15" s="320"/>
      <c r="R15" s="320"/>
      <c r="S15" s="321"/>
      <c r="T15" s="1008"/>
    </row>
    <row r="16" spans="1:20" s="798" customFormat="1" ht="19.5" customHeight="1">
      <c r="A16" s="276" t="s">
        <v>490</v>
      </c>
      <c r="B16" s="327"/>
      <c r="C16" s="169"/>
      <c r="D16" s="169"/>
      <c r="E16" s="334">
        <f>IF('PR_Programmatic Progress_1A'!D17="","",'PR_Programmatic Progress_1A'!D17)</f>
        <v>42005</v>
      </c>
      <c r="F16" s="319"/>
      <c r="G16" s="276" t="s">
        <v>254</v>
      </c>
      <c r="H16" s="334">
        <f>IF('PR_Programmatic Progress_1A'!F17="","",'PR_Programmatic Progress_1A'!F17)</f>
        <v>42369</v>
      </c>
      <c r="I16" s="276"/>
      <c r="J16" s="316" t="s">
        <v>42</v>
      </c>
      <c r="K16" s="421">
        <v>11216378.655312108</v>
      </c>
      <c r="L16" s="422" t="s">
        <v>270</v>
      </c>
      <c r="M16" s="423"/>
      <c r="N16" s="408">
        <v>9246598.556107033</v>
      </c>
      <c r="O16" s="879"/>
      <c r="P16" s="879"/>
      <c r="Q16" s="879"/>
      <c r="R16" s="424"/>
      <c r="S16" s="432"/>
      <c r="T16" s="1010"/>
    </row>
    <row r="17" spans="1:20" s="798" customFormat="1" ht="24.75" customHeight="1">
      <c r="A17" s="276" t="s">
        <v>558</v>
      </c>
      <c r="B17" s="327"/>
      <c r="C17" s="169"/>
      <c r="D17" s="169"/>
      <c r="E17" s="192"/>
      <c r="F17" s="319"/>
      <c r="G17" s="323"/>
      <c r="H17" s="192"/>
      <c r="I17" s="276"/>
      <c r="J17" s="317"/>
      <c r="K17" s="426"/>
      <c r="L17" s="422"/>
      <c r="M17" s="427"/>
      <c r="N17" s="428"/>
      <c r="O17" s="1203"/>
      <c r="P17" s="1203"/>
      <c r="Q17" s="1203"/>
      <c r="R17" s="424"/>
      <c r="T17" s="824"/>
    </row>
    <row r="18" spans="1:20" s="798" customFormat="1" ht="22.5" customHeight="1">
      <c r="A18" s="249" t="s">
        <v>549</v>
      </c>
      <c r="B18" s="327"/>
      <c r="C18" s="169"/>
      <c r="D18" s="169"/>
      <c r="E18" s="334">
        <f>IF(H16="","",H16+1)</f>
        <v>42370</v>
      </c>
      <c r="F18" s="319"/>
      <c r="G18" s="276" t="s">
        <v>254</v>
      </c>
      <c r="H18" s="334">
        <f>IF(E18="","",DATE(YEAR(E18),MONTH(E18)+3,DAY(E18)-1))</f>
        <v>42460</v>
      </c>
      <c r="I18" s="276"/>
      <c r="J18" s="316" t="s">
        <v>42</v>
      </c>
      <c r="K18" s="429"/>
      <c r="L18" s="422" t="s">
        <v>270</v>
      </c>
      <c r="M18" s="430"/>
      <c r="N18" s="429"/>
      <c r="O18" s="1204"/>
      <c r="P18" s="1204"/>
      <c r="Q18" s="1204"/>
      <c r="R18" s="431"/>
      <c r="T18" s="797"/>
    </row>
    <row r="19" spans="1:19" s="1174" customFormat="1" ht="16.5" customHeight="1">
      <c r="A19" s="1166"/>
      <c r="B19" s="1167"/>
      <c r="C19" s="1167"/>
      <c r="D19" s="1167"/>
      <c r="E19" s="1168"/>
      <c r="F19" s="1167"/>
      <c r="G19" s="1167"/>
      <c r="H19" s="1168"/>
      <c r="I19" s="1167"/>
      <c r="J19" s="1167"/>
      <c r="K19" s="1169"/>
      <c r="L19" s="1170"/>
      <c r="M19" s="1171"/>
      <c r="N19" s="1169"/>
      <c r="O19" s="1169"/>
      <c r="P19" s="1169"/>
      <c r="Q19" s="1169"/>
      <c r="R19" s="1172"/>
      <c r="S19" s="808" t="s">
        <v>200</v>
      </c>
    </row>
    <row r="20" spans="1:19" s="1174" customFormat="1" ht="25.5" customHeight="1">
      <c r="A20" s="276" t="s">
        <v>568</v>
      </c>
      <c r="B20" s="1167"/>
      <c r="D20" s="1167"/>
      <c r="E20" s="1168"/>
      <c r="F20" s="1167"/>
      <c r="G20" s="1167"/>
      <c r="H20" s="1168"/>
      <c r="I20" s="1167"/>
      <c r="J20" s="1167"/>
      <c r="K20" s="1169"/>
      <c r="L20" s="1170"/>
      <c r="M20" s="1171"/>
      <c r="N20" s="1169"/>
      <c r="O20" s="1169"/>
      <c r="P20" s="1169"/>
      <c r="Q20" s="1169"/>
      <c r="R20" s="1172"/>
      <c r="S20" s="409">
        <f>N16+N18+N22</f>
        <v>9246598.556107033</v>
      </c>
    </row>
    <row r="21" spans="1:19" s="1174" customFormat="1" ht="25.5" customHeight="1">
      <c r="A21" s="249" t="s">
        <v>552</v>
      </c>
      <c r="B21" s="1167"/>
      <c r="C21" s="1197" t="s">
        <v>548</v>
      </c>
      <c r="D21" s="1167"/>
      <c r="E21" s="1168"/>
      <c r="F21" s="1167"/>
      <c r="G21" s="1167"/>
      <c r="H21" s="1168"/>
      <c r="I21" s="1167"/>
      <c r="J21" s="1167"/>
      <c r="K21" s="1169"/>
      <c r="L21" s="1170"/>
      <c r="M21" s="1171"/>
      <c r="N21" s="1169"/>
      <c r="O21" s="1169"/>
      <c r="P21" s="1169"/>
      <c r="Q21" s="1169"/>
      <c r="R21" s="1172"/>
      <c r="S21" s="1173"/>
    </row>
    <row r="22" spans="1:19" s="1174" customFormat="1" ht="20.25" customHeight="1">
      <c r="A22" s="1166" t="s">
        <v>550</v>
      </c>
      <c r="B22" s="1167"/>
      <c r="D22" s="1167"/>
      <c r="E22" s="334">
        <f>IF(H18="","",H18+1)</f>
        <v>42461</v>
      </c>
      <c r="F22" s="1167"/>
      <c r="G22" s="276" t="s">
        <v>254</v>
      </c>
      <c r="H22" s="334">
        <f>IF(C21="","",IF(C21="1M",DATE(YEAR(E22),MONTH(E22)+1,DAY(E22)-1),IF(C21="2M",DATE(YEAR(E22),MONTH(E22)+2,DAY(E22)-1),IF(C21="3M",DATE(YEAR(E22),MONTH(E22)+3,DAY(E22)-1),""))))</f>
      </c>
      <c r="I22" s="1167"/>
      <c r="J22" s="1167" t="s">
        <v>42</v>
      </c>
      <c r="K22" s="1177"/>
      <c r="L22" s="1170" t="s">
        <v>270</v>
      </c>
      <c r="M22" s="1171"/>
      <c r="N22" s="1177"/>
      <c r="O22" s="1169"/>
      <c r="P22" s="1169"/>
      <c r="Q22" s="1169"/>
      <c r="R22" s="1172"/>
      <c r="S22" s="1173"/>
    </row>
    <row r="23" spans="1:19" s="1174" customFormat="1" ht="14.25" customHeight="1">
      <c r="A23" s="1166"/>
      <c r="B23" s="1167"/>
      <c r="D23" s="1167"/>
      <c r="E23" s="1168"/>
      <c r="F23" s="1167"/>
      <c r="G23" s="1167"/>
      <c r="H23" s="1168"/>
      <c r="I23" s="1167"/>
      <c r="J23" s="1167"/>
      <c r="K23" s="1169"/>
      <c r="L23" s="1170"/>
      <c r="M23" s="1171"/>
      <c r="N23" s="1169"/>
      <c r="O23" s="1169"/>
      <c r="P23" s="1169"/>
      <c r="Q23" s="1169"/>
      <c r="R23" s="1172"/>
      <c r="S23" s="1173"/>
    </row>
    <row r="24" spans="1:20" s="798" customFormat="1" ht="40.5" customHeight="1">
      <c r="A24" s="1804" t="s">
        <v>618</v>
      </c>
      <c r="B24" s="1804"/>
      <c r="C24" s="1804"/>
      <c r="D24" s="1804"/>
      <c r="E24" s="1804"/>
      <c r="F24" s="1804"/>
      <c r="G24" s="1804"/>
      <c r="H24" s="1804"/>
      <c r="I24" s="1804"/>
      <c r="J24" s="1804"/>
      <c r="K24" s="1804"/>
      <c r="L24" s="1804"/>
      <c r="M24" s="1804"/>
      <c r="N24" s="1804"/>
      <c r="O24" s="1804"/>
      <c r="P24" s="1804"/>
      <c r="Q24" s="1804"/>
      <c r="R24" s="1804"/>
      <c r="S24" s="1804"/>
      <c r="T24" s="1805"/>
    </row>
    <row r="25" spans="1:20" s="798" customFormat="1" ht="33" customHeight="1">
      <c r="A25" s="1804" t="s">
        <v>563</v>
      </c>
      <c r="B25" s="1804"/>
      <c r="C25" s="1804"/>
      <c r="D25" s="1804"/>
      <c r="E25" s="1804"/>
      <c r="F25" s="1804"/>
      <c r="G25" s="1804"/>
      <c r="H25" s="1804"/>
      <c r="I25" s="1804"/>
      <c r="J25" s="1804"/>
      <c r="K25" s="1804"/>
      <c r="L25" s="1804"/>
      <c r="M25" s="1804"/>
      <c r="N25" s="1804"/>
      <c r="O25" s="1804"/>
      <c r="P25" s="1804"/>
      <c r="Q25" s="1804"/>
      <c r="R25" s="1804"/>
      <c r="S25" s="1804"/>
      <c r="T25" s="1804"/>
    </row>
    <row r="26" spans="1:19" s="798" customFormat="1" ht="13.5" customHeight="1" thickBot="1">
      <c r="A26" s="169"/>
      <c r="B26" s="169"/>
      <c r="C26" s="169"/>
      <c r="D26" s="169"/>
      <c r="E26" s="169"/>
      <c r="F26" s="169"/>
      <c r="G26" s="193"/>
      <c r="H26" s="193"/>
      <c r="I26" s="193"/>
      <c r="J26" s="169"/>
      <c r="K26" s="169"/>
      <c r="L26" s="169"/>
      <c r="M26" s="169"/>
      <c r="N26" s="704"/>
      <c r="O26" s="704"/>
      <c r="P26" s="704"/>
      <c r="Q26" s="704"/>
      <c r="R26" s="169"/>
      <c r="S26" s="704"/>
    </row>
    <row r="27" spans="1:20" ht="102" customHeight="1">
      <c r="A27" s="1812" t="s">
        <v>603</v>
      </c>
      <c r="B27" s="1812"/>
      <c r="C27" s="1812"/>
      <c r="D27" s="1812"/>
      <c r="E27" s="1812"/>
      <c r="F27" s="1812"/>
      <c r="G27" s="1812"/>
      <c r="H27" s="1812"/>
      <c r="I27" s="1817" t="s">
        <v>782</v>
      </c>
      <c r="J27" s="1818"/>
      <c r="K27" s="1818"/>
      <c r="L27" s="1818"/>
      <c r="M27" s="1818"/>
      <c r="N27" s="1818"/>
      <c r="O27" s="1818"/>
      <c r="P27" s="1818"/>
      <c r="Q27" s="1818"/>
      <c r="R27" s="1818"/>
      <c r="S27" s="1819"/>
      <c r="T27" s="69"/>
    </row>
    <row r="28" spans="1:20" ht="134.25" customHeight="1" thickBot="1">
      <c r="A28" s="1813"/>
      <c r="B28" s="1813"/>
      <c r="C28" s="1813"/>
      <c r="D28" s="1813"/>
      <c r="E28" s="1813"/>
      <c r="F28" s="1813"/>
      <c r="G28" s="1813"/>
      <c r="H28" s="1813"/>
      <c r="I28" s="1820"/>
      <c r="J28" s="1821"/>
      <c r="K28" s="1821"/>
      <c r="L28" s="1821"/>
      <c r="M28" s="1821"/>
      <c r="N28" s="1821"/>
      <c r="O28" s="1821"/>
      <c r="P28" s="1821"/>
      <c r="Q28" s="1821"/>
      <c r="R28" s="1821"/>
      <c r="S28" s="1822"/>
      <c r="T28" s="69"/>
    </row>
    <row r="29" spans="1:20" s="798" customFormat="1" ht="6.75" customHeight="1">
      <c r="A29" s="394"/>
      <c r="B29" s="395"/>
      <c r="C29" s="395"/>
      <c r="D29" s="395"/>
      <c r="E29" s="396"/>
      <c r="F29" s="396"/>
      <c r="G29" s="397"/>
      <c r="H29" s="397"/>
      <c r="I29" s="661"/>
      <c r="J29" s="662"/>
      <c r="K29" s="169"/>
      <c r="L29" s="662"/>
      <c r="M29" s="336"/>
      <c r="N29" s="663"/>
      <c r="O29" s="663"/>
      <c r="P29" s="663"/>
      <c r="Q29" s="663"/>
      <c r="R29" s="336"/>
      <c r="S29" s="664"/>
      <c r="T29" s="1010"/>
    </row>
    <row r="30" spans="1:20" s="798" customFormat="1" ht="6.75" customHeight="1">
      <c r="A30" s="671"/>
      <c r="B30" s="672"/>
      <c r="C30" s="672"/>
      <c r="D30" s="672"/>
      <c r="E30" s="673"/>
      <c r="F30" s="673"/>
      <c r="G30" s="674"/>
      <c r="H30" s="674"/>
      <c r="I30" s="675"/>
      <c r="J30" s="676"/>
      <c r="K30" s="672"/>
      <c r="L30" s="676"/>
      <c r="M30" s="672"/>
      <c r="N30" s="677"/>
      <c r="O30" s="677"/>
      <c r="P30" s="677"/>
      <c r="Q30" s="677"/>
      <c r="R30" s="676"/>
      <c r="S30" s="678"/>
      <c r="T30" s="1010"/>
    </row>
    <row r="31" spans="1:20" s="798" customFormat="1" ht="26.25" customHeight="1">
      <c r="A31" s="1826" t="s">
        <v>252</v>
      </c>
      <c r="B31" s="336" t="s">
        <v>528</v>
      </c>
      <c r="C31" s="336"/>
      <c r="D31" s="336"/>
      <c r="E31" s="336"/>
      <c r="F31" s="336"/>
      <c r="G31" s="336"/>
      <c r="H31" s="336"/>
      <c r="I31" s="336"/>
      <c r="J31" s="336"/>
      <c r="K31" s="336"/>
      <c r="L31" s="336"/>
      <c r="M31" s="433"/>
      <c r="N31" s="415">
        <f>+'PR_Cash Reconciliation_5A'!M26</f>
        <v>1335843.5822740113</v>
      </c>
      <c r="O31" s="1205"/>
      <c r="P31" s="1205"/>
      <c r="Q31" s="1205"/>
      <c r="R31" s="434"/>
      <c r="S31" s="435"/>
      <c r="T31" s="1010"/>
    </row>
    <row r="32" spans="1:20" s="798" customFormat="1" ht="26.25" customHeight="1">
      <c r="A32" s="1827"/>
      <c r="B32" s="658"/>
      <c r="C32" s="658"/>
      <c r="D32" s="658"/>
      <c r="E32" s="276"/>
      <c r="F32" s="276"/>
      <c r="G32" s="276"/>
      <c r="H32" s="276"/>
      <c r="I32" s="276"/>
      <c r="J32" s="276"/>
      <c r="K32" s="276"/>
      <c r="L32" s="276"/>
      <c r="M32" s="169"/>
      <c r="N32" s="809"/>
      <c r="O32" s="817"/>
      <c r="P32" s="817"/>
      <c r="Q32" s="817"/>
      <c r="R32" s="425"/>
      <c r="S32" s="432"/>
      <c r="T32" s="1010"/>
    </row>
    <row r="33" spans="1:20" s="798" customFormat="1" ht="26.25" customHeight="1">
      <c r="A33" s="1827"/>
      <c r="B33" s="276" t="s">
        <v>491</v>
      </c>
      <c r="C33" s="326"/>
      <c r="D33" s="326"/>
      <c r="E33" s="365"/>
      <c r="F33" s="276"/>
      <c r="G33" s="276"/>
      <c r="H33" s="276"/>
      <c r="I33" s="354"/>
      <c r="J33" s="354"/>
      <c r="K33" s="354"/>
      <c r="L33" s="276"/>
      <c r="M33" s="318"/>
      <c r="N33" s="408">
        <v>438789</v>
      </c>
      <c r="O33" s="1169"/>
      <c r="P33" s="1169"/>
      <c r="Q33" s="1169"/>
      <c r="R33" s="425"/>
      <c r="S33" s="432"/>
      <c r="T33" s="1010"/>
    </row>
    <row r="34" spans="1:20" s="798" customFormat="1" ht="26.25" customHeight="1">
      <c r="A34" s="364"/>
      <c r="B34" s="1301" t="s">
        <v>492</v>
      </c>
      <c r="C34" s="1167"/>
      <c r="D34" s="1167"/>
      <c r="E34" s="1167"/>
      <c r="F34" s="1302"/>
      <c r="G34" s="1301"/>
      <c r="H34" s="1828"/>
      <c r="I34" s="1829"/>
      <c r="J34" s="1829"/>
      <c r="K34" s="1829"/>
      <c r="L34" s="1829"/>
      <c r="M34" s="1829"/>
      <c r="N34" s="416">
        <v>0</v>
      </c>
      <c r="O34" s="1169"/>
      <c r="P34" s="1169"/>
      <c r="Q34" s="1169"/>
      <c r="R34" s="436"/>
      <c r="S34" s="409">
        <f>+N31+N33+N34</f>
        <v>1774632.5822740113</v>
      </c>
      <c r="T34" s="1013"/>
    </row>
    <row r="35" spans="1:19" s="798" customFormat="1" ht="21" customHeight="1">
      <c r="A35" s="679"/>
      <c r="B35" s="315"/>
      <c r="C35" s="672"/>
      <c r="D35" s="672"/>
      <c r="E35" s="672"/>
      <c r="F35" s="680"/>
      <c r="G35" s="680"/>
      <c r="H35" s="315"/>
      <c r="I35" s="672"/>
      <c r="J35" s="315"/>
      <c r="K35" s="672"/>
      <c r="L35" s="1397"/>
      <c r="M35" s="315"/>
      <c r="N35" s="1398"/>
      <c r="O35" s="1399"/>
      <c r="P35" s="1399"/>
      <c r="Q35" s="1399"/>
      <c r="R35" s="1399"/>
      <c r="S35" s="1400"/>
    </row>
    <row r="36" spans="1:20" s="798" customFormat="1" ht="26.25" customHeight="1" thickBot="1">
      <c r="A36" s="169" t="s">
        <v>493</v>
      </c>
      <c r="B36" s="169"/>
      <c r="C36" s="169"/>
      <c r="D36" s="169"/>
      <c r="E36" s="169"/>
      <c r="F36" s="169"/>
      <c r="G36" s="169"/>
      <c r="H36" s="169"/>
      <c r="I36" s="169"/>
      <c r="J36" s="169"/>
      <c r="K36" s="169"/>
      <c r="L36" s="336"/>
      <c r="M36" s="336"/>
      <c r="N36" s="434"/>
      <c r="O36" s="437"/>
      <c r="P36" s="437"/>
      <c r="Q36" s="437"/>
      <c r="R36" s="437"/>
      <c r="S36" s="420">
        <f>IF(S20=0,0,IF(S20-S34&lt;0,0,S20-S34))</f>
        <v>7471965.973833022</v>
      </c>
      <c r="T36" s="1396"/>
    </row>
    <row r="37" spans="1:20" s="798" customFormat="1" ht="9.75" customHeight="1" thickTop="1">
      <c r="A37" s="322"/>
      <c r="B37" s="322"/>
      <c r="C37" s="322"/>
      <c r="D37" s="322"/>
      <c r="E37" s="322"/>
      <c r="F37" s="322"/>
      <c r="G37" s="322"/>
      <c r="H37" s="322"/>
      <c r="I37" s="333"/>
      <c r="J37" s="322"/>
      <c r="K37" s="322"/>
      <c r="L37" s="322"/>
      <c r="M37" s="322"/>
      <c r="N37" s="322"/>
      <c r="O37" s="317"/>
      <c r="P37" s="317"/>
      <c r="Q37" s="317"/>
      <c r="R37" s="317"/>
      <c r="S37" s="191"/>
      <c r="T37" s="1010"/>
    </row>
    <row r="38" spans="1:20" s="798" customFormat="1" ht="26.25" customHeight="1">
      <c r="A38" s="329" t="s">
        <v>494</v>
      </c>
      <c r="B38" s="322"/>
      <c r="C38" s="322"/>
      <c r="D38" s="322"/>
      <c r="E38" s="322"/>
      <c r="F38" s="322"/>
      <c r="G38" s="322"/>
      <c r="H38" s="332"/>
      <c r="I38" s="279" t="s">
        <v>17</v>
      </c>
      <c r="J38" s="328"/>
      <c r="K38" s="322"/>
      <c r="L38" s="322"/>
      <c r="M38" s="322"/>
      <c r="N38" s="322"/>
      <c r="O38" s="317"/>
      <c r="P38" s="317"/>
      <c r="Q38" s="317"/>
      <c r="R38" s="317"/>
      <c r="S38" s="317"/>
      <c r="T38" s="1010"/>
    </row>
    <row r="39" spans="1:20" s="798" customFormat="1" ht="11.25" customHeight="1">
      <c r="A39" s="329"/>
      <c r="B39" s="322"/>
      <c r="C39" s="322"/>
      <c r="D39" s="322"/>
      <c r="E39" s="322"/>
      <c r="F39" s="322"/>
      <c r="G39" s="322"/>
      <c r="H39" s="322"/>
      <c r="I39" s="48"/>
      <c r="J39" s="323"/>
      <c r="K39" s="322"/>
      <c r="L39" s="322"/>
      <c r="M39" s="322"/>
      <c r="N39" s="323"/>
      <c r="O39" s="324"/>
      <c r="P39" s="324"/>
      <c r="Q39" s="324"/>
      <c r="R39" s="317"/>
      <c r="S39" s="317"/>
      <c r="T39" s="1010"/>
    </row>
    <row r="40" spans="1:20" s="798" customFormat="1" ht="26.25" customHeight="1" thickBot="1">
      <c r="A40" s="659" t="s">
        <v>495</v>
      </c>
      <c r="B40" s="322"/>
      <c r="C40" s="322"/>
      <c r="D40" s="322"/>
      <c r="E40" s="322"/>
      <c r="F40" s="330"/>
      <c r="G40" s="558"/>
      <c r="H40" s="331"/>
      <c r="I40" s="1304" t="s">
        <v>595</v>
      </c>
      <c r="J40" s="1305"/>
      <c r="K40" s="1305"/>
      <c r="L40" s="1187"/>
      <c r="M40" s="1306"/>
      <c r="N40" s="1307"/>
      <c r="O40" s="1307"/>
      <c r="P40" s="1307"/>
      <c r="Q40" s="1307"/>
      <c r="R40" s="1307"/>
      <c r="S40" s="1306"/>
      <c r="T40" s="1010"/>
    </row>
    <row r="41" spans="1:20" s="798" customFormat="1" ht="36" customHeight="1" thickBot="1">
      <c r="A41" s="658"/>
      <c r="B41" s="1303" t="s">
        <v>220</v>
      </c>
      <c r="C41" s="1303"/>
      <c r="D41" s="1303"/>
      <c r="E41" s="1187"/>
      <c r="F41" s="810"/>
      <c r="G41" s="811">
        <v>2.415</v>
      </c>
      <c r="H41" s="812"/>
      <c r="I41" s="1814" t="s">
        <v>739</v>
      </c>
      <c r="J41" s="1815"/>
      <c r="K41" s="1815"/>
      <c r="L41" s="1816"/>
      <c r="M41" s="324"/>
      <c r="N41" s="323"/>
      <c r="O41" s="324"/>
      <c r="P41" s="324"/>
      <c r="Q41" s="324"/>
      <c r="R41" s="324"/>
      <c r="S41" s="324"/>
      <c r="T41" s="1010"/>
    </row>
    <row r="42" spans="1:20" s="798" customFormat="1" ht="9.75" customHeight="1" thickBot="1">
      <c r="A42" s="658"/>
      <c r="B42" s="814"/>
      <c r="C42" s="814"/>
      <c r="D42" s="814"/>
      <c r="E42" s="276"/>
      <c r="F42" s="319"/>
      <c r="G42" s="813"/>
      <c r="H42" s="191"/>
      <c r="I42" s="709"/>
      <c r="J42" s="709"/>
      <c r="K42" s="709"/>
      <c r="L42" s="709"/>
      <c r="M42" s="323"/>
      <c r="N42" s="323"/>
      <c r="O42" s="324"/>
      <c r="P42" s="324"/>
      <c r="Q42" s="324"/>
      <c r="R42" s="324"/>
      <c r="S42" s="324"/>
      <c r="T42" s="1010"/>
    </row>
    <row r="43" spans="1:20" s="798" customFormat="1" ht="36" customHeight="1" thickBot="1">
      <c r="A43" s="257"/>
      <c r="B43" s="1303" t="s">
        <v>221</v>
      </c>
      <c r="C43" s="1303"/>
      <c r="D43" s="1303"/>
      <c r="E43" s="1187"/>
      <c r="F43" s="810"/>
      <c r="G43" s="811">
        <v>2.2656</v>
      </c>
      <c r="H43" s="812"/>
      <c r="I43" s="1814" t="s">
        <v>740</v>
      </c>
      <c r="J43" s="1815"/>
      <c r="K43" s="1815"/>
      <c r="L43" s="1816"/>
      <c r="M43" s="324"/>
      <c r="N43" s="323"/>
      <c r="O43" s="324"/>
      <c r="P43" s="324"/>
      <c r="Q43" s="324"/>
      <c r="R43" s="324"/>
      <c r="S43" s="324"/>
      <c r="T43" s="1010"/>
    </row>
    <row r="44" spans="1:20" s="798" customFormat="1" ht="9.75" customHeight="1" thickBot="1">
      <c r="A44" s="257"/>
      <c r="B44" s="814"/>
      <c r="C44" s="814"/>
      <c r="D44" s="814"/>
      <c r="E44" s="276"/>
      <c r="F44" s="276"/>
      <c r="G44" s="169"/>
      <c r="H44" s="319"/>
      <c r="I44" s="709"/>
      <c r="J44" s="709"/>
      <c r="K44" s="709"/>
      <c r="L44" s="709"/>
      <c r="M44" s="323"/>
      <c r="N44" s="323"/>
      <c r="O44" s="324"/>
      <c r="P44" s="324"/>
      <c r="Q44" s="324"/>
      <c r="R44" s="324"/>
      <c r="S44" s="324"/>
      <c r="T44" s="1010"/>
    </row>
    <row r="45" spans="1:20" s="798" customFormat="1" ht="35.25" customHeight="1" thickBot="1">
      <c r="A45" s="257"/>
      <c r="B45" s="1823" t="s">
        <v>55</v>
      </c>
      <c r="C45" s="1824"/>
      <c r="D45" s="1824"/>
      <c r="E45" s="1825"/>
      <c r="F45" s="1338"/>
      <c r="G45" s="1440">
        <v>0</v>
      </c>
      <c r="H45" s="1339"/>
      <c r="I45" s="1814" t="s">
        <v>741</v>
      </c>
      <c r="J45" s="1815"/>
      <c r="K45" s="1815"/>
      <c r="L45" s="1816"/>
      <c r="M45" s="1012"/>
      <c r="N45" s="1011"/>
      <c r="O45" s="1012"/>
      <c r="P45" s="1012"/>
      <c r="Q45" s="1012"/>
      <c r="R45" s="1012"/>
      <c r="S45" s="1012"/>
      <c r="T45" s="1013"/>
    </row>
    <row r="46" spans="1:19" s="798" customFormat="1" ht="6" customHeight="1">
      <c r="A46" s="1337"/>
      <c r="B46" s="1340"/>
      <c r="C46" s="1340"/>
      <c r="D46" s="1340"/>
      <c r="E46" s="169"/>
      <c r="F46" s="660"/>
      <c r="G46" s="660"/>
      <c r="H46" s="660"/>
      <c r="I46" s="1341"/>
      <c r="J46" s="1341"/>
      <c r="K46" s="1341"/>
      <c r="L46" s="1341"/>
      <c r="M46" s="1341"/>
      <c r="N46" s="1341"/>
      <c r="O46" s="1341"/>
      <c r="P46" s="1341"/>
      <c r="Q46" s="1341"/>
      <c r="R46" s="1341"/>
      <c r="S46" s="1341"/>
    </row>
    <row r="47" spans="1:20" ht="14.25">
      <c r="A47" s="1014"/>
      <c r="B47" s="553"/>
      <c r="C47" s="553"/>
      <c r="D47" s="553"/>
      <c r="E47" s="553"/>
      <c r="F47" s="1014"/>
      <c r="G47" s="1014"/>
      <c r="H47" s="1014"/>
      <c r="I47" s="2"/>
      <c r="J47" s="2"/>
      <c r="K47" s="2"/>
      <c r="L47" s="2"/>
      <c r="M47" s="2"/>
      <c r="N47" s="2"/>
      <c r="O47" s="2"/>
      <c r="P47" s="2"/>
      <c r="Q47" s="2"/>
      <c r="R47" s="2"/>
      <c r="S47" s="2"/>
      <c r="T47" s="69"/>
    </row>
    <row r="48" spans="1:20" ht="14.25">
      <c r="A48" s="1015"/>
      <c r="B48" s="88"/>
      <c r="C48" s="88"/>
      <c r="D48" s="88"/>
      <c r="E48" s="88"/>
      <c r="F48" s="1015"/>
      <c r="G48" s="1015"/>
      <c r="H48" s="1015"/>
      <c r="I48" s="69"/>
      <c r="J48" s="69"/>
      <c r="K48" s="69"/>
      <c r="L48" s="69"/>
      <c r="M48" s="69"/>
      <c r="N48" s="69"/>
      <c r="O48" s="69"/>
      <c r="P48" s="69"/>
      <c r="Q48" s="69"/>
      <c r="R48" s="69"/>
      <c r="S48" s="69"/>
      <c r="T48" s="69"/>
    </row>
    <row r="49" spans="1:20" ht="14.25">
      <c r="A49" s="1015"/>
      <c r="B49" s="88"/>
      <c r="C49" s="88"/>
      <c r="D49" s="88"/>
      <c r="E49" s="88"/>
      <c r="F49" s="1015"/>
      <c r="G49" s="1015"/>
      <c r="H49" s="1015"/>
      <c r="I49" s="69"/>
      <c r="J49" s="69"/>
      <c r="K49" s="69"/>
      <c r="L49" s="69"/>
      <c r="M49" s="69"/>
      <c r="N49" s="69"/>
      <c r="O49" s="69"/>
      <c r="P49" s="69"/>
      <c r="Q49" s="69"/>
      <c r="R49" s="69"/>
      <c r="S49" s="69"/>
      <c r="T49" s="69"/>
    </row>
    <row r="50" spans="1:20" ht="14.25">
      <c r="A50" s="1015"/>
      <c r="B50" s="88"/>
      <c r="C50" s="88"/>
      <c r="D50" s="88"/>
      <c r="E50" s="88"/>
      <c r="F50" s="1015"/>
      <c r="G50" s="1015"/>
      <c r="H50" s="1015"/>
      <c r="I50" s="69"/>
      <c r="J50" s="69"/>
      <c r="K50" s="69"/>
      <c r="L50" s="69"/>
      <c r="M50" s="69"/>
      <c r="N50" s="69"/>
      <c r="O50" s="69"/>
      <c r="P50" s="69"/>
      <c r="Q50" s="69"/>
      <c r="R50" s="69"/>
      <c r="S50" s="69"/>
      <c r="T50" s="69"/>
    </row>
    <row r="51" spans="1:20" ht="14.25">
      <c r="A51" s="1015"/>
      <c r="B51" s="88"/>
      <c r="C51" s="88"/>
      <c r="D51" s="88"/>
      <c r="E51" s="88"/>
      <c r="F51" s="1015"/>
      <c r="G51" s="1015"/>
      <c r="H51" s="1015"/>
      <c r="I51" s="69"/>
      <c r="J51" s="69"/>
      <c r="K51" s="69"/>
      <c r="L51" s="69"/>
      <c r="M51" s="69"/>
      <c r="N51" s="69"/>
      <c r="O51" s="69"/>
      <c r="P51" s="69"/>
      <c r="Q51" s="69"/>
      <c r="R51" s="69"/>
      <c r="S51" s="69"/>
      <c r="T51" s="69"/>
    </row>
    <row r="52" spans="1:20" ht="12.75">
      <c r="A52" s="1015"/>
      <c r="B52" s="1015"/>
      <c r="C52" s="1015"/>
      <c r="D52" s="1015"/>
      <c r="E52" s="1015"/>
      <c r="F52" s="1015"/>
      <c r="G52" s="1015"/>
      <c r="H52" s="1015"/>
      <c r="I52" s="69"/>
      <c r="J52" s="69"/>
      <c r="K52" s="69"/>
      <c r="L52" s="69"/>
      <c r="M52" s="69"/>
      <c r="N52" s="69"/>
      <c r="O52" s="69"/>
      <c r="P52" s="69"/>
      <c r="Q52" s="69"/>
      <c r="R52" s="69"/>
      <c r="S52" s="69"/>
      <c r="T52" s="69"/>
    </row>
    <row r="53" spans="1:20" ht="12.75">
      <c r="A53" s="1015"/>
      <c r="B53" s="1015"/>
      <c r="C53" s="1015"/>
      <c r="D53" s="1015"/>
      <c r="E53" s="1015"/>
      <c r="F53" s="1015"/>
      <c r="G53" s="1015"/>
      <c r="H53" s="1015"/>
      <c r="I53" s="69"/>
      <c r="J53" s="69"/>
      <c r="K53" s="69"/>
      <c r="L53" s="69"/>
      <c r="M53" s="69"/>
      <c r="N53" s="69"/>
      <c r="O53" s="69"/>
      <c r="P53" s="69"/>
      <c r="Q53" s="69"/>
      <c r="R53" s="69"/>
      <c r="S53" s="69"/>
      <c r="T53" s="69"/>
    </row>
    <row r="54" spans="1:20" ht="12.75">
      <c r="A54" s="1015"/>
      <c r="B54" s="1015"/>
      <c r="C54" s="1015"/>
      <c r="D54" s="1015"/>
      <c r="E54" s="1015"/>
      <c r="F54" s="1015"/>
      <c r="G54" s="1015"/>
      <c r="H54" s="1015"/>
      <c r="I54" s="69"/>
      <c r="J54" s="69"/>
      <c r="K54" s="69"/>
      <c r="L54" s="69"/>
      <c r="M54" s="69"/>
      <c r="N54" s="69"/>
      <c r="O54" s="69"/>
      <c r="P54" s="69"/>
      <c r="Q54" s="69"/>
      <c r="R54" s="69"/>
      <c r="S54" s="69"/>
      <c r="T54" s="69"/>
    </row>
    <row r="55" spans="1:20" ht="12.75">
      <c r="A55" s="69"/>
      <c r="B55" s="69"/>
      <c r="C55" s="69"/>
      <c r="D55" s="69"/>
      <c r="E55" s="69"/>
      <c r="F55" s="69"/>
      <c r="G55" s="69"/>
      <c r="H55" s="69"/>
      <c r="I55" s="69"/>
      <c r="J55" s="69"/>
      <c r="K55" s="69"/>
      <c r="L55" s="69"/>
      <c r="M55" s="69"/>
      <c r="N55" s="69"/>
      <c r="O55" s="69"/>
      <c r="P55" s="69"/>
      <c r="Q55" s="69"/>
      <c r="R55" s="69"/>
      <c r="S55" s="69"/>
      <c r="T55" s="69"/>
    </row>
    <row r="56" spans="1:20" ht="12.75">
      <c r="A56" s="69"/>
      <c r="B56" s="69"/>
      <c r="C56" s="69"/>
      <c r="D56" s="69"/>
      <c r="E56" s="69"/>
      <c r="F56" s="69"/>
      <c r="G56" s="69"/>
      <c r="H56" s="69"/>
      <c r="I56" s="69"/>
      <c r="J56" s="69"/>
      <c r="K56" s="69"/>
      <c r="L56" s="69"/>
      <c r="M56" s="69"/>
      <c r="N56" s="69"/>
      <c r="O56" s="69"/>
      <c r="P56" s="69"/>
      <c r="Q56" s="69"/>
      <c r="R56" s="69"/>
      <c r="S56" s="69"/>
      <c r="T56" s="69"/>
    </row>
    <row r="57" spans="1:20" ht="12.75">
      <c r="A57" s="69"/>
      <c r="B57" s="69"/>
      <c r="C57" s="69"/>
      <c r="D57" s="69"/>
      <c r="E57" s="69"/>
      <c r="F57" s="69"/>
      <c r="G57" s="69"/>
      <c r="H57" s="69"/>
      <c r="I57" s="69"/>
      <c r="J57" s="69"/>
      <c r="K57" s="69"/>
      <c r="L57" s="69"/>
      <c r="M57" s="69"/>
      <c r="N57" s="69"/>
      <c r="O57" s="69"/>
      <c r="P57" s="69"/>
      <c r="Q57" s="69"/>
      <c r="R57" s="69"/>
      <c r="S57" s="69"/>
      <c r="T57" s="69"/>
    </row>
    <row r="58" spans="1:20" ht="12.75">
      <c r="A58" s="69"/>
      <c r="B58" s="69"/>
      <c r="C58" s="69"/>
      <c r="D58" s="69"/>
      <c r="E58" s="69"/>
      <c r="F58" s="69"/>
      <c r="G58" s="69"/>
      <c r="H58" s="69"/>
      <c r="I58" s="69"/>
      <c r="J58" s="69"/>
      <c r="K58" s="69"/>
      <c r="L58" s="69"/>
      <c r="M58" s="69"/>
      <c r="N58" s="69"/>
      <c r="O58" s="69"/>
      <c r="P58" s="69"/>
      <c r="Q58" s="69"/>
      <c r="R58" s="69"/>
      <c r="S58" s="69"/>
      <c r="T58" s="69"/>
    </row>
    <row r="59" spans="1:20" ht="12.75">
      <c r="A59" s="69"/>
      <c r="B59" s="69"/>
      <c r="C59" s="69"/>
      <c r="D59" s="69"/>
      <c r="E59" s="69"/>
      <c r="F59" s="69"/>
      <c r="G59" s="69"/>
      <c r="H59" s="69"/>
      <c r="I59" s="69"/>
      <c r="J59" s="69"/>
      <c r="K59" s="69"/>
      <c r="L59" s="69"/>
      <c r="M59" s="69"/>
      <c r="N59" s="69"/>
      <c r="O59" s="69"/>
      <c r="P59" s="69"/>
      <c r="Q59" s="69"/>
      <c r="R59" s="69"/>
      <c r="S59" s="69"/>
      <c r="T59" s="69"/>
    </row>
    <row r="60" spans="1:20" ht="12.75">
      <c r="A60" s="69"/>
      <c r="B60" s="69"/>
      <c r="C60" s="69"/>
      <c r="D60" s="69"/>
      <c r="E60" s="69"/>
      <c r="F60" s="69"/>
      <c r="G60" s="69"/>
      <c r="H60" s="69"/>
      <c r="I60" s="69"/>
      <c r="J60" s="69"/>
      <c r="K60" s="69"/>
      <c r="L60" s="69"/>
      <c r="M60" s="69"/>
      <c r="N60" s="69"/>
      <c r="O60" s="69"/>
      <c r="P60" s="69"/>
      <c r="Q60" s="69"/>
      <c r="R60" s="69"/>
      <c r="S60" s="69"/>
      <c r="T60" s="69"/>
    </row>
    <row r="61" spans="1:20" ht="12.75">
      <c r="A61" s="69"/>
      <c r="B61" s="69"/>
      <c r="C61" s="69"/>
      <c r="D61" s="69"/>
      <c r="E61" s="69"/>
      <c r="F61" s="69"/>
      <c r="G61" s="69"/>
      <c r="H61" s="69"/>
      <c r="I61" s="69"/>
      <c r="J61" s="69"/>
      <c r="K61" s="69"/>
      <c r="L61" s="69"/>
      <c r="M61" s="69"/>
      <c r="N61" s="69"/>
      <c r="O61" s="69"/>
      <c r="P61" s="69"/>
      <c r="Q61" s="69"/>
      <c r="R61" s="69"/>
      <c r="S61" s="69"/>
      <c r="T61" s="69"/>
    </row>
    <row r="62" spans="1:20" ht="12.75">
      <c r="A62" s="69"/>
      <c r="B62" s="69"/>
      <c r="C62" s="69"/>
      <c r="D62" s="69"/>
      <c r="E62" s="69"/>
      <c r="F62" s="69"/>
      <c r="G62" s="69"/>
      <c r="H62" s="69"/>
      <c r="I62" s="69"/>
      <c r="J62" s="69"/>
      <c r="K62" s="69"/>
      <c r="L62" s="69"/>
      <c r="M62" s="69"/>
      <c r="N62" s="69"/>
      <c r="O62" s="69"/>
      <c r="P62" s="69"/>
      <c r="Q62" s="69"/>
      <c r="R62" s="69"/>
      <c r="S62" s="69"/>
      <c r="T62" s="69"/>
    </row>
    <row r="63" spans="1:20" ht="12.75">
      <c r="A63" s="69"/>
      <c r="B63" s="69"/>
      <c r="C63" s="69"/>
      <c r="D63" s="69"/>
      <c r="E63" s="69"/>
      <c r="F63" s="69"/>
      <c r="G63" s="69"/>
      <c r="H63" s="69"/>
      <c r="I63" s="69"/>
      <c r="J63" s="69"/>
      <c r="K63" s="69"/>
      <c r="L63" s="69"/>
      <c r="M63" s="69"/>
      <c r="N63" s="69"/>
      <c r="O63" s="69"/>
      <c r="P63" s="69"/>
      <c r="Q63" s="69"/>
      <c r="R63" s="69"/>
      <c r="S63" s="69"/>
      <c r="T63" s="69"/>
    </row>
    <row r="64" spans="1:20" ht="12.75">
      <c r="A64" s="69"/>
      <c r="B64" s="69"/>
      <c r="C64" s="69"/>
      <c r="D64" s="69"/>
      <c r="E64" s="69"/>
      <c r="F64" s="69"/>
      <c r="G64" s="69"/>
      <c r="H64" s="69"/>
      <c r="I64" s="69"/>
      <c r="J64" s="69"/>
      <c r="K64" s="69"/>
      <c r="L64" s="69"/>
      <c r="M64" s="69"/>
      <c r="N64" s="69"/>
      <c r="O64" s="69"/>
      <c r="P64" s="69"/>
      <c r="Q64" s="69"/>
      <c r="R64" s="69"/>
      <c r="S64" s="69"/>
      <c r="T64" s="69"/>
    </row>
    <row r="65" spans="1:20" ht="12.75">
      <c r="A65" s="69"/>
      <c r="B65" s="69"/>
      <c r="C65" s="69"/>
      <c r="D65" s="69"/>
      <c r="E65" s="69"/>
      <c r="F65" s="69"/>
      <c r="G65" s="69"/>
      <c r="H65" s="69"/>
      <c r="I65" s="69"/>
      <c r="J65" s="69"/>
      <c r="K65" s="69"/>
      <c r="L65" s="69"/>
      <c r="M65" s="69"/>
      <c r="N65" s="69"/>
      <c r="O65" s="69"/>
      <c r="P65" s="69"/>
      <c r="Q65" s="69"/>
      <c r="R65" s="69"/>
      <c r="S65" s="69"/>
      <c r="T65" s="69"/>
    </row>
    <row r="66" spans="1:20" ht="12.75">
      <c r="A66" s="69"/>
      <c r="B66" s="69"/>
      <c r="C66" s="69"/>
      <c r="D66" s="69"/>
      <c r="E66" s="69"/>
      <c r="F66" s="69"/>
      <c r="G66" s="69"/>
      <c r="H66" s="69"/>
      <c r="I66" s="69"/>
      <c r="J66" s="69"/>
      <c r="K66" s="69"/>
      <c r="L66" s="69"/>
      <c r="M66" s="69"/>
      <c r="N66" s="69"/>
      <c r="O66" s="69"/>
      <c r="P66" s="69"/>
      <c r="Q66" s="69"/>
      <c r="R66" s="69"/>
      <c r="S66" s="69"/>
      <c r="T66" s="69"/>
    </row>
    <row r="67" spans="1:20" ht="12.75">
      <c r="A67" s="69"/>
      <c r="B67" s="69"/>
      <c r="C67" s="69"/>
      <c r="D67" s="69"/>
      <c r="E67" s="69"/>
      <c r="F67" s="69"/>
      <c r="G67" s="69"/>
      <c r="H67" s="69"/>
      <c r="I67" s="69"/>
      <c r="J67" s="69"/>
      <c r="K67" s="69"/>
      <c r="L67" s="69"/>
      <c r="M67" s="69"/>
      <c r="N67" s="69"/>
      <c r="O67" s="69"/>
      <c r="P67" s="69"/>
      <c r="Q67" s="69"/>
      <c r="R67" s="69"/>
      <c r="S67" s="69"/>
      <c r="T67" s="69"/>
    </row>
    <row r="68" spans="1:20" ht="12.75">
      <c r="A68" s="69"/>
      <c r="B68" s="69"/>
      <c r="C68" s="69"/>
      <c r="D68" s="69"/>
      <c r="E68" s="69"/>
      <c r="F68" s="69"/>
      <c r="G68" s="69"/>
      <c r="H68" s="69"/>
      <c r="I68" s="69"/>
      <c r="J68" s="69"/>
      <c r="K68" s="69"/>
      <c r="L68" s="69"/>
      <c r="M68" s="69"/>
      <c r="N68" s="69"/>
      <c r="O68" s="69"/>
      <c r="P68" s="69"/>
      <c r="Q68" s="69"/>
      <c r="R68" s="69"/>
      <c r="S68" s="69"/>
      <c r="T68" s="69"/>
    </row>
    <row r="69" spans="1:20" ht="12.75">
      <c r="A69" s="69"/>
      <c r="B69" s="69"/>
      <c r="C69" s="69"/>
      <c r="D69" s="69"/>
      <c r="E69" s="69"/>
      <c r="F69" s="69"/>
      <c r="G69" s="69"/>
      <c r="H69" s="69"/>
      <c r="I69" s="69"/>
      <c r="J69" s="69"/>
      <c r="K69" s="69"/>
      <c r="L69" s="69"/>
      <c r="M69" s="69"/>
      <c r="N69" s="69"/>
      <c r="O69" s="69"/>
      <c r="P69" s="69"/>
      <c r="Q69" s="69"/>
      <c r="R69" s="69"/>
      <c r="S69" s="69"/>
      <c r="T69" s="69"/>
    </row>
    <row r="70" spans="1:20" ht="12.75">
      <c r="A70" s="69"/>
      <c r="B70" s="69"/>
      <c r="C70" s="69"/>
      <c r="D70" s="69"/>
      <c r="E70" s="69"/>
      <c r="F70" s="69"/>
      <c r="G70" s="69"/>
      <c r="H70" s="69"/>
      <c r="I70" s="69"/>
      <c r="J70" s="69"/>
      <c r="K70" s="69"/>
      <c r="L70" s="69"/>
      <c r="M70" s="69"/>
      <c r="N70" s="69"/>
      <c r="O70" s="69"/>
      <c r="P70" s="69"/>
      <c r="Q70" s="69"/>
      <c r="R70" s="69"/>
      <c r="S70" s="69"/>
      <c r="T70" s="69"/>
    </row>
    <row r="71" spans="1:20" ht="12.75">
      <c r="A71" s="69"/>
      <c r="B71" s="69"/>
      <c r="C71" s="69"/>
      <c r="D71" s="69"/>
      <c r="E71" s="69"/>
      <c r="F71" s="69"/>
      <c r="G71" s="69"/>
      <c r="H71" s="69"/>
      <c r="I71" s="69"/>
      <c r="J71" s="69"/>
      <c r="K71" s="69"/>
      <c r="L71" s="69"/>
      <c r="M71" s="69"/>
      <c r="N71" s="69"/>
      <c r="O71" s="69"/>
      <c r="P71" s="69"/>
      <c r="Q71" s="69"/>
      <c r="R71" s="69"/>
      <c r="S71" s="69"/>
      <c r="T71" s="69"/>
    </row>
    <row r="72" spans="1:20" ht="12.75">
      <c r="A72" s="69"/>
      <c r="B72" s="69"/>
      <c r="C72" s="69"/>
      <c r="D72" s="69"/>
      <c r="E72" s="69"/>
      <c r="F72" s="69"/>
      <c r="G72" s="69"/>
      <c r="H72" s="69"/>
      <c r="I72" s="69"/>
      <c r="J72" s="69"/>
      <c r="K72" s="69"/>
      <c r="L72" s="69"/>
      <c r="M72" s="69"/>
      <c r="N72" s="69"/>
      <c r="O72" s="69"/>
      <c r="P72" s="69"/>
      <c r="Q72" s="69"/>
      <c r="R72" s="69"/>
      <c r="S72" s="69"/>
      <c r="T72" s="69"/>
    </row>
    <row r="73" spans="1:20" ht="12.75">
      <c r="A73" s="69"/>
      <c r="B73" s="69"/>
      <c r="C73" s="69"/>
      <c r="D73" s="69"/>
      <c r="E73" s="69"/>
      <c r="F73" s="69"/>
      <c r="G73" s="69"/>
      <c r="H73" s="69"/>
      <c r="I73" s="69"/>
      <c r="J73" s="69"/>
      <c r="K73" s="69"/>
      <c r="L73" s="69"/>
      <c r="M73" s="69"/>
      <c r="N73" s="69"/>
      <c r="O73" s="69"/>
      <c r="P73" s="69"/>
      <c r="Q73" s="69"/>
      <c r="R73" s="69"/>
      <c r="S73" s="69"/>
      <c r="T73" s="69"/>
    </row>
    <row r="74" spans="1:20" ht="12.75">
      <c r="A74" s="69"/>
      <c r="B74" s="69"/>
      <c r="C74" s="69"/>
      <c r="D74" s="69"/>
      <c r="E74" s="69"/>
      <c r="F74" s="69"/>
      <c r="G74" s="69"/>
      <c r="H74" s="69"/>
      <c r="I74" s="69"/>
      <c r="J74" s="69"/>
      <c r="K74" s="69"/>
      <c r="L74" s="69"/>
      <c r="M74" s="69"/>
      <c r="N74" s="69"/>
      <c r="O74" s="69"/>
      <c r="P74" s="69"/>
      <c r="Q74" s="69"/>
      <c r="R74" s="69"/>
      <c r="S74" s="69"/>
      <c r="T74" s="69"/>
    </row>
    <row r="75" spans="1:20" ht="12.75">
      <c r="A75" s="69"/>
      <c r="B75" s="69"/>
      <c r="C75" s="69"/>
      <c r="D75" s="69"/>
      <c r="E75" s="69"/>
      <c r="F75" s="69"/>
      <c r="G75" s="69"/>
      <c r="H75" s="69"/>
      <c r="I75" s="69"/>
      <c r="J75" s="69"/>
      <c r="K75" s="69"/>
      <c r="L75" s="69"/>
      <c r="M75" s="69"/>
      <c r="N75" s="69"/>
      <c r="O75" s="69"/>
      <c r="P75" s="69"/>
      <c r="Q75" s="69"/>
      <c r="R75" s="69"/>
      <c r="S75" s="69"/>
      <c r="T75" s="69"/>
    </row>
    <row r="76" spans="1:20" ht="12.75">
      <c r="A76" s="69"/>
      <c r="B76" s="69"/>
      <c r="C76" s="69"/>
      <c r="D76" s="69"/>
      <c r="E76" s="69"/>
      <c r="F76" s="69"/>
      <c r="G76" s="69"/>
      <c r="H76" s="69"/>
      <c r="I76" s="69"/>
      <c r="J76" s="69"/>
      <c r="K76" s="69"/>
      <c r="L76" s="69"/>
      <c r="M76" s="69"/>
      <c r="N76" s="69"/>
      <c r="O76" s="69"/>
      <c r="P76" s="69"/>
      <c r="Q76" s="69"/>
      <c r="R76" s="69"/>
      <c r="S76" s="69"/>
      <c r="T76" s="69"/>
    </row>
    <row r="77" spans="1:20" ht="12.75">
      <c r="A77" s="69"/>
      <c r="B77" s="69"/>
      <c r="C77" s="69"/>
      <c r="D77" s="69"/>
      <c r="E77" s="69"/>
      <c r="F77" s="69"/>
      <c r="G77" s="69"/>
      <c r="H77" s="69"/>
      <c r="I77" s="69"/>
      <c r="J77" s="69"/>
      <c r="K77" s="69"/>
      <c r="L77" s="69"/>
      <c r="M77" s="69"/>
      <c r="N77" s="69"/>
      <c r="O77" s="69"/>
      <c r="P77" s="69"/>
      <c r="Q77" s="69"/>
      <c r="R77" s="69"/>
      <c r="S77" s="69"/>
      <c r="T77" s="69"/>
    </row>
    <row r="78" spans="1:20" ht="12.75">
      <c r="A78" s="69"/>
      <c r="B78" s="69"/>
      <c r="C78" s="69"/>
      <c r="D78" s="69"/>
      <c r="E78" s="69"/>
      <c r="F78" s="69"/>
      <c r="G78" s="69"/>
      <c r="H78" s="69"/>
      <c r="I78" s="69"/>
      <c r="J78" s="69"/>
      <c r="K78" s="69"/>
      <c r="L78" s="69"/>
      <c r="M78" s="69"/>
      <c r="N78" s="69"/>
      <c r="O78" s="69"/>
      <c r="P78" s="69"/>
      <c r="Q78" s="69"/>
      <c r="R78" s="69"/>
      <c r="S78" s="69"/>
      <c r="T78" s="69"/>
    </row>
    <row r="79" spans="1:20" ht="12.75">
      <c r="A79" s="69"/>
      <c r="B79" s="69"/>
      <c r="C79" s="69"/>
      <c r="D79" s="69"/>
      <c r="E79" s="69"/>
      <c r="F79" s="69"/>
      <c r="G79" s="69"/>
      <c r="H79" s="69"/>
      <c r="I79" s="69"/>
      <c r="J79" s="69"/>
      <c r="K79" s="69"/>
      <c r="L79" s="69"/>
      <c r="M79" s="69"/>
      <c r="N79" s="69"/>
      <c r="O79" s="69"/>
      <c r="P79" s="69"/>
      <c r="Q79" s="69"/>
      <c r="R79" s="69"/>
      <c r="S79" s="69"/>
      <c r="T79" s="69"/>
    </row>
    <row r="80" spans="1:20" ht="12.75">
      <c r="A80" s="69"/>
      <c r="B80" s="69"/>
      <c r="C80" s="69"/>
      <c r="D80" s="69"/>
      <c r="E80" s="69"/>
      <c r="F80" s="69"/>
      <c r="G80" s="69"/>
      <c r="H80" s="69"/>
      <c r="I80" s="69"/>
      <c r="J80" s="69"/>
      <c r="K80" s="69"/>
      <c r="L80" s="69"/>
      <c r="M80" s="69"/>
      <c r="N80" s="69"/>
      <c r="O80" s="69"/>
      <c r="P80" s="69"/>
      <c r="Q80" s="69"/>
      <c r="R80" s="69"/>
      <c r="S80" s="69"/>
      <c r="T80" s="69"/>
    </row>
  </sheetData>
  <sheetProtection password="92D1" sheet="1" formatCells="0" formatColumns="0" formatRows="0"/>
  <mergeCells count="17">
    <mergeCell ref="A27:H28"/>
    <mergeCell ref="I41:L41"/>
    <mergeCell ref="I43:L43"/>
    <mergeCell ref="I45:L45"/>
    <mergeCell ref="I27:S28"/>
    <mergeCell ref="B45:E45"/>
    <mergeCell ref="A31:A33"/>
    <mergeCell ref="H34:M34"/>
    <mergeCell ref="A1:J1"/>
    <mergeCell ref="A3:E3"/>
    <mergeCell ref="F3:I3"/>
    <mergeCell ref="F6:I6"/>
    <mergeCell ref="A25:T25"/>
    <mergeCell ref="A24:T24"/>
    <mergeCell ref="A11:S11"/>
    <mergeCell ref="A12:S12"/>
    <mergeCell ref="D7:I7"/>
  </mergeCells>
  <conditionalFormatting sqref="E16">
    <cfRule type="cellIs" priority="6" dxfId="9" operator="equal" stopIfTrue="1">
      <formula>$S$5</formula>
    </cfRule>
  </conditionalFormatting>
  <conditionalFormatting sqref="H16">
    <cfRule type="cellIs" priority="5" dxfId="9" operator="equal" stopIfTrue="1">
      <formula>$S$5</formula>
    </cfRule>
  </conditionalFormatting>
  <conditionalFormatting sqref="E18">
    <cfRule type="cellIs" priority="4" dxfId="9" operator="equal" stopIfTrue="1">
      <formula>$S$5</formula>
    </cfRule>
  </conditionalFormatting>
  <conditionalFormatting sqref="H18">
    <cfRule type="cellIs" priority="3" dxfId="9" operator="equal" stopIfTrue="1">
      <formula>$S$5</formula>
    </cfRule>
  </conditionalFormatting>
  <conditionalFormatting sqref="E22">
    <cfRule type="cellIs" priority="2" dxfId="9" operator="equal" stopIfTrue="1">
      <formula>$S$5</formula>
    </cfRule>
  </conditionalFormatting>
  <conditionalFormatting sqref="H22">
    <cfRule type="cellIs" priority="1" dxfId="9" operator="equal" stopIfTrue="1">
      <formula>$S$5</formula>
    </cfRule>
  </conditionalFormatting>
  <dataValidations count="3">
    <dataValidation type="list" allowBlank="1" showInputMessage="1" showErrorMessage="1" sqref="I38:I39">
      <formula1>"Select,Yes,No"</formula1>
    </dataValidation>
    <dataValidation type="list" allowBlank="1" showInputMessage="1" showErrorMessage="1" sqref="E2:I2">
      <formula1>"Select,USD,EUR"</formula1>
    </dataValidation>
    <dataValidation type="list" allowBlank="1" showInputMessage="1" showErrorMessage="1" sqref="C21">
      <formula1>"Select ,1M, 2M, 3M"</formula1>
    </dataValidation>
  </dataValidations>
  <printOptions horizontalCentered="1"/>
  <pageMargins left="0.7480314960629921" right="0.7480314960629921" top="0.5905511811023623" bottom="0.5905511811023623" header="0.5118110236220472" footer="0.5118110236220472"/>
  <pageSetup cellComments="asDisplayed" fitToHeight="0" fitToWidth="1" horizontalDpi="600" verticalDpi="600" orientation="landscape" paperSize="9" scale="48" r:id="rId1"/>
  <headerFooter alignWithMargins="0">
    <oddFooter>&amp;L&amp;9&amp;F&amp;C&amp;A&amp;R&amp;9Page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