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340" tabRatio="823" firstSheet="5" activeTab="6"/>
  </bookViews>
  <sheets>
    <sheet name="Cover Sheet" sheetId="1" r:id="rId1"/>
    <sheet name="PR_Programmatic Progress_1A" sheetId="2" r:id="rId2"/>
    <sheet name="PR_Programmatic Progress_1B" sheetId="3" r:id="rId3"/>
    <sheet name="PR_Grant Management_2" sheetId="4" r:id="rId4"/>
    <sheet name="PR_Total PR Cash Outflow_3A" sheetId="5" r:id="rId5"/>
    <sheet name="PR_Procurement Info_4" sheetId="6" r:id="rId6"/>
    <sheet name="PR_Cash Reconciliation_5A" sheetId="7" r:id="rId7"/>
    <sheet name="PR_Disbursement Request_5B" sheetId="8" r:id="rId8"/>
    <sheet name="PR_Overall Performance_6" sheetId="9" r:id="rId9"/>
    <sheet name="PR_Cash Request_7A&amp;B" sheetId="10" r:id="rId10"/>
    <sheet name="Checklist" sheetId="11" r:id="rId11"/>
    <sheet name="LFA_Programmatic Progress_1A" sheetId="12" r:id="rId12"/>
    <sheet name="LFA_Programmatic Progress_1B" sheetId="13" r:id="rId13"/>
    <sheet name="LFA_Grant Management_2" sheetId="14" r:id="rId14"/>
    <sheet name="LFA_Total PR Cash Outflow_3A" sheetId="15" r:id="rId15"/>
    <sheet name="LFA_EFR Review_3B" sheetId="16" r:id="rId16"/>
    <sheet name="LFA_Procurement Info_4" sheetId="17" r:id="rId17"/>
    <sheet name="LFA_Findings&amp;Recommendations" sheetId="18" r:id="rId18"/>
    <sheet name="LFA_Cash Reconciliation_5A" sheetId="19" r:id="rId19"/>
    <sheet name="LFA_Disbursement Recommend_5B" sheetId="20" r:id="rId20"/>
    <sheet name="Sheet1" sheetId="21" state="hidden" r:id="rId21"/>
    <sheet name="LFA_Overall Performance_6" sheetId="22" r:id="rId22"/>
    <sheet name="LFA_DisbursementRecommendation7" sheetId="23" r:id="rId23"/>
    <sheet name="LFA_Bank Details_7C" sheetId="24" r:id="rId24"/>
    <sheet name="LFA_Annex-SR Financials" sheetId="25" r:id="rId25"/>
    <sheet name="Annex for additional info" sheetId="26" r:id="rId26"/>
    <sheet name="Memo HIV" sheetId="27" state="hidden" r:id="rId27"/>
    <sheet name="Memo TB" sheetId="28" state="hidden" r:id="rId28"/>
    <sheet name="Memo Malaria" sheetId="29" state="hidden" r:id="rId29"/>
    <sheet name="Definitions-lists-EFR" sheetId="30" state="hidden" r:id="rId30"/>
    <sheet name="Sheet2" sheetId="31" state="hidden" r:id="rId31"/>
  </sheets>
  <externalReferences>
    <externalReference r:id="rId34"/>
    <externalReference r:id="rId35"/>
    <externalReference r:id="rId36"/>
  </externalReferences>
  <definedNames>
    <definedName name="_xlfn.SUMIFS" hidden="1">#NAME?</definedName>
    <definedName name="E">'Memo HIV'!$F$3</definedName>
    <definedName name="ES">'Memo HIV'!$F$4</definedName>
    <definedName name="HIVII">'Memo HIV'!$B$2:$B$8</definedName>
    <definedName name="HIVOI">'Memo HIV'!$D$2:$D$15</definedName>
    <definedName name="HIVSDA">'Memo HIV'!$A$2:$A$26</definedName>
    <definedName name="HIVSource">'Memo HIV'!$E$2:$E$22</definedName>
    <definedName name="IndicatorTypesList">'[1]SDAs_impact_datasources'!$D$2:$D$3</definedName>
    <definedName name="LFA_SDA" localSheetId="15">#REF!</definedName>
    <definedName name="LFA_SDA" localSheetId="4">#REF!</definedName>
    <definedName name="LFA_SDA">'LFA_Programmatic Progress_1B'!#REF!</definedName>
    <definedName name="LFASig" localSheetId="15">#REF!</definedName>
    <definedName name="LFASig" localSheetId="4">#REF!</definedName>
    <definedName name="LFASig">#REF!</definedName>
    <definedName name="list">#REF!</definedName>
    <definedName name="List_IE">'Definitions-lists-EFR'!$A$58:$A$65</definedName>
    <definedName name="list1">#REF!</definedName>
    <definedName name="list2">#REF!</definedName>
    <definedName name="listH" localSheetId="25">#REF!</definedName>
    <definedName name="listH">#REF!</definedName>
    <definedName name="ListHIV">'Definitions-lists-EFR'!$A$1:$A$7</definedName>
    <definedName name="listie">#REF!</definedName>
    <definedName name="listmac">#REF!</definedName>
    <definedName name="ListMal">'Definitions-lists-EFR'!$A$21:$A$25</definedName>
    <definedName name="listnew">#REF!</definedName>
    <definedName name="listS">#REF!</definedName>
    <definedName name="listsda">#REF!</definedName>
    <definedName name="listsdah">#REF!</definedName>
    <definedName name="listsdahiv">#REF!</definedName>
    <definedName name="listsdahiv1">#REF!</definedName>
    <definedName name="listsdam">'[2]Definitions'!$C$28:$C$50</definedName>
    <definedName name="listsdat">#REF!</definedName>
    <definedName name="listsdat1">'[3]Definitions'!$C$39:$C$54</definedName>
    <definedName name="listserv">#REF!</definedName>
    <definedName name="ListTB">'Definitions-lists-EFR'!$A$39:$A$44</definedName>
    <definedName name="MalariaII">'Memo Malaria'!$B$2:$B$10</definedName>
    <definedName name="MalariaOI">'Memo Malaria'!$D$2:$D$10</definedName>
    <definedName name="MalariaSDA">'Memo Malaria'!$A$2:$A$24</definedName>
    <definedName name="MalariaSource">'Memo Malaria'!$E$2:$E$25</definedName>
    <definedName name="Please_Select">'Memo Malaria'!$A$3:$A$14</definedName>
    <definedName name="PR_SDA" localSheetId="15">#REF!</definedName>
    <definedName name="PR_SDA" localSheetId="2">'PR_Programmatic Progress_1B'!$C$12:$C$38</definedName>
    <definedName name="PR_SDA" localSheetId="4">#REF!</definedName>
    <definedName name="PR_SDA">'LFA_Programmatic Progress_1A'!#REF!</definedName>
    <definedName name="_xlnm.Print_Area" localSheetId="25">'Annex for additional info'!$A$1:$D$25</definedName>
    <definedName name="_xlnm.Print_Area" localSheetId="10">'Checklist'!$A$1:$E$33</definedName>
    <definedName name="_xlnm.Print_Area" localSheetId="0">'Cover Sheet'!$A$1:$D$19</definedName>
    <definedName name="_xlnm.Print_Area" localSheetId="24">'LFA_Annex-SR Financials'!$A$1:$R$40</definedName>
    <definedName name="_xlnm.Print_Area" localSheetId="23">'LFA_Bank Details_7C'!$A$1:$F$81</definedName>
    <definedName name="_xlnm.Print_Area" localSheetId="18">'LFA_Cash Reconciliation_5A'!$A$1:$K$25</definedName>
    <definedName name="_xlnm.Print_Area" localSheetId="19">'LFA_Disbursement Recommend_5B'!$A$1:$S$56</definedName>
    <definedName name="_xlnm.Print_Area" localSheetId="22">'LFA_DisbursementRecommendation7'!$A$1:$P$65</definedName>
    <definedName name="_xlnm.Print_Area" localSheetId="15">'LFA_EFR Review_3B'!$A$1:$K$52</definedName>
    <definedName name="_xlnm.Print_Area" localSheetId="17">'LFA_Findings&amp;Recommendations'!$A$1:$K$41</definedName>
    <definedName name="_xlnm.Print_Area" localSheetId="13">'LFA_Grant Management_2'!$A$1:$L$59</definedName>
    <definedName name="_xlnm.Print_Area" localSheetId="21">'LFA_Overall Performance_6'!$A$1:$K$26</definedName>
    <definedName name="_xlnm.Print_Area" localSheetId="16">'LFA_Procurement Info_4'!$A$1:$K$33</definedName>
    <definedName name="_xlnm.Print_Area" localSheetId="11">'LFA_Programmatic Progress_1A'!$A$1:$S$37</definedName>
    <definedName name="_xlnm.Print_Area" localSheetId="12">'LFA_Programmatic Progress_1B'!$A$1:$U$47</definedName>
    <definedName name="_xlnm.Print_Area" localSheetId="14">'LFA_Total PR Cash Outflow_3A'!$A$1:$K$26</definedName>
    <definedName name="_xlnm.Print_Area" localSheetId="26">'Memo HIV'!$A$1:$J$32</definedName>
    <definedName name="_xlnm.Print_Area" localSheetId="28">'Memo Malaria'!$A$1:$F$25</definedName>
    <definedName name="_xlnm.Print_Area" localSheetId="27">'Memo TB'!$A$1:$F$17</definedName>
    <definedName name="_xlnm.Print_Area" localSheetId="6">'PR_Cash Reconciliation_5A'!$A$1:$M$33</definedName>
    <definedName name="_xlnm.Print_Area" localSheetId="9">'PR_Cash Request_7A&amp;B'!$A$1:$M$40</definedName>
    <definedName name="_xlnm.Print_Area" localSheetId="7">'PR_Disbursement Request_5B'!$A$1:$T$46</definedName>
    <definedName name="_xlnm.Print_Area" localSheetId="3">'PR_Grant Management_2'!$A$1:$L$58</definedName>
    <definedName name="_xlnm.Print_Area" localSheetId="8">'PR_Overall Performance_6'!$A$1:$P$31</definedName>
    <definedName name="_xlnm.Print_Area" localSheetId="5">'PR_Procurement Info_4'!$A$1:$L$16</definedName>
    <definedName name="_xlnm.Print_Area" localSheetId="1">'PR_Programmatic Progress_1A'!$A$1:$P$36</definedName>
    <definedName name="_xlnm.Print_Area" localSheetId="2">'PR_Programmatic Progress_1B'!$A$1:$P$43</definedName>
    <definedName name="_xlnm.Print_Area" localSheetId="4">'PR_Total PR Cash Outflow_3A'!$A$1:$K$19</definedName>
    <definedName name="_xlnm.Print_Titles" localSheetId="24">'LFA_Annex-SR Financials'!$14:$14</definedName>
    <definedName name="_xlnm.Print_Titles" localSheetId="18">'LFA_Cash Reconciliation_5A'!$8:$13</definedName>
    <definedName name="_xlnm.Print_Titles" localSheetId="19">'LFA_Disbursement Recommend_5B'!$9:$9</definedName>
    <definedName name="_xlnm.Print_Titles" localSheetId="22">'LFA_DisbursementRecommendation7'!$16:$16</definedName>
    <definedName name="_xlnm.Print_Titles" localSheetId="17">'LFA_Findings&amp;Recommendations'!$9:$13</definedName>
    <definedName name="_xlnm.Print_Titles" localSheetId="13">'LFA_Grant Management_2'!$8:$8</definedName>
    <definedName name="_xlnm.Print_Titles" localSheetId="21">'LFA_Overall Performance_6'!$8:$8</definedName>
    <definedName name="_xlnm.Print_Titles" localSheetId="16">'LFA_Procurement Info_4'!$8:$8</definedName>
    <definedName name="_xlnm.Print_Titles" localSheetId="11">'LFA_Programmatic Progress_1A'!$22:$26</definedName>
    <definedName name="_xlnm.Print_Titles" localSheetId="3">'PR_Grant Management_2'!$8:$8</definedName>
    <definedName name="_xlnm.Print_Titles" localSheetId="1">'PR_Programmatic Progress_1A'!$22:$26</definedName>
    <definedName name="_xlnm.Print_Titles" localSheetId="4">'PR_Total PR Cash Outflow_3A'!$9:$10</definedName>
    <definedName name="PS">'Memo HIV'!$F$5</definedName>
    <definedName name="SD" localSheetId="25">#REF!</definedName>
    <definedName name="SD">#REF!</definedName>
    <definedName name="SDA" localSheetId="25">#REF!</definedName>
    <definedName name="SDA">#REF!</definedName>
    <definedName name="SDAList">'Memo Malaria'!$A$3:$A$21</definedName>
    <definedName name="Select">'Memo HIV'!$J$2:$J$3</definedName>
    <definedName name="Sources">#REF!</definedName>
    <definedName name="TBII">'Memo TB'!$B$2:$B$5</definedName>
    <definedName name="TBOI">'Memo TB'!$D$2:$D$5</definedName>
    <definedName name="TBSDA">'Memo TB'!$A$2:$A$17</definedName>
    <definedName name="TBSource">'Memo TB'!$E$2:$E$27</definedName>
    <definedName name="TEST" localSheetId="15">#REF!</definedName>
    <definedName name="TEST" localSheetId="2">'PR_Programmatic Progress_1B'!$C$12:$C$38</definedName>
    <definedName name="TEST" localSheetId="4">#REF!</definedName>
    <definedName name="TEST">'LFA_Programmatic Progress_1A'!#REF!</definedName>
    <definedName name="Timeframe">#REF!</definedName>
    <definedName name="Z_E26F941C_F347_432D_B4B3_73B25F002075_.wvu.Cols" localSheetId="22" hidden="1">'LFA_DisbursementRecommendation7'!#REF!</definedName>
    <definedName name="Z_E26F941C_F347_432D_B4B3_73B25F002075_.wvu.Cols" localSheetId="13" hidden="1">'LFA_Grant Management_2'!$G:$H,'LFA_Grant Management_2'!#REF!</definedName>
    <definedName name="Z_E26F941C_F347_432D_B4B3_73B25F002075_.wvu.Cols" localSheetId="11" hidden="1">'LFA_Programmatic Progress_1A'!#REF!</definedName>
    <definedName name="Z_E26F941C_F347_432D_B4B3_73B25F002075_.wvu.Cols" localSheetId="12" hidden="1">'LFA_Programmatic Progress_1B'!#REF!</definedName>
    <definedName name="Z_E26F941C_F347_432D_B4B3_73B25F002075_.wvu.Cols" localSheetId="14" hidden="1">'LFA_Total PR Cash Outflow_3A'!#REF!</definedName>
    <definedName name="Z_E26F941C_F347_432D_B4B3_73B25F002075_.wvu.Cols" localSheetId="26" hidden="1">'Memo HIV'!$C:$C,'Memo HIV'!$F:$F</definedName>
    <definedName name="Z_E26F941C_F347_432D_B4B3_73B25F002075_.wvu.Cols" localSheetId="28" hidden="1">'Memo Malaria'!$C:$C</definedName>
    <definedName name="Z_E26F941C_F347_432D_B4B3_73B25F002075_.wvu.Cols" localSheetId="27" hidden="1">'Memo TB'!$C:$C</definedName>
    <definedName name="Z_E26F941C_F347_432D_B4B3_73B25F002075_.wvu.PrintArea" localSheetId="0" hidden="1">'Cover Sheet'!$A$1:$A$17</definedName>
    <definedName name="Z_E26F941C_F347_432D_B4B3_73B25F002075_.wvu.PrintArea" localSheetId="22" hidden="1">'LFA_DisbursementRecommendation7'!$A$1:$J$61</definedName>
    <definedName name="Z_E26F941C_F347_432D_B4B3_73B25F002075_.wvu.PrintArea" localSheetId="13" hidden="1">'LFA_Grant Management_2'!$A$1:$L$50</definedName>
    <definedName name="Z_E26F941C_F347_432D_B4B3_73B25F002075_.wvu.PrintArea" localSheetId="21" hidden="1">'LFA_Overall Performance_6'!$A$1:$K$22</definedName>
    <definedName name="Z_E26F941C_F347_432D_B4B3_73B25F002075_.wvu.PrintArea" localSheetId="11" hidden="1">'LFA_Programmatic Progress_1A'!$A$1:$R$36</definedName>
    <definedName name="Z_E26F941C_F347_432D_B4B3_73B25F002075_.wvu.PrintArea" localSheetId="12" hidden="1">'LFA_Programmatic Progress_1B'!$A$1:$O$37</definedName>
    <definedName name="Z_E26F941C_F347_432D_B4B3_73B25F002075_.wvu.PrintArea" localSheetId="14" hidden="1">'LFA_Total PR Cash Outflow_3A'!$A$1:$L$23</definedName>
    <definedName name="Z_E26F941C_F347_432D_B4B3_73B25F002075_.wvu.PrintArea" localSheetId="26" hidden="1">'Memo HIV'!$A$1:$J$32</definedName>
    <definedName name="Z_E26F941C_F347_432D_B4B3_73B25F002075_.wvu.PrintArea" localSheetId="28" hidden="1">'Memo Malaria'!$A$1:$F$25</definedName>
    <definedName name="Z_E26F941C_F347_432D_B4B3_73B25F002075_.wvu.PrintArea" localSheetId="27" hidden="1">'Memo TB'!$A$1:$F$17</definedName>
    <definedName name="Z_E26F941C_F347_432D_B4B3_73B25F002075_.wvu.PrintArea" localSheetId="9" hidden="1">'PR_Cash Request_7A&amp;B'!$A$1:$M$36</definedName>
    <definedName name="Z_E26F941C_F347_432D_B4B3_73B25F002075_.wvu.PrintArea" localSheetId="1" hidden="1">'PR_Programmatic Progress_1A'!$A$1:$P$36</definedName>
    <definedName name="Z_E26F941C_F347_432D_B4B3_73B25F002075_.wvu.PrintArea" localSheetId="2" hidden="1">'PR_Programmatic Progress_1B'!$A$1:$Q$37</definedName>
    <definedName name="Z_E26F941C_F347_432D_B4B3_73B25F002075_.wvu.PrintArea" localSheetId="4" hidden="1">'PR_Total PR Cash Outflow_3A'!$A$1:$J$20</definedName>
    <definedName name="Z_E26F941C_F347_432D_B4B3_73B25F002075_.wvu.Rows" localSheetId="28" hidden="1">'Memo Malaria'!$2:$2</definedName>
    <definedName name="Z_E26F941C_F347_432D_B4B3_73B25F002075_.wvu.Rows" localSheetId="27" hidden="1">'Memo TB'!$2:$2</definedName>
    <definedName name="Z_E26F941C_F347_432D_B4B3_73B25F002075_.wvu.Rows" localSheetId="1" hidden="1">'PR_Programmatic Progress_1A'!$2:$3</definedName>
  </definedNames>
  <calcPr fullCalcOnLoad="1"/>
</workbook>
</file>

<file path=xl/sharedStrings.xml><?xml version="1.0" encoding="utf-8"?>
<sst xmlns="http://schemas.openxmlformats.org/spreadsheetml/2006/main" count="1553" uniqueCount="714">
  <si>
    <t xml:space="preserve">Variance between Latest Cumulative Expenditure Reported and Cumulative Budget </t>
  </si>
  <si>
    <t>Top 10 indicator?</t>
  </si>
  <si>
    <t>LFA has debriefed the Principal Recipient on the key findings (comment on the format of this debriefing)</t>
  </si>
  <si>
    <t>Description of Identified Issues 
(in order of importance)</t>
  </si>
  <si>
    <t>LFA Recommendations 
(in order of importance)</t>
  </si>
  <si>
    <t>Status</t>
  </si>
  <si>
    <t>1. Total cash outflow vs. budget</t>
  </si>
  <si>
    <r>
      <t xml:space="preserve">2.  Cash received by the PR from the Global Fund during the period covered by this progress update: </t>
    </r>
    <r>
      <rPr>
        <vertAlign val="superscript"/>
        <sz val="11"/>
        <rFont val="Arial"/>
        <family val="2"/>
      </rPr>
      <t>(1)</t>
    </r>
  </si>
  <si>
    <r>
      <t xml:space="preserve"> by the Progress Update</t>
    </r>
    <r>
      <rPr>
        <sz val="11"/>
        <rFont val="Arial"/>
        <family val="2"/>
      </rPr>
      <t>:</t>
    </r>
  </si>
  <si>
    <t>Section 3A:  Total PR Cash Outflow</t>
  </si>
  <si>
    <t xml:space="preserve">LFA Comments/Analysis </t>
  </si>
  <si>
    <t>1. Anti-malaria medicines</t>
  </si>
  <si>
    <t>3. Rapid Diagnostic Tests</t>
  </si>
  <si>
    <t>4. Condoms</t>
  </si>
  <si>
    <t>5. Anti-retrovirals</t>
  </si>
  <si>
    <t>6. Anti-TB Medicines</t>
  </si>
  <si>
    <t>Yes</t>
  </si>
  <si>
    <t>No</t>
  </si>
  <si>
    <t>Program management (including SR management)</t>
  </si>
  <si>
    <t>Financial management and systems</t>
  </si>
  <si>
    <t>Monitoring and evaluation</t>
  </si>
  <si>
    <t>Pharmaceutical &amp; health product management</t>
  </si>
  <si>
    <t>Other management issues, including: PR capacity to develop quality programmatic and financial reports</t>
  </si>
  <si>
    <t>2. Bed nets</t>
  </si>
  <si>
    <t>Reasons for programmatic deviation from intended target and deviations from the related workplan activities</t>
  </si>
  <si>
    <t>Verified Result</t>
  </si>
  <si>
    <t>A.  Impact / Outcome Indicators</t>
  </si>
  <si>
    <t>A. Impact / Outcome Indicators</t>
  </si>
  <si>
    <t>Name of Entity</t>
  </si>
  <si>
    <t>Type of Implementing Entity</t>
  </si>
  <si>
    <t>Date of Most Recent Disbursement to SR</t>
  </si>
  <si>
    <t>Disbursed during Reporting Period*</t>
  </si>
  <si>
    <t>Cumulative Disbursed through period of Progress Update*</t>
  </si>
  <si>
    <t>Latest Cumulative Actual Expenditure (as per most recent SR reports available at PR level)</t>
  </si>
  <si>
    <t>End date of period covered in most recent SR report</t>
  </si>
  <si>
    <t>Expenditure Verified by PR (YES/NO)</t>
  </si>
  <si>
    <t>TOTAL</t>
  </si>
  <si>
    <t>Approved budget amount (reported by PR):</t>
  </si>
  <si>
    <r>
      <t xml:space="preserve">Due date 
</t>
    </r>
    <r>
      <rPr>
        <b/>
        <sz val="9"/>
        <rFont val="Arial"/>
        <family val="2"/>
      </rPr>
      <t>(dd-mmm-yy)</t>
    </r>
  </si>
  <si>
    <t xml:space="preserve">    2a.  Medicines and pharmaceutical products</t>
  </si>
  <si>
    <t xml:space="preserve">    2b.  Health products and health equipment</t>
  </si>
  <si>
    <t>approved budget amount:</t>
  </si>
  <si>
    <t>LFA-verified approved budget amount:</t>
  </si>
  <si>
    <r>
      <t xml:space="preserve">3.  Cash disbursed to third parties by the Global Fund on behalf of the PR during the period covered by this progress update: </t>
    </r>
    <r>
      <rPr>
        <vertAlign val="superscript"/>
        <sz val="11"/>
        <rFont val="Arial"/>
        <family val="2"/>
      </rPr>
      <t>(1)</t>
    </r>
  </si>
  <si>
    <t>- used to convert Total PR Cash Outflow for the Progress Update Period</t>
  </si>
  <si>
    <t>6.  Other income, if applicable (e.g. income from disposal of fixed assets, tax refunds)</t>
  </si>
  <si>
    <r>
      <t xml:space="preserve">8.  Net exchange rate gains/losses </t>
    </r>
    <r>
      <rPr>
        <i/>
        <sz val="11"/>
        <rFont val="Arial"/>
        <family val="2"/>
      </rPr>
      <t>(gains should be shown with a minus sign; losses should be shown with a plus sign)</t>
    </r>
  </si>
  <si>
    <t>8.  Net exchange rate gains/losses (gains should be shown with a minus sign; losses should be shown with a plus sign)</t>
  </si>
  <si>
    <t>Rates used by the PR</t>
  </si>
  <si>
    <t>LFA-verified rates</t>
  </si>
  <si>
    <t>Due date</t>
  </si>
  <si>
    <t>Cumulative Budget through period of Progress Update</t>
  </si>
  <si>
    <t>2. Total pharmaceutical &amp; health product expenditures vs. budget</t>
  </si>
  <si>
    <t>2.  Cash received by the PR from the Global Fund during the period covered by this progress update:</t>
  </si>
  <si>
    <t>- used to convert Total Cash Outflow for the Progress Update Period</t>
  </si>
  <si>
    <t>7.  Total cash outflow during period covered by Progress Update (value entered in Section 3A "Total cash outflow"):</t>
  </si>
  <si>
    <t>LFA-VERIFIED TABLES ON TOTAL PR CASH OUTFLOW</t>
  </si>
  <si>
    <t>Tied to</t>
  </si>
  <si>
    <t>State the amount in words</t>
  </si>
  <si>
    <t xml:space="preserve">* If LFA-entered data differs from PR's figures, the respective cells will change colour automatically </t>
  </si>
  <si>
    <t>On-going Progress Update and Disbursement Request</t>
  </si>
  <si>
    <t>Note: The table below should contain those Impact/Outcome indicators that are (1) due for reporting during the current year of a grant and (2) those reporting on which is overdue from the previous periods.</t>
  </si>
  <si>
    <r>
      <t xml:space="preserve">Intended Target
to date
 </t>
    </r>
    <r>
      <rPr>
        <sz val="11"/>
        <rFont val="Arial"/>
        <family val="2"/>
      </rPr>
      <t>(from PF)</t>
    </r>
  </si>
  <si>
    <t>Actual Cash Outflow for Reporting Period</t>
  </si>
  <si>
    <t>Cumulative Actual Cash Outflow through period of Progress Update</t>
  </si>
  <si>
    <t>PR's explanation of variance (mandatory for amounts above $50,000 and with more than 10% variance)</t>
  </si>
  <si>
    <t>B.  LFA-RECOMMENDED DISBURSEMENT AMOUNT AND EXPLANATIONS</t>
  </si>
  <si>
    <t>Country:</t>
  </si>
  <si>
    <t>Disease:</t>
  </si>
  <si>
    <t>Grant number:</t>
  </si>
  <si>
    <t xml:space="preserve">LFA comments on (a) verified result, (b) source of information used by the PR to report results, including the status of completion of surveys and other methods to measure Impact/Outcome, as applicable,  </t>
  </si>
  <si>
    <r>
      <t xml:space="preserve">LFA analysis on progress to date and any variance between targets and results, and any other comments
</t>
    </r>
    <r>
      <rPr>
        <sz val="11"/>
        <rFont val="Arial"/>
        <family val="2"/>
      </rPr>
      <t>(</t>
    </r>
    <r>
      <rPr>
        <u val="single"/>
        <sz val="11"/>
        <rFont val="Arial"/>
        <family val="2"/>
      </rPr>
      <t>this should not be a “Copy and Paste” of the reasons provided by the PR</t>
    </r>
    <r>
      <rPr>
        <sz val="11"/>
        <rFont val="Arial"/>
        <family val="2"/>
      </rPr>
      <t>)</t>
    </r>
  </si>
  <si>
    <r>
      <t xml:space="preserve">% achievement
</t>
    </r>
    <r>
      <rPr>
        <u val="single"/>
        <sz val="11"/>
        <rFont val="Arial"/>
        <family val="2"/>
      </rPr>
      <t>(Please calculate as appropriate</t>
    </r>
    <r>
      <rPr>
        <sz val="11"/>
        <rFont val="Arial"/>
        <family val="2"/>
      </rPr>
      <t>)</t>
    </r>
  </si>
  <si>
    <r>
      <t xml:space="preserve">C LFA comments on data quality and reporting issues
</t>
    </r>
    <r>
      <rPr>
        <b/>
        <sz val="11"/>
        <color indexed="12"/>
        <rFont val="Arial"/>
        <family val="2"/>
      </rPr>
      <t>(!)</t>
    </r>
    <r>
      <rPr>
        <b/>
        <sz val="11"/>
        <rFont val="Arial"/>
        <family val="2"/>
      </rPr>
      <t xml:space="preserve"> </t>
    </r>
    <r>
      <rPr>
        <sz val="11"/>
        <rFont val="Arial"/>
        <family val="2"/>
      </rPr>
      <t xml:space="preserve">This section should contain any common issues and/or additional information related to data quality and reporting on the programmatic indicators which are not covered in 'LFA analysis on progress to date and any variance between targets and results' </t>
    </r>
  </si>
  <si>
    <t>Please Select…</t>
  </si>
  <si>
    <t>3.  Indicate any expenditures (incurred or forecasted) that should not be financed by the Global Fund</t>
  </si>
  <si>
    <t>Prevention</t>
  </si>
  <si>
    <t>Treatment</t>
  </si>
  <si>
    <t>Care and Support</t>
  </si>
  <si>
    <t>TB/HIV Collaborative Activities</t>
  </si>
  <si>
    <t>Supportive Environment</t>
  </si>
  <si>
    <t>-</t>
  </si>
  <si>
    <t>FBO</t>
  </si>
  <si>
    <t>NGO/CBO/Academic</t>
  </si>
  <si>
    <t>Private Sector</t>
  </si>
  <si>
    <t>Other Government</t>
  </si>
  <si>
    <t>UNDP</t>
  </si>
  <si>
    <t>Annex 1</t>
  </si>
  <si>
    <t>Use these worksheets to provide more detailed information on EFR variances if necessary</t>
  </si>
  <si>
    <r>
      <t>!</t>
    </r>
    <r>
      <rPr>
        <sz val="14"/>
        <rFont val="Arial"/>
        <family val="2"/>
      </rPr>
      <t xml:space="preserve"> For RCC grants the cumulative section of the table below should contain cumulative amount from the start of the RCC and not from the start of Phase 1 of the program.</t>
    </r>
  </si>
  <si>
    <t>9. Reconciliation adjustments (gains should be shown with a minus sign; losses should be shown with a plus sign)</t>
  </si>
  <si>
    <r>
      <t xml:space="preserve">9. Reconciliation adjustments </t>
    </r>
    <r>
      <rPr>
        <i/>
        <sz val="11"/>
        <rFont val="Arial"/>
        <family val="2"/>
      </rPr>
      <t>(gains should be shown with a minus sign; losses should be shown with a plus sign</t>
    </r>
    <r>
      <rPr>
        <sz val="11"/>
        <rFont val="Arial"/>
        <family val="2"/>
      </rPr>
      <t>)</t>
    </r>
  </si>
  <si>
    <t>10.  Cash Balance: End of period covered by Progress Update:</t>
  </si>
  <si>
    <t>Explanation of reconciliation adjustments (line 9)</t>
  </si>
  <si>
    <t>LFA Comments on verified amounts (if they are different from those reported by the PR) and PR's explanation of reconciliation adjustments (line 9)</t>
  </si>
  <si>
    <t>Objective No.</t>
  </si>
  <si>
    <t>TERMS AND ACRONYMS USED IN THIS PROGRESS REVIEW AND DISBURSEMENT RECOMMENDATION HAVE THE MEANING GIVEN TO THEM IN THE GRANT AGREEMENT RELATING TO THE ABOVE GRANT</t>
  </si>
  <si>
    <t>Verification Method</t>
  </si>
  <si>
    <t>LFA Organization / Responsible office:</t>
  </si>
  <si>
    <t>Signature on behalf of Principal Recipient is authentic and the person to whom it belongs is authorized to sign the disbursement request</t>
  </si>
  <si>
    <t>Conditions Precedent for disbursement and/or Special Conditions, if any, have been met (see Section 2, if applicable).</t>
  </si>
  <si>
    <t>Programmatic information provided by Principal Recipient in its On-going Progress Review and Disbursement Recommendation has been verified and corresponds with actual program progress.</t>
  </si>
  <si>
    <t>Exchange rate stated by Principal Recipient has been verified and is correct.</t>
  </si>
  <si>
    <t xml:space="preserve">Signed on behalf of the LFA: </t>
  </si>
  <si>
    <t xml:space="preserve">Name: </t>
  </si>
  <si>
    <t xml:space="preserve">Title: </t>
  </si>
  <si>
    <t xml:space="preserve">Date and Place: </t>
  </si>
  <si>
    <t>On behalf of the PR, the undersigned hereby requests the Global Fund to disburse funds under the above-referenced Grant Agreement as follows:</t>
  </si>
  <si>
    <t>List of supporting documents for PU/DR review</t>
  </si>
  <si>
    <t>PR's explanation of any significant variance between forecasted amounts and amounts as originally budgeted.</t>
  </si>
  <si>
    <r>
      <t xml:space="preserve">The following information provided by the Principal Recipient in its </t>
    </r>
    <r>
      <rPr>
        <i/>
        <sz val="11"/>
        <rFont val="Arial"/>
        <family val="2"/>
      </rPr>
      <t>On-going Progress Review and Disbursement Request</t>
    </r>
    <r>
      <rPr>
        <sz val="11"/>
        <rFont val="Arial"/>
        <family val="2"/>
      </rPr>
      <t xml:space="preserve"> has been verified:</t>
    </r>
  </si>
  <si>
    <t>Program Expenditures and cash reconciliation have been verified and correspond with the PR's Statement of Sources and Uses of Funds (Cash Flow Statement).</t>
  </si>
  <si>
    <t>Comments regarding verifications, if any:</t>
  </si>
  <si>
    <t>GENERAL GRANT INFORMATION</t>
  </si>
  <si>
    <t>PROGRESS UPDATE PERIOD</t>
  </si>
  <si>
    <t>DISBURSEMENT REQUEST PERIOD</t>
  </si>
  <si>
    <t>Upon completion, this form should be submitted (with supporting documentation) to the Local Fund Agent and copied to the Global Fund.</t>
  </si>
  <si>
    <t>Service Delivery Areas</t>
  </si>
  <si>
    <t>Impact Indicators</t>
  </si>
  <si>
    <t>IndicatorTypes</t>
  </si>
  <si>
    <t>Outcome Indicators</t>
  </si>
  <si>
    <t>DataSources</t>
  </si>
  <si>
    <t>Please select…</t>
  </si>
  <si>
    <t xml:space="preserve">% of young women and men aged 15-24 who are HIV infected </t>
  </si>
  <si>
    <t>impact</t>
  </si>
  <si>
    <t xml:space="preserve">% of young people aged 15-24 who had sex with more than one partner in the last year </t>
  </si>
  <si>
    <t>National Health Accounts</t>
  </si>
  <si>
    <t>Please enter a corresponding indicator here…</t>
  </si>
  <si>
    <t xml:space="preserve">% of adults aged 15-49 who are HIV infected </t>
  </si>
  <si>
    <t>outcome</t>
  </si>
  <si>
    <t xml:space="preserve">% of young people aged 15-19 who have never had sex </t>
  </si>
  <si>
    <t>DHS/DHS+ (Demographic and Health Survey)</t>
  </si>
  <si>
    <t>Please enter a data source here…</t>
  </si>
  <si>
    <t>Prevention: Condom distribution</t>
  </si>
  <si>
    <t xml:space="preserve">% of adults and children with HIV still alive 12 months after initiation of antiretroviral therapy (extend to 2, 3, 5 years as program matures) </t>
  </si>
  <si>
    <t>% of young people aged 15-24 who never had sex in the last year of those who ever had sex</t>
  </si>
  <si>
    <t>MICS (Multiple Indicator Cluster Survey)</t>
  </si>
  <si>
    <t>Please enter a SDA here…</t>
  </si>
  <si>
    <t xml:space="preserve">% of infants born to HIV infected mothers who are infected </t>
  </si>
  <si>
    <t xml:space="preserve">% of young people aged 15-24 reporting the consistent use of a condom with non-regular sexual partners in the last year </t>
  </si>
  <si>
    <t>AIS (AIDS Indicator Survey)</t>
  </si>
  <si>
    <t>Prevention: PMTCT</t>
  </si>
  <si>
    <t xml:space="preserve">% of most-at-risk population(s) (sex workers, clients of sex workers, men who have sex with men, injecting drug users) who are HIV infected </t>
  </si>
  <si>
    <t xml:space="preserve">% of young women and men who had sex before the age of 15 </t>
  </si>
  <si>
    <t>SAMS (Service Availibility Mapping Survey)</t>
  </si>
  <si>
    <t xml:space="preserve">Conditions Precedent and/or other special conditions
</t>
  </si>
  <si>
    <r>
      <t xml:space="preserve">! </t>
    </r>
    <r>
      <rPr>
        <sz val="13"/>
        <rFont val="Arial"/>
        <family val="2"/>
      </rPr>
      <t>Please indicate a date for the report due for submission.  If a report is overdue, indicate the original due date and explain the reason for delay.</t>
    </r>
  </si>
  <si>
    <t>This table should contain the due date for the report due for submission.  If a report is overdue, indicate the original due date and explain the reason for delay.</t>
  </si>
  <si>
    <t>FPM Comments
(to be completed upon receipt of the LFA-verified form)</t>
  </si>
  <si>
    <t>% of children U5 sleeping under an ITN the previous night</t>
  </si>
  <si>
    <t>MIS (Malaria Indicator Survey)</t>
  </si>
  <si>
    <t>Prevention: Vector control (other than ITNs)</t>
  </si>
  <si>
    <t>Laboratory-confirmed malaria cases seen in heath facilities</t>
  </si>
  <si>
    <t>% of households with at least one ITN</t>
  </si>
  <si>
    <t>Prevention: other - specify</t>
  </si>
  <si>
    <t>Laboratory-confirmed malaria deaths seen in health facilities</t>
  </si>
  <si>
    <t>% of pregnant women (and other target groups) sleeping under an ITN the previous night</t>
  </si>
  <si>
    <t>Treatment: Prompt, effective anti-malarial treatment</t>
  </si>
  <si>
    <t>Malaria-attributed deaths in sentinel demographic surveillance sites</t>
  </si>
  <si>
    <t>% of pregnant women on Intermittent preventive treatment (IPT) according to national policy (specific to Sub-Saharian Africa)</t>
  </si>
  <si>
    <t>PR Total Forecast</t>
  </si>
  <si>
    <t>LFA Total Forecast</t>
  </si>
  <si>
    <t>Treatment: Home based management of malaria</t>
  </si>
  <si>
    <t>API (Annual Parasite Index) (specific to Latin America and Asia)</t>
  </si>
  <si>
    <t>% of households in malaria areas protected by IRS</t>
  </si>
  <si>
    <t>MOH (routine HIS or HMIS)</t>
  </si>
  <si>
    <t>Treatment: Diagnosis</t>
  </si>
  <si>
    <t>RBM (Roll Back Malaria)</t>
  </si>
  <si>
    <t>Treatment: other - specify</t>
  </si>
  <si>
    <t>Supportive environment: Monitoring drug resistance</t>
  </si>
  <si>
    <t>Supportive environment: Monitoring insecticide resistance</t>
  </si>
  <si>
    <t>Supportive environment: Coordination and partnership development (national, community, public-private)</t>
  </si>
  <si>
    <t>Supportive environment: other - specify</t>
  </si>
  <si>
    <t>HSS: other - specify</t>
  </si>
  <si>
    <t>Questionnaire</t>
  </si>
  <si>
    <t>Please select disease and Impact/Outcome first</t>
  </si>
  <si>
    <t>Indicator No.</t>
  </si>
  <si>
    <t>Enhanced Financial Reporting (EFR)</t>
  </si>
  <si>
    <t>Required Documentation</t>
  </si>
  <si>
    <t>Comments</t>
  </si>
  <si>
    <t>- used to convert Opening Cash Balance</t>
  </si>
  <si>
    <t>- used to convert Closing Cash Balance</t>
  </si>
  <si>
    <t>LFA Comments</t>
  </si>
  <si>
    <t>Section 2:  Grant Management</t>
  </si>
  <si>
    <t>LFA Analysis of Variance</t>
  </si>
  <si>
    <t>Report Due Date</t>
  </si>
  <si>
    <t>Comments on results on Impact/Outcome indicators and data sources, and any other comments</t>
  </si>
  <si>
    <r>
      <t xml:space="preserve">C. Analysis of data quality and reporting issues
</t>
    </r>
    <r>
      <rPr>
        <b/>
        <sz val="11"/>
        <color indexed="12"/>
        <rFont val="Arial"/>
        <family val="2"/>
      </rPr>
      <t>(!)</t>
    </r>
    <r>
      <rPr>
        <sz val="11"/>
        <color indexed="12"/>
        <rFont val="Arial"/>
        <family val="2"/>
      </rPr>
      <t xml:space="preserve"> </t>
    </r>
    <r>
      <rPr>
        <sz val="11"/>
        <rFont val="Arial"/>
        <family val="2"/>
      </rPr>
      <t>This section should contain (1) a summary of issues related to data quality and reporting on programmatic indicators, and any relevant issues which are not covered in 'Reasons for programmatic deviation', and (2) remedial actions that are underway or planned to address these issues.</t>
    </r>
  </si>
  <si>
    <t>Section 5:  LFA-verified Cash Reconciliation &amp; Disbursement Recommendation</t>
  </si>
  <si>
    <t>Disbursement Request - Disbursement Period:</t>
  </si>
  <si>
    <t>3.  Comment on additional issues related to the procurement and supply management of pharmaceuticals and health products</t>
  </si>
  <si>
    <t>PR's response</t>
  </si>
  <si>
    <t>LFA's response</t>
  </si>
  <si>
    <t>Reporting Currency</t>
  </si>
  <si>
    <t>PQR Product Categories</t>
  </si>
  <si>
    <t xml:space="preserve">DISBURSEMENT REQUEST </t>
  </si>
  <si>
    <t xml:space="preserve">PROGRESS UPDATE </t>
  </si>
  <si>
    <t>Care and support: Care and support for the chronically ill</t>
  </si>
  <si>
    <t>Principal Recipient:</t>
  </si>
  <si>
    <t>Currency:</t>
  </si>
  <si>
    <t>Beginning Date:</t>
  </si>
  <si>
    <t>Value</t>
  </si>
  <si>
    <t>Year</t>
  </si>
  <si>
    <t>Indicator Description</t>
  </si>
  <si>
    <t>Conditions Precedent and/or other special conditions</t>
  </si>
  <si>
    <t>Budget for Reporting Period</t>
  </si>
  <si>
    <t>Variance</t>
  </si>
  <si>
    <t>Reason for Variance</t>
  </si>
  <si>
    <t xml:space="preserve">    1a. PR's total expenditures</t>
  </si>
  <si>
    <t xml:space="preserve">    1b. Disbursements to sub-recipients</t>
  </si>
  <si>
    <t>A: CASH RECONCILIATION FOR PERIOD COVERED BY PROGRESS UPDATE</t>
  </si>
  <si>
    <t>Add:</t>
  </si>
  <si>
    <t>Less:</t>
  </si>
  <si>
    <t>B: DISBURSEMENT REQUEST</t>
  </si>
  <si>
    <t>end date:</t>
  </si>
  <si>
    <t>A: CASH REQUEST</t>
  </si>
  <si>
    <t>Signed on behalf of the Principal Recipient:
(signature of Authorized Designated Representative)</t>
  </si>
  <si>
    <t>Select</t>
  </si>
  <si>
    <t>End Date:</t>
  </si>
  <si>
    <t>Total forecasted net cash expenditures by the Principal Recipient for the period immediately following the period covered</t>
  </si>
  <si>
    <t>Name:</t>
  </si>
  <si>
    <t>Title:</t>
  </si>
  <si>
    <t>Date and Place:</t>
  </si>
  <si>
    <t>Program Start Date:</t>
  </si>
  <si>
    <t>B: AUTHORIZATION</t>
  </si>
  <si>
    <t>Grant Number:</t>
  </si>
  <si>
    <r>
      <t xml:space="preserve">Baseline 
</t>
    </r>
    <r>
      <rPr>
        <sz val="11"/>
        <rFont val="Arial"/>
        <family val="2"/>
      </rPr>
      <t>(if applicable)</t>
    </r>
  </si>
  <si>
    <t>The undersigned acknowledges that: (i) all the information (programmatic, financial, or otherwise) provided in this Progress Update and Disbursement Request is complete and accurate; (ii) funds disbursed in accordance with this request shall be deposited in the bank account specified in block 9 of the face sheet of the Grant Agreement unless otherwise specified herein; and (iii) funds disbursed under the Grant Agreement shall be used in accordance with the Grant Agreement.</t>
  </si>
  <si>
    <t>Owner of Bank Account:</t>
  </si>
  <si>
    <t>Bank SWIFT Code:</t>
  </si>
  <si>
    <t>forecasted amount:</t>
  </si>
  <si>
    <t>Progress Update - Reporting Period:</t>
  </si>
  <si>
    <t>Progress Update - Period Covered:</t>
  </si>
  <si>
    <t>Progress Update - Number:</t>
  </si>
  <si>
    <t>Disbursement Request  - Period Covered:</t>
  </si>
  <si>
    <t>Disbursement Request  - Number:</t>
  </si>
  <si>
    <t>Disbursement Request  - Disbursement Period:</t>
  </si>
  <si>
    <t>Cycle:</t>
  </si>
  <si>
    <t>Number:</t>
  </si>
  <si>
    <t>LFA On-going Progress Review and Disbursement Recommendation</t>
  </si>
  <si>
    <t xml:space="preserve">Impact / Outcome </t>
  </si>
  <si>
    <t>In this section the LFA should indicate, as applicable, what percentage of expenditures was verified at PR level, if any expenditures were verified at SR level, how many site visits were made, what tender documentation was verified, and any other material parts of verification procedures in line with the verification approach agreed upfront between the LFA and GF Secretariat based on country/grant risks.  As a good practice, the verification approach needs to be reviewed jointly by the LFA and the Secretariat annually.</t>
  </si>
  <si>
    <t>B.  Planned Changes in the Program, if any</t>
  </si>
  <si>
    <t>C.  External factors beyond the control of the Principal Recipient that have impacted or may impact the Program</t>
  </si>
  <si>
    <r>
      <t>B.  LFA comments on PR planned changes in the program, if any</t>
    </r>
  </si>
  <si>
    <t>C.  LFA Comments on External Factors Beyond Control of the Principal Recipients that have impacted or may impact program</t>
  </si>
  <si>
    <t>A.  PR's Overall Self-Evaluation of Grant Performance (including a summary of how financial performance is linked to programmatic achievements)</t>
  </si>
  <si>
    <t>Prevention: Post-exposure prophylaxis (PEP)</t>
  </si>
  <si>
    <t>% of HIV seroprevalence among all newly registered TB patients</t>
  </si>
  <si>
    <t xml:space="preserve">% of adults and children who are still on treatment after 6 months, 1, 2, 3, 5 years from the initiation of treatment </t>
  </si>
  <si>
    <t>BSS (Behavioral and Surveillance Survey)</t>
  </si>
  <si>
    <t>Prevention: STI diagnosis and treatment</t>
  </si>
  <si>
    <t xml:space="preserve">% of injecting drug users who have adopted behaviors that reduce transmission of HIV. </t>
  </si>
  <si>
    <t>Sentinel surveillance</t>
  </si>
  <si>
    <t>Prevention: Blood safety and universal precaution</t>
  </si>
  <si>
    <t xml:space="preserve">% of orphaned children compared to non-orphaned children aged 10-14 who are currently attending school </t>
  </si>
  <si>
    <t>Serological surveys</t>
  </si>
  <si>
    <t>Treatment: Antiretroviral treatment (ARV) and monitoring</t>
  </si>
  <si>
    <t xml:space="preserve">% of young people aged 15-24 reporting the use of a condom the last time they had sex with a non-regular sexual partner </t>
  </si>
  <si>
    <t>Prevalence surveys</t>
  </si>
  <si>
    <t>Treatment: Prophylaxis and treatment for opportunistic infections</t>
  </si>
  <si>
    <t xml:space="preserve">% of people expressing accepting attitudes towards PLWHA, of all people surveyed aged 15-49 </t>
  </si>
  <si>
    <t xml:space="preserve">Facility-based survey </t>
  </si>
  <si>
    <t>Section 3A: Total PR Cash Outflow</t>
  </si>
  <si>
    <t>Disbursement Request - Period Covered:</t>
  </si>
  <si>
    <t>Disbursement Request - Number:</t>
  </si>
  <si>
    <t xml:space="preserve">% of female sex workers reporting the use of a condom with every client in the last month </t>
  </si>
  <si>
    <t>Key informant survey</t>
  </si>
  <si>
    <t>Care and support: Support for orphans and vulnerable children</t>
  </si>
  <si>
    <t xml:space="preserve">% of men who have had sex with a female sex worker in the last year </t>
  </si>
  <si>
    <t>Specific surveys (to be defined)</t>
  </si>
  <si>
    <t>TB/HIV collaborative activities: Intensified case-finding among PLWHA</t>
  </si>
  <si>
    <t xml:space="preserve">% of men reporting the use of condom the last time they had anal sex with a male partner in the last 6 months </t>
  </si>
  <si>
    <t xml:space="preserve">Civil registration systems (vital/disease specific registration) </t>
  </si>
  <si>
    <t>TB/HIV collaborative activities: Prevention of TB disease in PLWHA</t>
  </si>
  <si>
    <t>Census</t>
  </si>
  <si>
    <t>TB/HIV collaborative activities: Prevention of HIV in TB patients</t>
  </si>
  <si>
    <t>Health service statistics</t>
  </si>
  <si>
    <t>TB/HIV collaborative activities: Prevention of opportunistic infections in PLWHA with TB</t>
  </si>
  <si>
    <t>Patient register</t>
  </si>
  <si>
    <t xml:space="preserve">TB/HIV collaborative activities: HIV care and support for HIV-positive TB patients </t>
  </si>
  <si>
    <t xml:space="preserve">Clinical cohort follow-up studies </t>
  </si>
  <si>
    <t>TB/HIV collaborative activities: Provision of antiretroviral treatment for TB patients during TB treatment</t>
  </si>
  <si>
    <t>Community services assessment</t>
  </si>
  <si>
    <t>Supportive environment: Policy development including workplace policy</t>
  </si>
  <si>
    <t>Records: laboratory, patient (e.g. treatment cards), training, certification, other (to be specified)</t>
  </si>
  <si>
    <t xml:space="preserve">Supportive environment: Strengthening of civil society and institutional capacity building </t>
  </si>
  <si>
    <t>Operational research</t>
  </si>
  <si>
    <t>Supportive environment: Stigma reduction in all settings</t>
  </si>
  <si>
    <t>HSS: Service delivery</t>
  </si>
  <si>
    <t>HSS: PAL (Practical Approach to Lung Health)</t>
  </si>
  <si>
    <t>HSS: Human resources</t>
  </si>
  <si>
    <t>HSS: Community Systems Strengthening</t>
  </si>
  <si>
    <t>HSS: Information system &amp; Operational research</t>
  </si>
  <si>
    <t>HSS: Infrastructure</t>
  </si>
  <si>
    <t>HSS: Procurement and Supply management</t>
  </si>
  <si>
    <t>please select…</t>
  </si>
  <si>
    <t>Improving diagnosis</t>
  </si>
  <si>
    <t>TB prevalence rate</t>
  </si>
  <si>
    <t>Case detection</t>
  </si>
  <si>
    <t>Standardized treatment, patient support and patient charter</t>
  </si>
  <si>
    <t>TB incidence rate</t>
  </si>
  <si>
    <t>Treatment success rate</t>
  </si>
  <si>
    <r>
      <t xml:space="preserve">List of </t>
    </r>
    <r>
      <rPr>
        <b/>
        <u val="single"/>
        <sz val="10"/>
        <color indexed="8"/>
        <rFont val="Calibri"/>
        <family val="2"/>
      </rPr>
      <t>Latest Approved</t>
    </r>
    <r>
      <rPr>
        <b/>
        <sz val="10"/>
        <color indexed="8"/>
        <rFont val="Calibri"/>
        <family val="2"/>
      </rPr>
      <t xml:space="preserve"> Documents by functional area</t>
    </r>
  </si>
  <si>
    <t xml:space="preserve">To be made available to the LFA by the PR  </t>
  </si>
  <si>
    <t>To be submitted by the LFA to the Secretariat</t>
  </si>
  <si>
    <t>Performance Framework</t>
  </si>
  <si>
    <t>x</t>
  </si>
  <si>
    <t>M&amp;E Plan</t>
  </si>
  <si>
    <t>Survey results</t>
  </si>
  <si>
    <t>For Impact/Outcome indicators</t>
  </si>
  <si>
    <t>If newly available during the reporting period.</t>
  </si>
  <si>
    <t>Other M&amp;E assessments done by partners to assess data quality and M&amp;E system issues.</t>
  </si>
  <si>
    <t>Procurement</t>
  </si>
  <si>
    <t>Consumption reports for pharmaceuticals and health products</t>
  </si>
  <si>
    <t>Supplier invoices</t>
  </si>
  <si>
    <t>PSM Plan</t>
  </si>
  <si>
    <t>Stock level reports</t>
  </si>
  <si>
    <t>Finance</t>
  </si>
  <si>
    <t>Approved budgets</t>
  </si>
  <si>
    <t>For the periods covered by Progress Update and Disbursement Request, including the buffer period.</t>
  </si>
  <si>
    <t>Statement of sources and uses of funds (Cash flow statement)</t>
  </si>
  <si>
    <t>Cash books</t>
  </si>
  <si>
    <t xml:space="preserve">General Ledger </t>
  </si>
  <si>
    <t xml:space="preserve">Cash forecasts </t>
  </si>
  <si>
    <t>Bank statements</t>
  </si>
  <si>
    <t>Bank Reconciliations</t>
  </si>
  <si>
    <t>Annual PR Audit Report, Financial Statements, Management Letters and Responses (if Due)</t>
  </si>
  <si>
    <t>Annual SR Audit Report, Financial Statements, Management Letters and Responses (if Due)</t>
  </si>
  <si>
    <t>General Management</t>
  </si>
  <si>
    <t>Grant Agreement (including Annex A and subsequent implementation letters)</t>
  </si>
  <si>
    <t>Workplan</t>
  </si>
  <si>
    <t>This checklist is included for information and not for completion.</t>
  </si>
  <si>
    <t>Procurement and supply management</t>
  </si>
  <si>
    <t>TB mortality rate</t>
  </si>
  <si>
    <t>Smear conversion rate</t>
  </si>
  <si>
    <t>M&amp;E</t>
  </si>
  <si>
    <t>TB/HIV</t>
  </si>
  <si>
    <t>MDR-TB</t>
  </si>
  <si>
    <t xml:space="preserve">High-risk groups </t>
  </si>
  <si>
    <t>HSS (beyond TB)</t>
  </si>
  <si>
    <t>PAL (Practical Approach to Lung Health)</t>
  </si>
  <si>
    <t>PR-reported amounts</t>
  </si>
  <si>
    <t>LFA-verified amounts</t>
  </si>
  <si>
    <t>3.  Cash disbursed to third parties by the Global Fund on behalf of the PR during the period covered by this progress update:</t>
  </si>
  <si>
    <t>Forecasted amount  (reported by PR):</t>
  </si>
  <si>
    <t>LFA-adjusted forecasted amount:</t>
  </si>
  <si>
    <t>PR-requested amount</t>
  </si>
  <si>
    <t>LFA-recommended amount</t>
  </si>
  <si>
    <t>PPM / ISTC (Public-Public, Public-Private Mix (PPM) approaches and International standards for TB care)</t>
  </si>
  <si>
    <t xml:space="preserve">ACSM (Advocacy, communication and social mobilization) </t>
  </si>
  <si>
    <t>Community TB care</t>
  </si>
  <si>
    <t>Programme-based operational research</t>
  </si>
  <si>
    <t>R&amp;R TB system, quarterly report</t>
  </si>
  <si>
    <t xml:space="preserve">R&amp;R TB system, yearly management report </t>
  </si>
  <si>
    <t>Other Surveillance reports, specify</t>
  </si>
  <si>
    <t xml:space="preserve">Death rates associated with Malaria: all-cause under-5 mortality rate in highly endemic areas </t>
  </si>
  <si>
    <t>% of U5 children (and other target groups) with malaria/fever receiving appropriate treatment within 24 hours (community/health facility)</t>
  </si>
  <si>
    <t xml:space="preserve">Incidence of clinical malaria cases (estimated and/or reported) </t>
  </si>
  <si>
    <t>% of U5 children (and other target group) with uncomplicated malaria correctly managed at health facilities</t>
  </si>
  <si>
    <t>Prevention: Insecticide-treated nets (ITNs)</t>
  </si>
  <si>
    <t>Anaemia prevalence in children under 5 years of age</t>
  </si>
  <si>
    <t>% of U5 children (and other target groups) admitted with severe malaria and correctly managed at health facilities</t>
  </si>
  <si>
    <t>Prevention: Malaria prevention during pregnancy</t>
  </si>
  <si>
    <t xml:space="preserve">Prevalence of malaria parasite infection </t>
  </si>
  <si>
    <t>LFA-Verified Budget for Reporting Period</t>
  </si>
  <si>
    <t>LFA-Verified Actual for Reporting Period</t>
  </si>
  <si>
    <t>LFA-Verified Actual through period of Progress Update</t>
  </si>
  <si>
    <t>PR Audit Report</t>
  </si>
  <si>
    <t>Global Fund Management Actions</t>
  </si>
  <si>
    <t>PR Comments on Progress of Implementation</t>
  </si>
  <si>
    <t>2. Pharmaceuticals &amp; health product expenditures vs. budget</t>
  </si>
  <si>
    <t>Budget for Reporting Period*</t>
  </si>
  <si>
    <t>LFA-Verified Cumulative Budget through period of Progress Update</t>
  </si>
  <si>
    <t>Analysis
(this should not be a "Copy and Paste" of the comments provided by the PR)</t>
  </si>
  <si>
    <t>Baseline 
(if applicable)</t>
  </si>
  <si>
    <t>Data Source of Results</t>
  </si>
  <si>
    <t>Disbursement Request Period</t>
  </si>
  <si>
    <t>Summary</t>
  </si>
  <si>
    <t>Beneficiary Name</t>
  </si>
  <si>
    <t>Payee 1:</t>
  </si>
  <si>
    <t>Payee 2:</t>
  </si>
  <si>
    <t>Payee 3:</t>
  </si>
  <si>
    <t>Payee 4:</t>
  </si>
  <si>
    <t>Beneficiary Name:</t>
  </si>
  <si>
    <t>Amount in Words:</t>
  </si>
  <si>
    <t>Bank Account Number:</t>
  </si>
  <si>
    <t>Bank Code (Other):</t>
  </si>
  <si>
    <t>Routing Instructions:</t>
  </si>
  <si>
    <t>PR SECTION</t>
  </si>
  <si>
    <t>LFA SECTION</t>
  </si>
  <si>
    <t>LFA Review of PR Progress on Global Fund Management Actions</t>
  </si>
  <si>
    <t>Functional Areas</t>
  </si>
  <si>
    <t>Section 6:  LFA EVALUATION AND COMMENTS ON OVERALL PERFORMANCE</t>
  </si>
  <si>
    <t>Section 7:  Disbursement Recommendation</t>
  </si>
  <si>
    <t>Objective
No.</t>
  </si>
  <si>
    <t>Year of Target</t>
  </si>
  <si>
    <t>Intended Target</t>
  </si>
  <si>
    <t>Actual Result</t>
  </si>
  <si>
    <t>Intended Target
to date</t>
  </si>
  <si>
    <t>Actual Result
to date</t>
  </si>
  <si>
    <r>
      <t xml:space="preserve">Intended Target
 </t>
    </r>
    <r>
      <rPr>
        <sz val="11"/>
        <rFont val="Arial"/>
        <family val="2"/>
      </rPr>
      <t>(from Attachment)</t>
    </r>
  </si>
  <si>
    <r>
      <t xml:space="preserve">Actual Result
</t>
    </r>
    <r>
      <rPr>
        <sz val="11"/>
        <rFont val="Arial"/>
        <family val="2"/>
      </rPr>
      <t>(as reported by PR)</t>
    </r>
  </si>
  <si>
    <r>
      <t xml:space="preserve">Actual Result
to date
</t>
    </r>
    <r>
      <rPr>
        <sz val="11"/>
        <rFont val="Arial"/>
        <family val="2"/>
      </rPr>
      <t>(as reported by PR)</t>
    </r>
  </si>
  <si>
    <t>Section 1:  Programmatic Progress</t>
  </si>
  <si>
    <t>Section 1:   LFA Review and Verification of the Principal Recipient's Programmatic Progress</t>
  </si>
  <si>
    <t>Tied To</t>
  </si>
  <si>
    <t>LFA analysis on issues related to the procurement and supply management of pharmaceuticals and health products</t>
  </si>
  <si>
    <t>4.  Interest received on bank account</t>
  </si>
  <si>
    <t>5.  Revenue from income-generating activities (if applicable)</t>
  </si>
  <si>
    <t>1. Total PR cash outflow vs. budget</t>
  </si>
  <si>
    <t>A.  LFA-VERIFIED CASH RECONCILIATION FOR PERIOD COVERED BY PROGRESS UPDATE</t>
  </si>
  <si>
    <t>1.  Cash amount requested from the Global Fund (from line 14 – “PR's Disbursement Request” in the tab “PR_Disbursement Request_4B”), in grant currency</t>
  </si>
  <si>
    <t>Cumulative Budget through period of Progress Update*</t>
  </si>
  <si>
    <t>*TOTAL amount for these columns should reconcile with relevant amounts under "1b Disbursed to Sub Recipients" in Section 3A"</t>
  </si>
  <si>
    <t>Comments on the explanations for variances provided by the PR (LFA can also provide comment directly on the EFR template completed by the PR)</t>
  </si>
  <si>
    <r>
      <t xml:space="preserve">Comments on the process, assumptions and supporting documentation used by the PR to complete the template. </t>
    </r>
    <r>
      <rPr>
        <i/>
        <sz val="11"/>
        <rFont val="Arial"/>
        <family val="2"/>
      </rPr>
      <t>(If space is insufficient, please provide comments in an addendum)</t>
    </r>
  </si>
  <si>
    <t>The total budget figure is accurate based on existing approved budgets.</t>
  </si>
  <si>
    <t>The reporting dates are correct for both current period and cumulative period.</t>
  </si>
  <si>
    <t>The total figures in Tables A, B and C are equal.</t>
  </si>
  <si>
    <t>The template has been fully completed.</t>
  </si>
  <si>
    <t>Comments if any:</t>
  </si>
  <si>
    <t>The following information provided by the Principal Recipient in its EFR has been checked.</t>
  </si>
  <si>
    <t>LFA review of Enhanced Financial Reporting template</t>
  </si>
  <si>
    <t>Clinical cohort follow-up studies</t>
  </si>
  <si>
    <t>Total</t>
  </si>
  <si>
    <t>Amount in grant currency</t>
  </si>
  <si>
    <t>Payee 1 - Principal Recipient:</t>
  </si>
  <si>
    <t>Amount in currency in which beneficiary
should receive the funds:</t>
  </si>
  <si>
    <r>
      <t xml:space="preserve">Exchange rate, date and source
</t>
    </r>
    <r>
      <rPr>
        <sz val="10"/>
        <rFont val="Arial"/>
        <family val="2"/>
      </rPr>
      <t>(Complete only if currency in which beneficiary should receive the funds is different from the grant currency)</t>
    </r>
  </si>
  <si>
    <r>
      <t xml:space="preserve">Equivalent in grant currency 
</t>
    </r>
    <r>
      <rPr>
        <sz val="10"/>
        <rFont val="Arial"/>
        <family val="2"/>
      </rPr>
      <t>(Calculated based on the indicated exchange rate)</t>
    </r>
  </si>
  <si>
    <r>
      <t xml:space="preserve">Currency
</t>
    </r>
    <r>
      <rPr>
        <sz val="10"/>
        <rFont val="Arial"/>
        <family val="2"/>
      </rPr>
      <t>in which beneficiary should receive the funds</t>
    </r>
  </si>
  <si>
    <t>Bank Address</t>
  </si>
  <si>
    <t>WHO Global report/estimates</t>
  </si>
  <si>
    <t>Other (type as appropriate)</t>
  </si>
  <si>
    <t>Note for LFAs: This page should be completed by the PR if (1) this is a split disbursement (i.e. disbursement going to more than one recipient) or (2) if there have been changes to the bank details since the previous disbursement.  The amounts and bank details below are displayed as entered by the PR.  If any of this information is incorrect, please correct them by overwriting with correct information.</t>
  </si>
  <si>
    <t>Cumulative Period</t>
  </si>
  <si>
    <t>A.  PR COMMENTS ON THE FULFILLMENT OF CONDITIONS PRECEDENT AND/OR SPECIAL CONDITIONS UNDER THE GRANT AGREEMENT</t>
  </si>
  <si>
    <t>B.  PR REVIEW OF PROGRESS ON IMPLEMENTATION OF OUTSTANDING MANAGEMENT ACTIONS FROM PREVIOUS DISBURSEMENTS</t>
  </si>
  <si>
    <t>C.  PR COMMENTS ON ANNUAL GRANT REPORTING REQUIREMENTS</t>
  </si>
  <si>
    <t>Section 4:  Procurement and Supply Management</t>
  </si>
  <si>
    <t>Section 5: Cash Reconciliation and Disbursement Request</t>
  </si>
  <si>
    <t>1.  Period beginning date:</t>
  </si>
  <si>
    <t>4.  Cash "in transit" disbursed to the PR:</t>
  </si>
  <si>
    <t>5. Cash "in transit" disbursed to third parties by the Global Fund on behalf of the PR</t>
  </si>
  <si>
    <t>6.  PR's Disbursement Request to the Global Fund for the period immediately following the period covered by the Progress Update, plus additional period (cash buffer):</t>
  </si>
  <si>
    <t>7.  Does the PR's Disbursement Request include funds for health product procurement?</t>
  </si>
  <si>
    <t>8. Exchange Rate (used to translate local currency into grant currency)</t>
  </si>
  <si>
    <t>Section 6:  Overall Performance</t>
  </si>
  <si>
    <t>Section 7: Cash Request and Authorization</t>
  </si>
  <si>
    <t>A.  PR &amp; LFA COMMENTS ON THE FULFILLMENT OF OUTSTANDING CONDITIONS PRECEDENT AND/OR SPECIAL CONDITIONS UNDER THE GRANT AGREEMENT</t>
  </si>
  <si>
    <t>B.  PR &amp; LFA REVIEW OF PROGRESS ON IMPLEMENTATION OF OUTSTANDING MANAGEMENT ACTIONS FROM PREVIOUS DISBURSEMENTS</t>
  </si>
  <si>
    <t>C.  PR &amp; LFA COMMENTS ON ANNUAL GRANT REPORTING REQUIREMENTS</t>
  </si>
  <si>
    <t>Section 3B: ENHANCED FINANCIAL REPORTING PERIOD</t>
  </si>
  <si>
    <t>1.  CHECKLIST</t>
  </si>
  <si>
    <t>2.  COMPLETION OF THE TEMPLATE</t>
  </si>
  <si>
    <t>3. VARIANCE ANALYSIS</t>
  </si>
  <si>
    <t>1b.  Value of Pharmaceuticals and Health Products in the PQR (6 categories only)</t>
  </si>
  <si>
    <r>
      <t xml:space="preserve">2. Based on best information available to the LFA, are there any risks of drug stockout </t>
    </r>
    <r>
      <rPr>
        <b/>
        <u val="single"/>
        <sz val="11"/>
        <rFont val="Arial"/>
        <family val="2"/>
      </rPr>
      <t>at the central level</t>
    </r>
    <r>
      <rPr>
        <b/>
        <sz val="11"/>
        <rFont val="Arial"/>
        <family val="2"/>
      </rPr>
      <t xml:space="preserve"> in the next period of implementation?  (If yes, please explain in comments box)
! </t>
    </r>
    <r>
      <rPr>
        <sz val="11"/>
        <rFont val="Arial"/>
        <family val="2"/>
      </rPr>
      <t>This section should be completed by the LFA based on best information on stock levels at the central level available to the LFA and should not require dedicated visits for on-site checks of stocks.</t>
    </r>
    <r>
      <rPr>
        <b/>
        <sz val="11"/>
        <rFont val="Arial"/>
        <family val="2"/>
      </rPr>
      <t xml:space="preserve">
</t>
    </r>
  </si>
  <si>
    <t>3.  PR comments on issues related to the procurement and supply management of pharmaceuticals and health products</t>
  </si>
  <si>
    <t>Section 4: LFA-verified Procurement and Supply Management Information</t>
  </si>
  <si>
    <t xml:space="preserve">LFA-specific section:  LFA Findings &amp; Recommendations  </t>
  </si>
  <si>
    <t>4. Cash "in transit" disbursed to the PR:</t>
  </si>
  <si>
    <t>5. Cash "in transit" disbursed to third parties by the Global Fund on behalf of the PR :</t>
  </si>
  <si>
    <t>6. Disbursement Request to the Global Fund for the period immediately following the period covered by the Progress Update, plus additional period (cash buffer):</t>
  </si>
  <si>
    <t xml:space="preserve">7C:  LFA-verified Bank Account Details </t>
  </si>
  <si>
    <r>
      <t xml:space="preserve">NB: Please ensure that section 7C Bank Details on the following page is completed, if (1) this is a split disbursement (i.e. disbursement going to more than one recipient) or (2) if there have been </t>
    </r>
    <r>
      <rPr>
        <b/>
        <u val="single"/>
        <sz val="12"/>
        <color indexed="12"/>
        <rFont val="Arial"/>
        <family val="2"/>
      </rPr>
      <t>changes</t>
    </r>
    <r>
      <rPr>
        <b/>
        <sz val="12"/>
        <color indexed="12"/>
        <rFont val="Arial"/>
        <family val="2"/>
      </rPr>
      <t xml:space="preserve"> to the bank details since the previous disbursement.</t>
    </r>
  </si>
  <si>
    <t>NB: Please ensure that section 7C Bank Details on the following page is completed  if (1) this is a split disbursement (i.e. disbursement going to more than one recipient) or (2) if there have been changes to the bank details since the previous disbursement.</t>
  </si>
  <si>
    <t>1.  Cash Balance: Beginning of period covered by Progress Update (line 10 from Cash Reconciliation section of the period covered  by the previous Progress Update):</t>
  </si>
  <si>
    <t>1.  Cash Balance: Beginning of period covered by Progress Update (line 10 from Cash Reconciliation section of the period covered by the previous Progress Update):</t>
  </si>
  <si>
    <t>7.  Total PR cash outflow during period covered by Progress Update (value entered in Section 3A "Total cash outflow"):</t>
  </si>
  <si>
    <t>B.  Programmatic Indicators</t>
  </si>
  <si>
    <t xml:space="preserve">Targets cumulative?
</t>
  </si>
  <si>
    <t>B. Programmatic Indicators</t>
  </si>
  <si>
    <t xml:space="preserve">1a.  Has the PR updated the Price Quality Reporting (PQR) with the required information on the pharmaceuticals and health products received during the period covered by this PU/DR’ (if applicable)?  (If health products procurement information has not been entered into the PQR, please explain why in comments box)    </t>
  </si>
  <si>
    <t>Value of  products received during reporting period</t>
  </si>
  <si>
    <t>Cumulative value of  products received since Jan 2011</t>
  </si>
  <si>
    <t>Cumulative value of products verified as correct by the LFA in the PQR since Jan 2011</t>
  </si>
  <si>
    <t>Note for LFAs: The information below is displayed as entered by the PR.  If any of this information is incorrect, please correct them by overwriting with correct information.</t>
  </si>
  <si>
    <t xml:space="preserve">Note: All programmatic indicators contained in the current Performance Framework should be listed, regardless of whether there are targets/results for the period covered by the Progress Update or whether the targets have been met in previous periods.  </t>
  </si>
  <si>
    <t>3. Cash Balance: End of period covered by Progress Update (number 10 from PR Cash Reconciliation sheet):</t>
  </si>
  <si>
    <t>3. Cash Balance: End of period covered by Progress Update (number 10 from LFA or PR Cash Reconciliation sheet):</t>
  </si>
  <si>
    <t>A1</t>
  </si>
  <si>
    <t>A2</t>
  </si>
  <si>
    <t>B1</t>
  </si>
  <si>
    <t xml:space="preserve">B2 </t>
  </si>
  <si>
    <t>C</t>
  </si>
  <si>
    <t>Exceeding expectations</t>
  </si>
  <si>
    <t>Meeting expectations</t>
  </si>
  <si>
    <t>Performance rating</t>
  </si>
  <si>
    <t>Range for cumulative disbursement amount (after the currently recommended disbursement)</t>
  </si>
  <si>
    <t>Above 95% of cumulative budget through the next reporting period</t>
  </si>
  <si>
    <t>Between 85-105% of cumulative budget through the next reporting period</t>
  </si>
  <si>
    <t>Between 55-95% of cumulative budget through the next reporting period</t>
  </si>
  <si>
    <t>Between 25-65% of cumulative budget through the next reporting period</t>
  </si>
  <si>
    <t>Below 35% of cumulative budget through the next reporting period</t>
  </si>
  <si>
    <t>Is the recommended disbursement within the range?</t>
  </si>
  <si>
    <t>Inadequate but potential demonstrated</t>
  </si>
  <si>
    <t>Adequate</t>
  </si>
  <si>
    <t>Unacceptable</t>
  </si>
  <si>
    <t xml:space="preserve">Select </t>
  </si>
  <si>
    <r>
      <t xml:space="preserve">  (cash "buffer") beginning date</t>
    </r>
    <r>
      <rPr>
        <sz val="11"/>
        <rFont val="Arial"/>
        <family val="2"/>
      </rPr>
      <t>:</t>
    </r>
  </si>
  <si>
    <t>(cash "buffer") beginning date</t>
  </si>
  <si>
    <t>(2) When the additional (cash "buffer" ) period is 1 or 2months, the approved budget and forecasted amounts should be calculated as prorated values for the period following the regular buffer period.</t>
  </si>
  <si>
    <r>
      <t>cash "buffer" agreed with FPM</t>
    </r>
    <r>
      <rPr>
        <b/>
        <sz val="11"/>
        <rFont val="Arial"/>
        <family val="2"/>
      </rPr>
      <t xml:space="preserve"> (2)</t>
    </r>
  </si>
  <si>
    <r>
      <t>Cumulative disbursed amount to date</t>
    </r>
    <r>
      <rPr>
        <b/>
        <sz val="11"/>
        <color indexed="8"/>
        <rFont val="Arial"/>
        <family val="2"/>
      </rPr>
      <t xml:space="preserve"> (*)</t>
    </r>
  </si>
  <si>
    <r>
      <t xml:space="preserve"> </t>
    </r>
    <r>
      <rPr>
        <b/>
        <sz val="11"/>
        <rFont val="Arial"/>
        <family val="2"/>
      </rPr>
      <t>(*)</t>
    </r>
    <r>
      <rPr>
        <sz val="11"/>
        <rFont val="Arial"/>
        <family val="2"/>
      </rPr>
      <t xml:space="preserve">This data can be obtained from the "Disbursements in detail report (PDF)" (http://www.theglobalfund.org/documents/disbursementdetails.pdf) </t>
    </r>
  </si>
  <si>
    <t>A. DISBURSEMENT RECOMMENDATION</t>
  </si>
  <si>
    <t>B.  VERIFICATIONS</t>
  </si>
  <si>
    <t>Current budget forecasts of the Principal Recipient for the next disbursement period plus buffer period have been reviewed for reasonableness</t>
  </si>
  <si>
    <t>2a. Cash buffer period (by default)</t>
  </si>
  <si>
    <t>Cumulative budget through the next period of implementation (including the buffer)</t>
  </si>
  <si>
    <t>Cumulative disbursed after recommended disbursement (including the buffer)</t>
  </si>
  <si>
    <t>Indicative disbursement ranges by performance rating (included as a reference)</t>
  </si>
  <si>
    <t>3.  Rationale for the LFA's disbursement recommendation (if resulting in cumulative disbursement outside the indicative ranges):</t>
  </si>
  <si>
    <t>(2) When the additional (cash "buffer" ) period is 1 or 2 months, the approved budget and forecasted amounts should be calculated as prorated values for the period following the regular buffer period.</t>
  </si>
  <si>
    <t>LFA_Findings &amp; Recommendations</t>
  </si>
  <si>
    <r>
      <t>!</t>
    </r>
    <r>
      <rPr>
        <sz val="13"/>
        <rFont val="Arial"/>
        <family val="2"/>
      </rPr>
      <t xml:space="preserve"> This table should contain a full text of the CP and/or other special conditions due for fulfilment during this period or outstanding from previous periods.</t>
    </r>
  </si>
  <si>
    <r>
      <t xml:space="preserve">! </t>
    </r>
    <r>
      <rPr>
        <sz val="13"/>
        <rFont val="Arial"/>
        <family val="2"/>
      </rPr>
      <t>Some Special Conditions may apply to more than one period of grant implementation.  Their fulfilment during one period does not automatically imply fulfilment in subsequent periods.  The LFA should verify that the status of such conditions is reported by the PR during each period concerned.</t>
    </r>
  </si>
  <si>
    <t>M&amp;E Systems Strengthening Assessment</t>
  </si>
  <si>
    <r>
      <t xml:space="preserve">2b.  Additional "buffer" (discretionary, select only if there is a prior agreement with the FPM) </t>
    </r>
    <r>
      <rPr>
        <b/>
        <sz val="11"/>
        <rFont val="Arial"/>
        <family val="2"/>
      </rPr>
      <t>(1)</t>
    </r>
  </si>
  <si>
    <t>(1) Upon agreement with the FPM, additional Cash buffer can be requested if the PU/DR report contains a completed EFR report or a completed Annex on SR financials, requested by the Secretariat, or if there are any additional GF-specific requirements that cannot be delivered within 45 days.  However such requests may or may not be satisfied based on the review of the current PUDR</t>
  </si>
  <si>
    <t>Indicator rating</t>
  </si>
  <si>
    <t>Any major management issues resulting in downgrade?</t>
  </si>
  <si>
    <t>Overall Grant Rating</t>
  </si>
  <si>
    <t>A.  Overall Evaluation and Rating of Grant Performance (including a summary of how financial performance is linked to programmatic achievements)</t>
  </si>
  <si>
    <r>
      <t xml:space="preserve">! </t>
    </r>
    <r>
      <rPr>
        <sz val="11"/>
        <rFont val="Arial"/>
        <family val="2"/>
      </rPr>
      <t xml:space="preserve"> The evaluation should be undertaken by taking into account programmatic achievements, financial performance and program issues in various functional areas (M&amp;E, Finance, Procurement, and Program Management, including management of sub-recipients).  See Guidelines for more detailed guidance on the completion of this section.</t>
    </r>
    <r>
      <rPr>
        <sz val="11"/>
        <color indexed="53"/>
        <rFont val="Arial"/>
        <family val="2"/>
      </rPr>
      <t xml:space="preserve">
</t>
    </r>
    <r>
      <rPr>
        <b/>
        <sz val="11"/>
        <color indexed="12"/>
        <rFont val="Arial"/>
        <family val="2"/>
      </rPr>
      <t>!</t>
    </r>
    <r>
      <rPr>
        <sz val="11"/>
        <color indexed="53"/>
        <rFont val="Arial"/>
        <family val="2"/>
      </rPr>
      <t xml:space="preserve"> </t>
    </r>
    <r>
      <rPr>
        <sz val="11"/>
        <rFont val="Arial"/>
        <family val="2"/>
      </rPr>
      <t xml:space="preserve"> For RCC grants, this section should cover the period from the RCC start date through the end date of the current Progress Update period.                                                                                                                                          </t>
    </r>
    <r>
      <rPr>
        <b/>
        <sz val="11"/>
        <color indexed="12"/>
        <rFont val="Arial"/>
        <family val="2"/>
      </rPr>
      <t>!</t>
    </r>
    <r>
      <rPr>
        <b/>
        <sz val="11"/>
        <rFont val="Arial"/>
        <family val="2"/>
      </rPr>
      <t xml:space="preserve"> </t>
    </r>
    <r>
      <rPr>
        <sz val="11"/>
        <rFont val="Arial"/>
        <family val="2"/>
      </rPr>
      <t>For guidance on the methodology for rating overall performance, refer to Annex 2 of Guidelines.</t>
    </r>
  </si>
  <si>
    <t>Overall Rating</t>
  </si>
  <si>
    <t>D.  Summary of the LFA's approach used for verification of financial, programmatic and procurement data and Quality Assurance undertaken by the LFA</t>
  </si>
  <si>
    <r>
      <t xml:space="preserve">PR Bank details verified/corrected by LFA
</t>
    </r>
  </si>
  <si>
    <t>% range</t>
  </si>
  <si>
    <t>TB Detection</t>
  </si>
  <si>
    <t>TB Treatment</t>
  </si>
  <si>
    <t>Prevention: Behavioral Change Communication - Mass Media</t>
  </si>
  <si>
    <t>Prevention: Behavioral Change Communication - Community Outreach</t>
  </si>
  <si>
    <t>Ministry Health (MoH)</t>
  </si>
  <si>
    <t>Other Multilateral Organization</t>
  </si>
  <si>
    <t>Health System Strengthening (HSS)</t>
  </si>
  <si>
    <t>Prevention: Insecticite-treated nets (ITNs)</t>
  </si>
  <si>
    <t>Prevention: Malaria in pregnancy</t>
  </si>
  <si>
    <t>Prevention: Other - specify</t>
  </si>
  <si>
    <t>Treatment: Prompt, effective antimalatial treatment</t>
  </si>
  <si>
    <t>Health System Strengthening</t>
  </si>
  <si>
    <t>Standardized treatment, pation support and patient charter</t>
  </si>
  <si>
    <t>Procurement and Supply management</t>
  </si>
  <si>
    <t>High-risk groups</t>
  </si>
  <si>
    <t>8.  Exchange Rate (used to translate local currency into grant currency)</t>
  </si>
  <si>
    <t xml:space="preserve">Name of local currency, date and source of the exchange rate, and other comments (if appropriate) </t>
  </si>
  <si>
    <t>Name of local currency and LFA comments on the exchange rates used by the PR</t>
  </si>
  <si>
    <t>Current Period</t>
  </si>
  <si>
    <t>The PR expenditure in Table C is consistent with PR expenditure for the same period as provided in the Progress Updates/Disbursements Request (PU/DR).</t>
  </si>
  <si>
    <t xml:space="preserve">The total expenditure is supported by appropriate documentation ( PR expenditure reports, bank reconciliations, SR expenditure reports to PR etc.) or reasonable assumptions. </t>
  </si>
  <si>
    <t>LFA Comments on the PR's overall verification efforts of SR expenditure and the explanations of variance provided</t>
  </si>
  <si>
    <r>
      <rPr>
        <b/>
        <sz val="12"/>
        <rFont val="Arial"/>
        <family val="2"/>
      </rPr>
      <t>*</t>
    </r>
    <r>
      <rPr>
        <b/>
        <sz val="11"/>
        <rFont val="Arial"/>
        <family val="2"/>
      </rPr>
      <t xml:space="preserve"> Indicator No.</t>
    </r>
  </si>
  <si>
    <r>
      <t xml:space="preserve">Please explain any significant variance (based on your judgment) between the forecasted amounts and the amounts as per approved budgets.  Please specify the main factors and related amounts that are the major drivers of the variance. 
NB. Consider the following items when providing the analysis. 
  - Expected timing of payments for any significant budgetary items,
  - Impact of existing cash balance at SR levels
  - Current confirmed commitments to be paid during disbursement request period 
  - Current/expected unit prices compared to those in the budget 
  - Change in quantities compared to budget
  - Exchange rates and inflation
  - Linkage between budget absorption and programmatic performance to-date.
</t>
    </r>
    <r>
      <rPr>
        <b/>
        <sz val="11"/>
        <rFont val="Arial"/>
        <family val="2"/>
      </rPr>
      <t xml:space="preserve">! </t>
    </r>
    <r>
      <rPr>
        <sz val="11"/>
        <rFont val="Arial"/>
        <family val="2"/>
      </rPr>
      <t>The forecast should include any existing commitments (eligible under this grant) as of the end of the reporting period and which are likely to be paid during the disbursement period</t>
    </r>
  </si>
  <si>
    <t>Value of products entered by the PR and verified as correct by the LFA in the PQR during reporting period</t>
  </si>
  <si>
    <r>
      <t>LFA's explanation of any significant variance between forecasted amounts and amounts as originally budgeted.</t>
    </r>
    <r>
      <rPr>
        <sz val="11"/>
        <rFont val="Arial"/>
        <family val="2"/>
      </rPr>
      <t xml:space="preserve">
Please explain any significant variance (based on your judgment) between the forecasted amounts and the amounts as per approved budgets.  Please specify the main factors and related amounts that are the major drivers of the variance. 
NB. Consider the following items when providing the analysis. 
  - Expected timing of payments for any significant budgetary items,
  - Impact of existing cash balance at SR levels
  - Current confirmed commitments to be paid during disbursement request period 
  - Current/expected unit prices compared to those in the budget 
  - Change in quantities compared to budget
  - Exchange rates and inflation
  - Linkage between budget absorption and programmatic performance to-date.
</t>
    </r>
    <r>
      <rPr>
        <i/>
        <sz val="11"/>
        <rFont val="Arial"/>
        <family val="2"/>
      </rPr>
      <t xml:space="preserve">
</t>
    </r>
    <r>
      <rPr>
        <b/>
        <sz val="11"/>
        <rFont val="Arial"/>
        <family val="2"/>
      </rPr>
      <t>!</t>
    </r>
    <r>
      <rPr>
        <sz val="11"/>
        <rFont val="Arial"/>
        <family val="2"/>
      </rPr>
      <t xml:space="preserve"> The forecast should include any existing commitments (eligible under this grant) as of the end of the reporting period and which are likely to be paid during the disbursement period</t>
    </r>
  </si>
  <si>
    <r>
      <t xml:space="preserve">PR's explanation of variance 
(1) between cumulative budget and cumulative expenditure and 
(2) between cumulative disbursement and cumulative expenditure </t>
    </r>
    <r>
      <rPr>
        <sz val="11"/>
        <rFont val="Arial"/>
        <family val="2"/>
      </rPr>
      <t>(mandatory for amounts above $50,000 or equivalent and with more than 10% variance)</t>
    </r>
  </si>
  <si>
    <t>** Where the number of SRs is significant (over 10), SRs with small budgets (less than $50,000 or EUR equivalent cumulative each) do not need to be reported separately and the figures can be aggregated in a group called "Other Minor SRs"</t>
  </si>
  <si>
    <r>
      <rPr>
        <b/>
        <sz val="13"/>
        <color indexed="12"/>
        <rFont val="Arial"/>
        <family val="2"/>
      </rPr>
      <t>!</t>
    </r>
    <r>
      <rPr>
        <sz val="13"/>
        <rFont val="Arial"/>
        <family val="2"/>
      </rPr>
      <t xml:space="preserve"> If a Condition Precedent that was previously fulfilled is re-opened due to new circumstances, and the issue addressed by this condition is considered critical, the issue should be disclosed by the LFA in the Section 4 LFA Findings and Recommendations.  At the discretion of the Fund Portfolio Manager, the issue may be followed up through the management actions assigned by the Global Fund to the PR.</t>
    </r>
  </si>
  <si>
    <r>
      <rPr>
        <b/>
        <sz val="14"/>
        <color indexed="12"/>
        <rFont val="Arial"/>
        <family val="2"/>
      </rPr>
      <t>!</t>
    </r>
    <r>
      <rPr>
        <sz val="14"/>
        <rFont val="Arial"/>
        <family val="2"/>
      </rPr>
      <t xml:space="preserve"> Based on the information provided in the previous sections and your understanding of the grant, please summarise any </t>
    </r>
    <r>
      <rPr>
        <u val="single"/>
        <sz val="14"/>
        <rFont val="Arial"/>
        <family val="2"/>
      </rPr>
      <t>important</t>
    </r>
    <r>
      <rPr>
        <sz val="14"/>
        <rFont val="Arial"/>
        <family val="2"/>
      </rPr>
      <t xml:space="preserve"> management issues, proposing a recommendation for each.
</t>
    </r>
    <r>
      <rPr>
        <b/>
        <sz val="14"/>
        <color indexed="12"/>
        <rFont val="Arial"/>
        <family val="2"/>
      </rPr>
      <t xml:space="preserve">NB: an issue is considered as 'important' if it impacts or is likely to impact program implementation and results.  </t>
    </r>
    <r>
      <rPr>
        <b/>
        <sz val="14"/>
        <rFont val="Arial"/>
        <family val="2"/>
      </rPr>
      <t xml:space="preserve">  </t>
    </r>
    <r>
      <rPr>
        <sz val="14"/>
        <rFont val="Arial"/>
        <family val="2"/>
      </rPr>
      <t xml:space="preserve">                                                                                                                                                                                                      </t>
    </r>
    <r>
      <rPr>
        <sz val="14"/>
        <color indexed="12"/>
        <rFont val="Arial"/>
        <family val="2"/>
      </rPr>
      <t xml:space="preserve">! </t>
    </r>
    <r>
      <rPr>
        <sz val="14"/>
        <rFont val="Arial"/>
        <family val="2"/>
      </rPr>
      <t>Instead of repeating detailed descriptions of issues covered in other sections, it is acceptable to state the issue and reference the section containing the details.</t>
    </r>
  </si>
  <si>
    <t>On-going Progress Update and Disbursement Request and LFA On-going Progress Review and Disbursement Recommendation</t>
  </si>
  <si>
    <t xml:space="preserve">In completing this report, please refer  to the detailed "Guidelines for completing the
PR “ongoing progress update and disbursement request”, and LFA “ongoing progress review and disbursement recommendation”
</t>
  </si>
  <si>
    <r>
      <t>*</t>
    </r>
    <r>
      <rPr>
        <b/>
        <sz val="11"/>
        <rFont val="Arial"/>
        <family val="2"/>
      </rPr>
      <t xml:space="preserve"> Indicator No. should correspond to the indicator number listed in the approved Performance Framework of the grant (1.1, 1.2, etc.)</t>
    </r>
  </si>
  <si>
    <r>
      <rPr>
        <b/>
        <sz val="12"/>
        <color indexed="12"/>
        <rFont val="Arial"/>
        <family val="2"/>
      </rPr>
      <t>!</t>
    </r>
    <r>
      <rPr>
        <sz val="12"/>
        <rFont val="Arial"/>
        <family val="2"/>
      </rPr>
      <t xml:space="preserve"> Please include in this table the CP number as per Grant Agreement and full text of CPs and/or other special conditions due for fulfilment during this period </t>
    </r>
    <r>
      <rPr>
        <u val="single"/>
        <sz val="12"/>
        <rFont val="Arial"/>
        <family val="2"/>
      </rPr>
      <t>or</t>
    </r>
    <r>
      <rPr>
        <sz val="12"/>
        <rFont val="Arial"/>
        <family val="2"/>
      </rPr>
      <t xml:space="preserve"> outstanding from previous periods. 
</t>
    </r>
    <r>
      <rPr>
        <b/>
        <sz val="12"/>
        <color indexed="12"/>
        <rFont val="Arial"/>
        <family val="2"/>
      </rPr>
      <t>!</t>
    </r>
    <r>
      <rPr>
        <sz val="12"/>
        <color indexed="12"/>
        <rFont val="Arial"/>
        <family val="2"/>
      </rPr>
      <t xml:space="preserve"> </t>
    </r>
    <r>
      <rPr>
        <sz val="12"/>
        <rFont val="Arial"/>
        <family val="2"/>
      </rPr>
      <t>Some Special Conditions may apply to more than one period of grant implementation.  Their fulfilment during one period does not automatically imply fulfilment in subsequent periods.  The LFA should verify that the status of such conditions is reported by the PR during each period concerned.</t>
    </r>
  </si>
  <si>
    <r>
      <t>!</t>
    </r>
    <r>
      <rPr>
        <sz val="12"/>
        <rFont val="Arial"/>
        <family val="2"/>
      </rPr>
      <t xml:space="preserve"> Please list all issues raised in the last Management Letter from the Global Fund or outstanding from previous Management Letters, and comment on the progress. Please include the date of the management letter and the item number.</t>
    </r>
  </si>
  <si>
    <r>
      <t xml:space="preserve">1a.  Have you updated the Price Quality Reporting (PQR) with the required information on the pharmaceuticals and health products received during the period covered by this PU/DR’ (if applicable)?  If health products procurement information has not been entered into the PQR, please explain why.
     </t>
    </r>
    <r>
      <rPr>
        <b/>
        <sz val="11"/>
        <color indexed="12"/>
        <rFont val="Arial"/>
        <family val="2"/>
      </rPr>
      <t>!</t>
    </r>
    <r>
      <rPr>
        <sz val="11"/>
        <rFont val="Arial"/>
        <family val="2"/>
      </rPr>
      <t xml:space="preserve">  For further guidance on PQR data entry, please refer to the guidelines.</t>
    </r>
  </si>
  <si>
    <r>
      <t xml:space="preserve">2.  Based on the most up-to-date stock situation, are there any risks of stockouts of key pharmaceuticals &amp; health products </t>
    </r>
    <r>
      <rPr>
        <b/>
        <u val="single"/>
        <sz val="11"/>
        <rFont val="Arial"/>
        <family val="2"/>
      </rPr>
      <t>at the central level</t>
    </r>
    <r>
      <rPr>
        <b/>
        <sz val="11"/>
        <rFont val="Arial"/>
        <family val="2"/>
      </rPr>
      <t xml:space="preserve"> in the next period of implementation?  If yes, please comment.</t>
    </r>
  </si>
  <si>
    <r>
      <t>!</t>
    </r>
    <r>
      <rPr>
        <sz val="11"/>
        <rFont val="Arial"/>
        <family val="2"/>
      </rPr>
      <t xml:space="preserve"> An explanation must be provided if there have been any adjustments.</t>
    </r>
  </si>
  <si>
    <t>(1) Additional Cash buffer can be requested if the next PU/DR report will contain a completed EFR report or a completed Annex on SR financials, requested by the Secretariat, or if there are any additional GF-specific requirements that cannot be delivered within 45 days. An agreement in principal from the FPM should be obtained prior to requesting an additional cash buffer.</t>
  </si>
  <si>
    <r>
      <t xml:space="preserve">! </t>
    </r>
    <r>
      <rPr>
        <sz val="11"/>
        <color indexed="53"/>
        <rFont val="Arial"/>
        <family val="2"/>
      </rPr>
      <t xml:space="preserve"> </t>
    </r>
    <r>
      <rPr>
        <sz val="11"/>
        <rFont val="Arial"/>
        <family val="2"/>
      </rPr>
      <t>The self-evaluation should be undertaken by taking into account programmatic achievements, financial performance and program issues in various functional areas (M&amp;E, Finance, Procurement, and Program Management, including management of sub-recipients).  See Guidelines for more detailed guidance.</t>
    </r>
  </si>
  <si>
    <t>Cash balance at the end of the period covered by this Progress Update</t>
  </si>
  <si>
    <t>See guidance on SSUF content and format in the guidelines.</t>
  </si>
  <si>
    <r>
      <t>!</t>
    </r>
    <r>
      <rPr>
        <sz val="13"/>
        <rFont val="Arial"/>
        <family val="2"/>
      </rPr>
      <t xml:space="preserve"> This table should contain all issues raised in the last Management Letter from the Global Fund or outstanding from previous Management Letters, and comment on the progress.</t>
    </r>
  </si>
  <si>
    <r>
      <t>(!)</t>
    </r>
    <r>
      <rPr>
        <sz val="11"/>
        <rFont val="Arial"/>
        <family val="2"/>
      </rPr>
      <t xml:space="preserve"> This table is included in the PU/DR form with the aim to improve completeness of information in the PQR system and not for comparing PQR amounts vis-à-vis expenditure per se. NB: PQR and expenditure amounts on health products may not be equal due to a timelag between payments and delivery of pharmaceuticals/health products.
</t>
    </r>
    <r>
      <rPr>
        <b/>
        <sz val="11"/>
        <color indexed="12"/>
        <rFont val="Arial"/>
        <family val="2"/>
      </rPr>
      <t>(!)</t>
    </r>
    <r>
      <rPr>
        <sz val="11"/>
        <rFont val="Arial"/>
        <family val="2"/>
      </rPr>
      <t xml:space="preserve">  For further guidance on PQR data entry, please refer to the guidelines.</t>
    </r>
  </si>
  <si>
    <t xml:space="preserve">During the lifetime of a grant, the Global Fund periodically disburses funds to the Principal Recipient (PR) based on demonstrated program performance and financial needs for the following period of implementation. 
The PR’s ongoing progress update and disbursement request (PU/DR) is both a progress report on the latest completed period of program implementation and a request for funds for the following period of implementation. Its purpose is to provide an update of the programmatic and financial progress of a Global Fund-financed grant, as well as an update on fulfillment of conditions precedent, management actions and other requirements. The PU/DR, alongside the Local Fund Agent (LFA) ongoing progress review and disbursement recommendation (short-form: LFA-verified PU/DR), forms the basis for the Global Fund’s disbursement decision by linking historical and expected program performance with the level of financing to be provided to the PR.
One Excel file contains both the PR’s PU/DR and the LFA-verified PU/DR. The PR should only complete the worksheets of the file pertaining to the PU/DR (the worksheet tabs color-coded in green), whereas the LFA should complete the worksheets of the file pertaining to the LFA-verified PU/DR (the worksheet tabs color-coded in blue). The Excel file also includes a reference checklist of supporting documents for the PU/DR review (the worksheet tab color-coded in yellow). This checklist is included for information and not for completion. The PU/DR should be completed by the PR of a Global Fund grant for every period in which a progress update is required, usually either on a quarterly, semiannual or annual basis, regardless of whether or not a disbursement is being requested. Once a year, the PR is expected to submit the Enhanced Financial Report (EFR) as part of the PU/DR (there is a dedicated tab for EFR in the Excel file). 
The PR is required to submit the PU/DR to the LFA within 45 calendar days from the closing date of the relevant progress update period when the report does not contain the EFR (as indicated in the performance framework of Annex A of the grant agreement) and within 60 calendar days when the report contains the EFR (once a year). 
The LFA should complete and submit a signed copy of the LFA-verified PU/DR to the Global Fund within ten working days after receiving the final signed version of the PU/DR from the PR and within 13 working days when the PU/DR report contains the EFR (once a year), unless agreed otherwise with the FPM (The LFA does not need to submit original/hard copies of each PU/DR reports. However, these documents should be available at the LFA’s offices for any audit/reviews. Also, the LFA should be ready at all times to submit these originals to the Secretariat upon request).  In this report the LFA should provide an analysis and comments based on verification of the PR-reported information, document grant risks and recommendations for improving program implementation, and finally, provide a performance rating to the grant and disbursement recommendation for the Global Fund’s consideration.  In defining the performance rating and recommending a disbursement amount, the LFA should use the Grant Rating Methodology of the Global Fund (as described in Annex 2 and communicated at various regional meetings and LFA training events) along with the Excel version of the Grant Rating Tool (to be provided to LFAs) to support the calculation of Indicator Rating.  
</t>
  </si>
  <si>
    <t>! A Statement of Sources and Uses of Funds (SSUF) is to be provided by PR along with the PUDR form</t>
  </si>
  <si>
    <r>
      <rPr>
        <b/>
        <sz val="16"/>
        <color indexed="12"/>
        <rFont val="Arial"/>
        <family val="2"/>
      </rPr>
      <t xml:space="preserve">Annex to PU/DR - LFA-reviewed Sub-recipient financial information </t>
    </r>
    <r>
      <rPr>
        <b/>
        <sz val="14"/>
        <color indexed="12"/>
        <rFont val="Arial"/>
        <family val="2"/>
      </rPr>
      <t xml:space="preserve">
! Completion of this table by the PR and verification by the LFA are </t>
    </r>
    <r>
      <rPr>
        <b/>
        <u val="single"/>
        <sz val="14"/>
        <color indexed="12"/>
        <rFont val="Arial"/>
        <family val="2"/>
      </rPr>
      <t>discretionary</t>
    </r>
    <r>
      <rPr>
        <b/>
        <sz val="14"/>
        <color indexed="12"/>
        <rFont val="Arial"/>
        <family val="2"/>
      </rPr>
      <t>, and should be done upon the Secretariat's request.</t>
    </r>
  </si>
  <si>
    <t>Cumulative Actual Expenditure through period covered by this Progress Update</t>
  </si>
  <si>
    <t>NB: The LFA should sign a printed version of the verified PU/DR and send it to the Secretariat as a pdf file by email, or include an electronic signature in the Excel file to be submitted to the Global Fund.</t>
  </si>
  <si>
    <t>Prevention: Behavioral Change Communication - Mass media</t>
  </si>
  <si>
    <t>Prevention: Behavioral Change Communication - community outreach</t>
  </si>
  <si>
    <t xml:space="preserve">Prevention: Counseling and Testing </t>
  </si>
  <si>
    <t>Supportive environment: Program management and administration</t>
  </si>
  <si>
    <t>HSS: Other, specify</t>
  </si>
  <si>
    <t>Prevention:  Behavioral Change Communication - Mass media</t>
  </si>
  <si>
    <t>Prevention:  Behavioral Change Communication - community outreach</t>
  </si>
  <si>
    <t>Other:Specify</t>
  </si>
  <si>
    <t>Georgia</t>
  </si>
  <si>
    <t>HIV/AIDS</t>
  </si>
  <si>
    <t>GEO-H-NCDC</t>
  </si>
  <si>
    <t>NCDC</t>
  </si>
  <si>
    <t>EUR</t>
  </si>
  <si>
    <t>Semester</t>
  </si>
  <si>
    <t>Impact</t>
  </si>
  <si>
    <t xml:space="preserve">Percentage of men who have sex with men who are living with HIV </t>
  </si>
  <si>
    <t>Percentage of people who inject drugs who are living with HIV</t>
  </si>
  <si>
    <t xml:space="preserve">Percentage of sex workers who are living with HIV </t>
  </si>
  <si>
    <t xml:space="preserve">AIDS related mortality per 100,000 population </t>
  </si>
  <si>
    <t>Outcome</t>
  </si>
  <si>
    <t xml:space="preserve">Percentage of adults and children with HIV known to be on treatment 12 months after initiation of antiretroviral therapy. </t>
  </si>
  <si>
    <t>Percentage of men reporting the use of a condom the last time they had anal sex with a male partner</t>
  </si>
  <si>
    <t>Percentage of sex workers reporting the use of a condom with their most recent client</t>
  </si>
  <si>
    <t xml:space="preserve">Percentage of people who inject drugs reporting the use of sterile injecting equipment the last time they injected </t>
  </si>
  <si>
    <t>2015</t>
  </si>
  <si>
    <t>n/a</t>
  </si>
  <si>
    <t>2014</t>
  </si>
  <si>
    <t>The prevalcne of HIV in Tbilisi was 0.6% and 0.8% in Batumi, total number of study participants tested on HIV was 277</t>
  </si>
  <si>
    <t>HMIS</t>
  </si>
  <si>
    <t>BSS (Behavioral Surveillance Survey)</t>
  </si>
  <si>
    <t>The value of the indicator was 94.4% in Tbilisi, but it was only 82.7% in Batumi (total number of respondents was 224</t>
  </si>
  <si>
    <t xml:space="preserve">Number of MARPs (IDUs, MSM and FSWs) covered with HIV testing and counselling (including provision of results) </t>
  </si>
  <si>
    <t>Current grant</t>
  </si>
  <si>
    <t>N-not cumulative</t>
  </si>
  <si>
    <t>Yes - Top 10</t>
  </si>
  <si>
    <t>2013</t>
  </si>
  <si>
    <t>1.1.</t>
  </si>
  <si>
    <t xml:space="preserve">Number of prisoners covered with VCT (HIV testing and counselling, including provision of results) </t>
  </si>
  <si>
    <t xml:space="preserve">Proportion of new individuals who test positive for HIV, enrolled in care (pre-ART or ART) services </t>
  </si>
  <si>
    <t>87.7% (430/490)</t>
  </si>
  <si>
    <t>Number and percentage of MSM reached with HIV prevention programmes - defined package of services</t>
  </si>
  <si>
    <t>4.5% (765/17000)</t>
  </si>
  <si>
    <t xml:space="preserve">Number and percentage of IDUs reached with HIV prevention programmes - defined package of services </t>
  </si>
  <si>
    <t>36% (16208/45000)</t>
  </si>
  <si>
    <t xml:space="preserve">Number and percentage of FSWs reached with HIV prevention programmes - defined package of services </t>
  </si>
  <si>
    <t>9.7% (776/8000)</t>
  </si>
  <si>
    <t>Percentage of individuals receiving OST who received treatment for at least 6 months</t>
  </si>
  <si>
    <t>16% (400/2450)</t>
  </si>
  <si>
    <t>Percentage of key affected population screened for TB</t>
  </si>
  <si>
    <t>N/A</t>
  </si>
  <si>
    <t xml:space="preserve">Number and percentage of eligible adults and children currently receiving antiretroviral therapy  </t>
  </si>
  <si>
    <t>51.5%(2092/4060)</t>
  </si>
  <si>
    <t>Percentage of adults and children that initiated ART, with an undetectable viral load at 12 months (&lt;1000 copies/ml)</t>
  </si>
  <si>
    <t>Y-cumulative annually</t>
  </si>
  <si>
    <t>83% (101/121)</t>
  </si>
  <si>
    <t xml:space="preserve">Number of patients with HIV Hep C co-infection receiving Hep C treatment </t>
  </si>
  <si>
    <t xml:space="preserve">1. Conditions Precedent to the First Disbursement (Terminal Date as stated in block 7A of the Face Sheet):
The first disbursement of Grant funds by the Global Fund to the Principal Recipient is subject to:
a)   the Principal Recipient entering into temporary arrangements with the existing Sub- recipients carrying out Program activities, under grant number GEO-H-GPIC, until the Principal Recipient submits a request for tender in accordance with the laws of Georgia, and new Sub-recipients are selected through such tender (for the avoidance of doubt, during such temporary arrangements period, the Standard Terms and Conditions of this Agreement shall apply); 
</t>
  </si>
  <si>
    <t>Met</t>
  </si>
  <si>
    <t xml:space="preserve">The first disbursement of Grant funds by the Global Fund to the Principal Recipient is subject to:
b) delivery by the Principal Recipient to the Global Fund, in form and substance satisfactory to the Global Fund, of a letter signed by the Authorized Representative of the Principal Recipient setting forth the name, title and authenticated specimen signature of each person authorized to sign disbursement requests under Article 10 of the Standard Terms and Conditions of this Agreement and, in the event a disbursement request may be signed by more than one person, the conditions under which each may sign.
</t>
  </si>
  <si>
    <t xml:space="preserve">2. Condition Precedent to the Use of Grant Funds by the Principal Recipient for procurement of health and non-health products (Terminal Date as stated in block 7B of the Face Sheet):
The use of Grant funds by the Principal Recipient for procurement of health and non-health products is subject to delivery by the Principal Recipient to the Global Fund, each in form and substance satisfactory to the Global Fund, of an Operations Manual (OM) which shall include procedures in respect of Procurement and Supply Management and regular progress updates, and shall address  weaknesses  identified  by the Principal Recipient  assessment, including but not limited to the following:
a) Standard Operating Procedures (SOPs) for procurement of health and non-health products; and
b) SOPs for supply chain management (including management information systems, forecasting and quantification, storage and distribution) of health products and pharmaceuticals on a national level (from central level to patient level).
Notwithstanding the foregoing set forth in this Section B(2)(b), prior to the satisfaction of this condition precedent, the Principal Recipient may use Grant funds, with the prior written approval of the Global Fund, for procurement of non-health products.
</t>
  </si>
  <si>
    <t xml:space="preserve">3. Conditions   Precedent   to   disbursement   by   the   Global   Fund   to   the Principal Recipient or use by the Principal Recipient of Grant funds to finance activities related to Objective 1:
The  Global  Fund  and  the  Principal  Recipient  shall  agree  on  the  list  of  activities  related  to
Objective 1
</t>
  </si>
  <si>
    <t xml:space="preserve">4. Condition Precedent to disbursement by the Global Fund to the Principal Recipient or use by the Principal Recipient of Grant funds for the 2015 budget:
a)   No later than 14 August 2014, the Ministry of Labour, Health and Social Affairs shall inform the Global Fund of the HIV treatment protocol that will be used in Georgia during  the  current  implementation  period;  upon  which  the  Global  Fund  will determine its ART funding contribution which would be incorporated into the 2015 budget (the Global Fund reserves a right to limit the ART funding to the treatment regimens recommended in the WHO 2013 treatment guidelines).
</t>
  </si>
  <si>
    <t xml:space="preserve">At its sole discretion, the Global Fund reserves the right to require the principal recipient to use the services of a suitability qualified procurement agent for the procurement of designated list of health products, including pharmaceuticals, for reasons of quality, and or value for money. when invoking this right, the Global Fund will stipulate the list of health products </t>
  </si>
  <si>
    <t>No  stock -outs  are  expected.</t>
  </si>
  <si>
    <t>Exchange rate at the date of transaction  (source: www.nbg.gov.ge)</t>
  </si>
  <si>
    <t xml:space="preserve">
</t>
  </si>
  <si>
    <t>Irma Khonelidze</t>
  </si>
  <si>
    <t>Programme Director, GF PIU, NCDC</t>
  </si>
  <si>
    <t>Unmet - In Progress</t>
  </si>
  <si>
    <t xml:space="preserve">During the review of the Progress Update as well as of the Audit for the fiscal year 2014, it was noted that the PR is using different accounrding methods to report on the financial positions, namely:  the Progress Updates submitted to the Secretariat semi-annually, are prepared on cash basis, while the statements of financial positions submitted to the MOLHSA quarterly, are prepared according to the local regulations using modified cash basis. Although the PR has sought approval for using modified cash basis for prepareation of the financial statements for fiscal year 2014 during the Audit review process, this was not disclosed to the Secretariat in advance. Due to delay in informing the Secretariat and as a result, delayed approval, the PR was required to prepare the financial statements during the audit review.  Required Actions: During the preparation for the Audit reivew of the financial statements for fiscal year 2015 we recommend the PR:                                                                                                                                                                              a) to bring to the secretarit attendion any specific regulations applied to the PR reorting and preparation of the financial statements, well in advance, The PR is required to disclose these requirements already at the stage of review and approval of the TORs for the Audit of Financial Statements for fiscal year 2015.    b) tofurther develop and refine the process of preparing the financial statements;                                                      c) toensure that the procedures and related deadlines for all staff involved in preparation of the financial statements are developed in advance and formally documented.                                                                                                Timeline: the PR should submit to the Secretariat the TORs for Audit reeview of the financial statements for fiscal year 2015 addressing the actions outlined by no Later than 31 July 2015. </t>
  </si>
  <si>
    <t>a) During the review it was noted that the PR's and SR's bookkeeping systems (mostly ORIS) do not contain specific fileds of expenditure categories or individual budget lines, Consequently, the risk or error in classification process exists.                                                                                                                                                      b) Additionally, the PR expenses the Pharmaceuticals, Health Products and Health Equipment as soon as it is transferred to SRs and monitor the use of such assets off balance sheet and perform the record in MS Excel Spreadsheets. There is no other special tool set in place for monitoring the usage neither at PR nor at SR level.  Required Actions: a) The PR is expected to follow up on the integration of the new financial software in existing accounting systems. While this activity should have been implemented during the last reporting period and was postpond, the PR is requested to ensure that the transition is completed before the end of fiscal year 2015. Additionally, the Secretariat requests the PR and SRs to produce semi-annual and monthly reports while reconciling between the financial reports and other accounting data, using MS excel.                                                                                                                                                                b) The PR is requested to ensure that further automation process is taking place, to better facilitate the process of gathering information for preparation of the grant program financail statements. Additionally, the PR should explore options to incorporate the accounting of PP and HPHE in the new financial software during its integration with the existing accounting systems by the end of fiscal year 2015.                  Timeline: the PR is requested to report on the progress made concerning the management actions outlined above by no later than 30 June 2015</t>
  </si>
  <si>
    <t xml:space="preserve">During the review of the Enhanced Financial Report (EFR) submitted with the Progress Update 2, inconsistances in reporting were noted:                                                                                                                                    a) The PR has reporting the period from 1 July 2014 to 31 December 2014 for the current period of the EFR, instead of reporting for the annual period 01 April 2014- 31 December 2014;                                                        b) It was noted that the PR has reported in the EFR Table E-Disburcement Breakdown by Implementing Entity the expenditures of the SRs (six HIV SRs) and not PR's disburcements to the SRs.                                         c) The PR has inserted the expenditure figure of SR HAPS (line #5) of SR CIF (Line #6) in Table E.               Required Action and Timelines: The PR is requested to reserve the EFR and to resubmit the document based on the findings outlined above and to submit the revised version to the Secretariat by no later than 31 May 2015. </t>
  </si>
  <si>
    <t>The revised EFR document was submitted by the PR by the requested deadline.</t>
  </si>
  <si>
    <t>The contracts for implementation of Objective 1 were signed during March and Appril of 2015 and SRs are working on the implementation of the following components since April and May.
- Strengthening LGBT Community - SR Tanadgoma, SSRs - NGO Identoba and NGO LGBT Georgia
- Strengthening HIV COmmunity - SR: NGO Real People, Real Vision,
- Advocacy component - SR: NGO Real People, Real Vision
- Training of Health Care Workers for HIV related Stigma Reduction in clinical settings - SR: HIV/AIDS Patients Support Foundation
In July 2015 two additional contracts were signed for implementation of the following interventions:
- Media Campaign for Stigma Reduction - SR: McCann Erickson company
- Survey of health care workers on HIV related stigma and discrimination - SR: BCG Research                                                                                                They will need to complete the activities outlined in the contracts by December 15th, 2015</t>
  </si>
  <si>
    <t xml:space="preserve">The NCDC has finalized the Spectrum results for the denominator of this indicator and the newly generated figure for the eligible adults and children for 2015 is 4,689. The figure is agreed with the UNAIDS also. </t>
  </si>
  <si>
    <t xml:space="preserve">The OST Module has been incorporated in the e-health system since March, 2015 and the GF OST sites were given the individual accesses to the system. Since April, 2015 they started entering the data on OST patients in the system. PR is closely monitoring the data entrance and chacks them against the paper reports during this piloting phase. The Module will be used as a final tool for OST patients reporting for the next PUDR period. </t>
  </si>
  <si>
    <t xml:space="preserve">All SRs were requested to provide cummulative reports for 6 months (January-June, 2015) and the reports were provided by SRs. PR M&amp;E personnel has validated the reported q-ties which are reported </t>
  </si>
  <si>
    <t xml:space="preserve">Relevant PQ-s are signed with VPP and IDA for procurement of ARV medicines (adults and pediatric drugs) , condoms and syringes based on the GF indicated list of health products for procurement through a qualified procurement agent. In addition, a few month supplies of condoms and syringes will be procured locally for GHRN due to increased coverage and corresponding consumption data. </t>
  </si>
  <si>
    <t>na</t>
  </si>
  <si>
    <t>50% (5976/11951)</t>
  </si>
  <si>
    <t>23% (1470/6500)</t>
  </si>
  <si>
    <t xml:space="preserve"> 41% (18281/45000) </t>
  </si>
  <si>
    <t xml:space="preserve">42% (18978/45000) </t>
  </si>
  <si>
    <t xml:space="preserve"> 8.5%(1438/17000) </t>
  </si>
  <si>
    <t xml:space="preserve"> 11.6%(1980/17000)</t>
  </si>
  <si>
    <t>60% (2808/ 4689)</t>
  </si>
  <si>
    <t xml:space="preserve"> 64.0%(3000/4689) </t>
  </si>
  <si>
    <t>Will be reported in February, 2016</t>
  </si>
  <si>
    <t>19% (1207/6500)</t>
  </si>
  <si>
    <t xml:space="preserve">PR with support of the CCM will devote the first year of the NFM program implementation (2016) to development of the Transition Plan which will define the entire policy and the process of transition from the GF to Government funding from 2019. A special “Policy and Advocacy Advisory Council (P&amp;AAC) to be established by the end of 2015 will provide essential guidance and govern the process. GF program take over commitments for YY 2016-2019 has already been reflected in the MTEF. The document will be submitted by the MoLHSA to the MoF by the middle of August, 2015; 
According to the initial draft, the financial commitments to key populations included in the Mid-Term Expenditure Framework by 2018 foresees the funding of the GF OST program from 2017. The detailed OST program transition plan will be developed by the end of 2016. 
CCM (through P&amp;AAC) and PR  plans to mobilize international TA for the transition plan development concerning both HIV and TB. The transition planning and sustainable financing for CSOs through effective mechanisms will be largely discussed during the high level harm-reduction regional conference (“Road to Success”) at the end of September in Tbilisi. The conference will provide a venue for high level officials from various countries in the region to discuss these issues and share lessons learned and solutions already applied for contracting CSOs.  
 </t>
  </si>
  <si>
    <t xml:space="preserve">All the info on  applicable health  products procurement within this reporting period was entered into the  PQR.  Following items procurement was processed and submitted accordingly:                                                1. HIV RDT&amp;EIA- SD Bioline HIV-1/2 3.0 [03FK10]- GF-H/ET/G-186                                                                                             2. HIV virological testing consumables/test kits:                                                                                                 a) Nuclisens Easy Mag Magnetic Silica 384  extractions( [280133]-contract GF-H/ET/G-156                     b)Nuclisens Easy Q HIV-1 v2.0( Automated) 48s/4L [280130]-contract GF-H/ET/G-156                                                                                                                                                                        3. HIV CD4 testing consumables /test kits:                                                                                                        a) Partec CD4 easy count kit 100s [05-8401]-contract GF-H/ET/G-165                                                             b)BD Calibrite 3 Beads for 25 tests [340486] -contract  GF-H/ET/G-170                                                          c) BD Calibrite APC Beads for 25 tests [340487] -contract    GF-H/ET/G-170                                                   d) BD FACS, MultiTest CD3/CD8/CD45/CD4 with Trucount Tubes, 50 tests [342447] -   contract    GF-H/ET/G-170                    </t>
  </si>
  <si>
    <t>Source is electronic database of GNRH and Tanadgoma.</t>
  </si>
  <si>
    <t>Exchange rate at the closing date of the previous reporting period (source: www.nbg.gov.ge)</t>
  </si>
  <si>
    <t>Exchange rate at the closing date of the current reporting period (source: www.nbg.gov.ge)</t>
  </si>
  <si>
    <t>14/08/2015  Tbilisi, Georgia</t>
  </si>
  <si>
    <t>Number of PWIDs reached with VCT services during P3 is 9540; Number of MSM  875 and number of FSWs 756.    Total number 11,171                                                                  (source for the data is electronic dabatase of SRs - GHRN and Tanadgoma).</t>
  </si>
  <si>
    <t>Mainly the underachivement is a result of dicreased total number of inmates comparing with the baseline number (10,000 vs. 24000 in 2013).  
(source is electronic dabase of SR - Tanadgoma)</t>
  </si>
  <si>
    <t>Although, there is underachievement in coverage of FSWs and MSM, the SR has demonstrated relatively improved performance. PR has ongoing communication with SR how to further improve the coverage data. PDI methodology proved to be effective among MSM in general. The same strategy was successfully tested among FSWs in Telavi. The PR and SR will continue this discussion to develop better strategies/methodologies for the NFM period. Coverage data for IDUs doesn't include the secondary clients any more as it was suggested by the GF Management Letter (Clients that were reached by the program beneficiaries and not by outreach workers).</t>
  </si>
  <si>
    <t xml:space="preserve">588 people were receiving OST through GF funding continuously over the period of 6 months . Opening of a new OST center has contributed to increased results. </t>
  </si>
  <si>
    <t xml:space="preserve">2808 patients were receiving ART as of June 30, 2015.(Source is electronic database of National AIDS Center). The denominator was updated by the NCDC through Sepctrum in June, 2015, as it was requested in the GF Management letter of May, 2015. New Denominator is 4689 (the previous one was 5080). The new figure was provided by survaillance department of NCDC and is agreed with UNAIDS. </t>
  </si>
  <si>
    <t>As agreed with the FPM, the indicator will be reported in February 2016; The initiation of Hep C elimination program in Georgia that includes free treatment with Hep C new medicines (Sovaldi, Harvoni) resulted in dicreased interest of HIV patients with hep C co-infection in treatment with pegilated interferon and ribavirin. Although, by the end of 2015 we anticipate to have a good achievements in number of AIDS patients who will recieve the treatment (they will recieve interferon and ribavirin procured within the GF program + Sovaldi provided by the state program)</t>
  </si>
  <si>
    <t xml:space="preserve">For replanning the Telavi Tanadgoma and Heamthy Cabinet's operations several meetings were organized by PR with Tanadgoma. SR performend the on-site assessment of the SSR's performance and has decided to test the PDI methodology among local FSWs. The methodology was succesfully piloted in Telavi and suraunding reions and new FSWs were enrolled in the program. The new clients were given the refferals to healthy cabinet on a regular basis, but the evaluation of the three month performance showed that although the number of FSWs served was increased,  no improvements were observed in using the healthy cabinet services by the FSWs reffered by Tanadgoma to the healthy cabinet. During June, 2015 PR and SR met again to discuss the issue. The new strategy that was agreed to be tested was to give the rides to FSWs to the Healthy Cabinets for STI diagnostics and treatment visits by social workers of Tanadgoma's with its car. In July 7 FSWs were given this kind of rides. The Q3 results will be evaluated and relevant decision will be made by PR. </t>
  </si>
  <si>
    <t xml:space="preserve">The training plan was approved by GF in May, 2015. The plan was disseminated among SRs and SSRs as a guidance for  planning of respective trainings. The training database tamplate was developed by PR and was provided to SRs in May also. They were requsted to start filling out the database from June 1, 2015. All of them have pre and post tests developed and used on regular basis. PR has provided the trianing evaluation form as well that trainees have to fill out for each training.  PR will request the first report on training from SRs according to the new database at the end of Q3.  Although, the SRs started providing the monthly reports using the provided format already. </t>
  </si>
  <si>
    <t xml:space="preserve">We agree that the switching to the new method of the counting has resulted in considerable overachievement reported for this indicator. 
We discussed the issue with the GHRN to understand the real reasons for the reported overachievement. One of the main reasons indicated was the reporting of so called secondary distribution of syringes (giving the syringes to the IDUs for their friends and reporting this secondary clients also). Since April of this year we agreed with the SR to not include these secondary clients in the database, as there is no evidence that the 7 digit codes provided by the direct clients for their friend IDUs is accurate.  The coverage data doesn't include also PDI clients and people who used only hepatitis C testing service. The final results for the last 6 months of the program implementation showed that the coverage percent went down to 104 which looks reasonable. Although, PR is planning to continue the observation and the monitoring of the reporting the coverage of IDUs during the next implementation period and propose the relevant changes to the GF Secretariat if necessary. 
</t>
  </si>
  <si>
    <t xml:space="preserve">For most of the indicators the PR’s and SRs’ performance within the GEO-H-NCDC program was satisfactory during the P3. In some areas the performance was even exceeding the expectations. For instance, the OST program’s achievement regarding the number of OST patients who utilized the service for 6 month period reached high 123%. Opening of a new OST center in Gldani district by SSR Uranti has contributed to this high result also. 
There were sound achievements reported from National AIDS Center regarding the ART implementation (94%). VCT coverage of PWIDs, FSWs and MSM reached 93%. Although, the main contribution to this result was made by GHRN for PWID VCT. Improved performance for VCT of PWIDs was partially attributed to the ongoing Hep C elimination program in the country. PWIDs interest in tandem testing for HIV and HCV has been increased and more clients received VCT service at the GHRN sites. It is anticipated that procurement of mobile ambulatories that was completed by the PR in P3 will improve the PWID coverage data. 
Coverage of FSWs and MSM with HIV prevention services has been improved but still remains relatively low. During P3 the PR and SR Tanadgoma has tested new strategies to improve the coverage data. PDI strategy worked well with MSMs and FSWs in the regions to attract new clients to the Tanadgoma sites. Despite the efforts made, the low STI treatment coverage remained at Telavi healthy cabinet. PR and SR agreed to use the Tanadgoma’s office car and provide transportation to FSWs referred for the treatment from other districts and villages, thus ensuring they are getting the required services at the healthy cabinet. This new strategy is in its testing stage and the PR and SR will report the results during P4. The data of the first month will be evaluated and if the intervention will be successful, the strategy may be considered in the NFM program.  It is anticipated that the Initiation of LGBT supporting activities by the SR Tanadgoma will further promote the HIV prevention service utilization by MSM population. . 
High 95% achievement was detected for screening on TB of key affected populations also and facilitated the strengthening of the linkages between the HIV and TB programs. 
Monitoring and treatment of PLHIV were conducted considering the WHO recommendations of the ARV drugs quantification mission of June, 2014. National AIDS Center is planning to consider WHO new guidelines for ART that suggests early initiation of the treatment and plans to increase the ART target by at least 200 patients in 2016. The detailed ARV drugs’ request for 2016 will be provided by the SR by September 1, 2016. PR will place the relevant order to PFSCM for both, the first and second line ARVs in September. To ensure that adequate funding is included in the 2016 State Budget, the PR has successful communication with the Ministry of Health which resulted in inclusion of 2,630,000 GEL in the State Budget for procurement of the first line ARVs in 2016. 
Implementation of BSS and Size Estimation study among PWIDs and MSM BSS have been completed. The PWID size estimation consensus meeting was organized by the NCDC.  The final report was submitted on August 7, 2015. The report for MSM BSS will be provided by CIF and Tanadgoma in October, 2015.  Both reports will be sent to UNADIS for the validation. 
Despite the fact that SRs are still using the excel based databases, the PR has achieved improved data reporting from SRs based on the continuous oversight and on-site instructions/validations regarding the ways of counting the indicators and the data-base improvement. In parallel, the PR is working on procurement of the service for unified HIV prevention database elaboration. OST module was included in the e-health system of the MoLHSA and is in the pilot phase which will be completed by the end of 2015. PR is regularly validates the paper forms’ data with the e-health OST module data. The PR has announced the tender for HIV prevention database in May, but had to cancel it as the specification of the product wasn’t well prepared couldn’t ensure the effective linkage with the MOHSA’s e-health system. PR has decided to procure the TA for development of the sound technical documentation for the HIV prevention database and ensure that the documentation is ready for NFM’s first year (2016). 
The service contracts are signed with all components of the program, including the Objective 1. Implementation of media campaign component and the survey of HCWs on HIV related stigma was started in April, 2015 and will be completed by the end of the year. Training Plan developed by the PR was approved in May, 2015. The SRs were provided by the training database tamplate and were requested to provide the training information in this format. All SRs are entering the training data using this tamplate. Trainees are required to complete the pre- and post-tests and the training evaluation forms for each training.  
PSM of the program has been improved also, PR and SRs were monitoring of supply consumption data to make reasonable quantifications for the remaining period of the grant + buffer stock. The PSM team had ensured that there was no stock out for any MPP or HP during the reporting period. 
Financial management was advanced during the P3 as well. The experienced SRs have improved the financial reporting. Understanding the limitations of the current financial management without the MIS, the PR is working on development of the technical documentation for this kind of system that has to be completed by the end of 2015. The MIS development process itself will be initiated during early 2016. The PR needs to ensure the effective linkages with the NCDC current systems and the treasury.
In June the PR was hosting the delegation from Balarus (the current and newly selected PRs’ representatives) for studying from the NCDC’s experience as of the state organization acting in the role of PR. PR’s team has prepared the presentation on all main issues relevant for start-up period of the GF grant and has facilitated the discussions regarding of the other issue of the interest of the guests.  
During the P3 the PR was also hosting the OPTIMA team that conducted strategic allocative efficiency study for Georgia to help the country with effective distribution of the available state and the GF funds for the coming few years. The results of the study are reflected in the NSP and NFM CN submitted by the CCM of Georgia to the GF.  
</t>
  </si>
  <si>
    <t xml:space="preserve">During P3 PR was maintaining regular monitoring of stocks and utilization of medicines and other health supplies by SRs. Based on these data PR was evaluating the requests coming from SRs critically and was asking for additional justifications before agreeing on the amount of products requested and the specifications. Generally, the communication processes with SRs regarding the procurement issue has been improved and SRs starting taking more seriously the consumption data themselves and the stock of the products. 
PR has successfully managed the stocks of all products. Although, due to the lengthy process of approval of the quota for methadone for GF OST Program by MARA (the PR has started the communication with MARA and the Ministry of Health in November, 2014 for procurement of the medicine in 2015), PR couldn't initiate the procurement process early enough and had to borrow some amount of the product from the State OST Program to ensure non-interrupted treatment of the GF OST patients.  The methadone procured within the GF Program was delivered to the country in July and the program was provided with sufficient stock of the drug to cover the needs till the next procurement (to be conducted in 2016). It has to be mantioned that PR's procurement team has managed the procurement of the methadone at very low price (2.35 EUR per unit). 
PR continued the work on institutionalization of the Logistic Information System - warehouse database, namely PR logistic specialist is entering data regarding all products procured. By the end of 2015 SRs will be required to enter the utilization data on all products entered in the system. SRs started reporting the stock of PH and PHPE according to the bench numbers.    
PR has completed the tender for procurement of Mobile Ambulatory cars. The Ambulatories are in the country, they will be provided to the GHRN after finishing the installation of all necessary furniture and the equipment inside. 
The agreement was reached with PPM for utilizing the PFSCM services for procurement of both, first line ARVs with the state funds and second line ARVs with the GF grant money. PR is planning to place the orders for both line medicines by the end of September 2015. The delivery of syringes and condoms for IDA is anticipated in September, 2015 that will also cover the buffer stock needs of Tanadgoma for these products. For GHRN due to increased consumption resulted from Hep C Elimination Program initiation and related increased number of HR clients, PR is planning to conduct about 3 month supply local procurement of syringes and male condoms for PWIDs to cover the buffer stock needs in 2016. 
Considering the start up of hep C free treatment program by the MOLHSA in April 2014, PR has discussed with the program officials the option for free and guaranteed access to the State Hep C program for HIV patients with HCV co-infection. The Decree of the prime minister was issued that guarantees this right for HIV patients. PR and SSA (Social Service Agency) has signed the certificate of acceptance by which PR handed over to the agency the procured interferon and ribavirin. The PR will continue monitoring and will report the indicator for HIV patients who will be treated for hep C at the end of P4.                                                                                                                                                                                                                                                        As it was indicated in PUDR for P2, the GEL exchange rate fluctuation remained one of the key issues that PSM team had to deal with. 
</t>
  </si>
  <si>
    <t xml:space="preserve">The two critical components of the financail management work are:
a) external to Georgia - communication with the donor (GFATM), and 
b) internal to Georgia – communication and reporting with the Ministries of Health and Finance, with NCDC, state statistics department, tax authorities, state revenue service, suppliers, service providers, etc. 
The former is smooth and efficient, which helps the stable and sound operations. In 2015 PR has timely completed the submission of the PU/DR, including EFR , met all of the donor’s additional ad-hoc requests for financial and/or operational data. These include PR/SR end-of month balances, grant fund receipts, payments to third parties, etc.
PR received Eur 4.015 K worth of two transfers from GFATM during the current reporting period.  Total receipt for 2014-30 June 2015 was Eur 8.433 K.  In addition, two direct payments to vendors, with total worth of Eur 194 K were completed.
RP financial operations are based on the accounting software ORIS (as an internal, albeit independent, part of NCDCs accounting), maintaining accurate and effective document filing for all transactions entered into system. As it was requested in the GF Management letter, the GF budget categories are already reflected in the current accounting system. Besides, developing new financial software (ERP is ongoing. The requirements/specifications for the system will be developed by the end of the year 2015. The first step is development of the detailed system specifications (to be ready by the end of November). The next step will be ERP system development. Procurement of services will be carried out via tender.
PR manages VAT as per the formal requirements, with the total worth of returnable VAT of GEL 113K; State Revenue Service has registered these amounts on PR tax card. We have already received from the revenue service the letter of consent to reimburse the amount of GEL 108K, which will be transferred to our account in three months after the date of notification. PR will be informing TGF on the receipt of funds, as soon as they are received.
PR’s total cash outflow for the reporting period was EUR 2.629K (including direct payment to PPM by the GF worth of 194 K). The Audit Report for the year 2014 was submitted to the GF on time and Auditor’s conclusion has reflected that financial Statements were prepared in all material respect in accordance with the ToR. 
The updated ToR for the next Audit service procurement for the year 2015 was submitted to the GF also.    
</t>
  </si>
  <si>
    <t>Based on the BSS; The report was sibmitted in August, 2015; Has to be validated with UNAIDS</t>
  </si>
  <si>
    <t xml:space="preserve">Preliminary data of the last census is 3.7 million population, the adjustment will be made when the census data will be officially validated by the State. </t>
  </si>
  <si>
    <t>The indicator will be reported on Feb 15, 2016.</t>
  </si>
  <si>
    <t>Based on the BSS; The report was submitted in August, 2015; Has to be validated with UNAIDS</t>
  </si>
  <si>
    <t xml:space="preserve">SPECIAL TERMS AND CONDITIONS FOR THIS AGREEMENT
No later than 30 June 2014, the CCM shall, or the Principal Recipient shall cause the CCM to, submit a Budgeted Sustainability Plan for the gradual governmental take-over of financing, starting in 2015, for activities supported by this Grant. GF agreed to postpone the terminal date of the condition to 31 December, 2015 </t>
  </si>
  <si>
    <t>48%(5700/11951)</t>
  </si>
  <si>
    <t xml:space="preserve">Recommendations to be addressed from the Audit of fiscal year 2014
The required actions were taken/recommendations are considered and followed precisely. ToR was submitted to the TGF for review per indicated deadline.
</t>
  </si>
  <si>
    <t xml:space="preserve">  
PR and SR’s have already integrated budget categories and lines in their existing accounting softwares and reports are reconciled with the accounting data on regular basis.   
Series of  meetings were conducted with almost all representatives of the ERP  market in Georgia, particularly Exact Georgia, Microsoft Georgia, UGT, Direct Solutions, Railway IT and IBS. Development of ERP has already been initiates. In phase 1 technical requirements for the system will be elaborated with detailed description and possible optimization of the business processes. This phase will be finished by the end of November, 2015. Actual development is planned in 2016, developer company will be selected through open competition, based on technical requirement document. 
NCDC started using of the Software for logistic PP and HPHE from this year. Information regarding GF Grant assets have already been entered in the integrated database (LIMS) of NCDC. However, during the roll out period some technical issues raised by NCDC logistic staff regarding the system, which is now under review (DITRA GH2 project in collaboration with  USAD HSSP proved support to NCDC) System will be fully operational by the end of 2015. </t>
  </si>
  <si>
    <r>
      <rPr>
        <b/>
        <sz val="11"/>
        <rFont val="Arial"/>
        <family val="2"/>
      </rPr>
      <t xml:space="preserve">OSDV Issue #1:   </t>
    </r>
    <r>
      <rPr>
        <sz val="11"/>
        <rFont val="Arial"/>
        <family val="2"/>
      </rPr>
      <t xml:space="preserve">                                                                                                                                                                            Results for indicator "Number and percentage of IDUs reached with HIV prevention programmes - defined package of services” - SR GHRN clients who are not in direct contact with project staff (secondary reach), but receive service package are considered reached.                                                   Required Actions: While the secondary distribution of commodities ( secondary coverage) might be beneficial for those PWIDs, SSRs should not register beneficiaries with unique identification codes in the database and the SR GHRN should not include these cases within the reported results for this indicator, unless those beneficiaries were already registered in the database and services were provided at least once.
Given that there is no mechanism to verify if the clients really received certain number of syringes/needles from their peers, only those who have direct contact with project staff should be counted, and reported.                                                                                                                                                                 Timeline: Immediately
</t>
    </r>
  </si>
  <si>
    <r>
      <rPr>
        <b/>
        <sz val="11"/>
        <rFont val="Arial"/>
        <family val="2"/>
      </rPr>
      <t xml:space="preserve">Other Management Issues: Issue #1 </t>
    </r>
    <r>
      <rPr>
        <sz val="11"/>
        <rFont val="Arial"/>
        <family val="2"/>
      </rPr>
      <t xml:space="preserve">                                                                                                                                     During the review of the peer education trainings conducted in October 2014 at the SR Tanadgoma for FSWs and at SSR Kamara for PWIDs, weaknesses in training content and manegement were identified. Required Actions: Following the approval of the training plan for HIV grant for year 2015, the PR should ensure that following recoemndations are addressed while conducting trainings:                                                                                                      a) Establishment of trainings database per SR, which will cintain detailed information on the trainings conducted, including agenda, list of participants at the training and key populations group they are representing, which will allow to count unique participants benefiting from these trainings rather than cumulative number of people trained.                                                                                                                                            b) Training materials should be revised and aligned amongst SRs, per key population group. Clear objectives, content, as well as suitable duration of the training per each key  population group should be established.                                                                                                                                                                                          c c) Pre and post training knwoledge questionnaires should be developed and shared with participants, in order to enhance the learning experience from the trainings, the outcomes from the training shuld be recorded in the electronic database developed by the PR/SR;                                                                                         d) The SRs should report to the PR on the trainings conducted on a quarterly basis.                                            Timeline: The PR is expected to report on the progress with submission of the next progress update, by no later than 14 August 2015. </t>
    </r>
  </si>
  <si>
    <r>
      <rPr>
        <b/>
        <sz val="11"/>
        <rFont val="Arial"/>
        <family val="2"/>
      </rPr>
      <t>M&amp;E, Issue #6:</t>
    </r>
    <r>
      <rPr>
        <sz val="11"/>
        <rFont val="Arial"/>
        <family val="2"/>
      </rPr>
      <t xml:space="preserve"> While we acknowledge the efforts made by the PR to catch up on the implementation of the program, the PR is expected to continue to follow up on the progress and implementation of the activities under Objective 1. Required Action and Timeline: The PR is requested to report on the progress made with respect to implementation of the activities planned under Objective 1 by no later than 30 June 2015. </t>
    </r>
  </si>
  <si>
    <t xml:space="preserve">Also, the draft state budget for 2016 includes cost for first line ARV medicines (2,630,000 GEL). The updated National Strategic Plan address the program sustainability planning as it indicates the relevant funding sources (State vrs Donors) for the specific activities. The NSP is translated into Georgian and will be submitted to the Camibet of Ministers for approval. </t>
  </si>
  <si>
    <t xml:space="preserve">4. Condition Precedent to disbursement by the Global Fund to the Principal Recipient or use by the Principal Recipient of Grant funds for the 2015 budget:
b)  By no later than 30 September 2014, revision by the Principal Recipient of the 2015 budget and Performance Framework targets for key populations, which shall further optimize and incorporate the results of: i) the population size estimates conducted between 1 January to 31 July 2014. and; ii) the Budgeted Sustainability Plan pursuant to Section C(2) of this Annex A (June 30, 2014) The date was postponed by GF with IL1 to 31, December, ,2015. </t>
  </si>
  <si>
    <r>
      <rPr>
        <b/>
        <sz val="11"/>
        <rFont val="Arial"/>
        <family val="2"/>
      </rPr>
      <t>M&amp;E, issue #5:</t>
    </r>
    <r>
      <rPr>
        <sz val="11"/>
        <rFont val="Arial"/>
        <family val="2"/>
      </rPr>
      <t xml:space="preserve"> In the absense of the unified module for the OST program integrated in the health management information system, risk or error and inaccurate calculation of the results achieved under the OST program is high. Required Action: The PR should ensure that the unified OST module is introduced by the ned of the next implementatuin period and is fully functional by the end of the year 2015. Timelien: The PR is expected to report on the results with submission of the next progress update, by no later than 14 August 2015. </t>
    </r>
  </si>
  <si>
    <r>
      <rPr>
        <b/>
        <sz val="11"/>
        <rFont val="Arial"/>
        <family val="2"/>
      </rPr>
      <t>M&amp;E, Issue #4:</t>
    </r>
    <r>
      <rPr>
        <sz val="11"/>
        <rFont val="Arial"/>
        <family val="2"/>
      </rPr>
      <t xml:space="preserve"> During the review, it was noted that the number of beneficiares served at the SSR Telavi Health Cabinet (program run by the SR Tanadgoma) remains very low with only 17 beneficiries (FSWs and MSM) served during the last reqporting period.                                                                                                                Required action: While the PR has already initiated discussions on ways to improve the performance in Telavi, the PR should ensure that the coverage of the health cabinet is increased.                                                                                                              Timeline: The PR should demonstrate meassures taken with the next progress update, by no later than 14August, 2015. </t>
    </r>
  </si>
  <si>
    <r>
      <rPr>
        <b/>
        <sz val="11"/>
        <rFont val="Arial"/>
        <family val="2"/>
      </rPr>
      <t>M&amp;E, Issue #3:</t>
    </r>
    <r>
      <rPr>
        <sz val="11"/>
        <rFont val="Arial"/>
        <family val="2"/>
      </rPr>
      <t xml:space="preserve"> During the varification of the indicator 3.1: "Number and percentage of eligible adults and children currently receiving ART", it was noted that the results of SPECTRUM analysis were provided by the National AIDS Center to the PR, however the denominator for this indicator wasnot updated to reflect the data.  Required Action: The PR should ensure that the latest verified results of SPECTRUM analysis are used for reporting. Consequently, the demoninator of the idnicator 3.1 shuld be updated to reflect the latest data available. The PR should submit request to the secretariat to for revision of the denimonator for the indiactor 3.1 (implementation periods 1 January 2015 through 31 December 2015). Timeline: The PR is requested to send revised PF to the Secretariat for review by no later than 31 May, 2015</t>
    </r>
  </si>
  <si>
    <r>
      <rPr>
        <b/>
        <sz val="11"/>
        <rFont val="Arial"/>
        <family val="2"/>
      </rPr>
      <t xml:space="preserve">M&amp;E, Issue #2: </t>
    </r>
    <r>
      <rPr>
        <sz val="11"/>
        <rFont val="Arial"/>
        <family val="2"/>
      </rPr>
      <t xml:space="preserve">While the Secretariat acknowledged the efforts made by the PR and SR to increase the "number and percentage of IDUs reached with HIV prevention programs", the PR is expected to provide more details on the results achieved. Furthermore, considering the latest overachivement, the PR should revise and set more ambitious targets for the indicator.                                                                            Required Action: The PR is rquested to submit request for revision of the targets for the indicator 2.2 (for implementation period 1 July 2015 - 31 December 2015).                                                                                                                                                                      Timeline: The PR is requested to send revised Performance Framework to the Secretariat for review by no later than 31 May 2015. </t>
    </r>
  </si>
  <si>
    <r>
      <rPr>
        <b/>
        <sz val="11"/>
        <rFont val="Arial"/>
        <family val="2"/>
      </rPr>
      <t>M&amp;E,</t>
    </r>
    <r>
      <rPr>
        <sz val="11"/>
        <rFont val="Arial"/>
        <family val="2"/>
      </rPr>
      <t xml:space="preserve"> </t>
    </r>
    <r>
      <rPr>
        <b/>
        <sz val="11"/>
        <rFont val="Arial"/>
        <family val="2"/>
      </rPr>
      <t xml:space="preserve">Issue 1: </t>
    </r>
    <r>
      <rPr>
        <sz val="11"/>
        <rFont val="Arial"/>
        <family val="2"/>
      </rPr>
      <t xml:space="preserve">During the review of the progress update, it was noted that the SRs are requested to submit monthly reports, however, the cumulative reports with results covering the 6-months period are not always available. Additionally, it was noted that the disaggregated values for some of the indicators are not produced by the SRs as part of the formally submitted reports. Consequently, the PR is verifying the results for the 6-months periods and performs the final calculation of the results against the targets.                                                                                                                                                              Required Action: While the PR's role is critical in ensuring that the correct data is reported with the Progress Update, it would be beneficial for the SRs to be further involved in reporting and commenting on the progress achieved during the 6-months period. The PR is invited to request for the submission of the semi-annual reports by the SRs with data for all indicators, in addition to the monthly reports submitted.                                                                                                                                                                                   Timeline: The PR is reqeusted to report on the progress made concerning the management action outlines above with the submission of the progress updated, by no later than 14 August 2015. </t>
    </r>
  </si>
  <si>
    <t xml:space="preserve"> The Budget relates to the Medicines and Pharmaceuticals procured locally and through international PSM Agencies to be paid directly by The Global Fund. 
The variance consists of the Negative variance of  Euro 1,033 and the Positive Variance of Euro 1,435,230
The positive variance is due to several reasons:    Saving: Euro 221,237 – a) Volume of Methadone reduced , based on the quota of methadone for the country, remaining amount agreed with the Drug Regulation Agency will be procured in 2015 within 2015 budget;  b) Some drugs not procured due to the avaliable stock at SR ; c) Cheaper unit prices resulted from local procurement 
 Euro 709,754 –Saving in ARVs resulted from actual PQ signed with PPM;  
Euro 1938 – saving in procurement of essential drugs was made by Aids Center
Euro 372,916 - Interferon procurement of the year 2015 was cenceled due to the start up of the State Hep C Program that will support HCV patients, including those who have HIV infection and provide free combination treatment (Interferon, ribavirin + Sovladi)
Postponed Activities and commitments comprised of total EUR 129,384 and includes payment for methadone and Interferon (remaining delivery for the actual contract signed in 2014) as well as Procurement of STI drugs postponed to the next period. The tender for latter procurement is ongoing and the winner will be known in August, 2015. 
Overspending Eur 1,033 – procurement of STA essential drugs -actual cost is greater than budgeted due to updated quantification of the needs by the SR
</t>
  </si>
  <si>
    <t xml:space="preserve"> The category relates to the Health product/equipment procured locally and with IDA. 
The variance is due to several reasons: Savings in the amount of Euro 1,549,118 - There was saving in procuring health products and equipment due to the following factors: 1. Local procurement with competitive bidding with preceding market assessment derived cheaper unit costs compared to the budgeted amounts; 2. Available stocks at SRs and Re- calculation of average consumption rates;  This sum also includes saving in the amount of EUR 9,631 which is lab supplies for research procured by SR CIF.
Postponed activities and commitments in the amount of EUR 961,003: Most Contracts for this category are already signed, remaining tenders are ongoing. The payment for the procurement will be carried in the next reporting period. These include:
Euro 711,414 - Procurement of Tests, lab supplies and flow cytometer for objective 3 
EUR 142,547- Syringes procurement, it includes postponed payments to IDA as the products will be delivered in September, 2015 and also additional local procurement of syringes for GHRN due to increased consumption.
Eur 29,756 – payments for condoms for TG through IDA and additional local procurement of male condoms for GHRN will be carried out in next reporting period 
Eur 59,147-    Payments for tests (HBV; HBC; Saliva Chlamidya etc) for objective 2 will be carried in Q3 and Q4 2015
EUR 18,139 -Some Lab supplies will be procured/reimbursed (scarifier, alcohol pads, disinfectants etc) for Srs during Q3 and Q4 of 2015
Overspending EUR 1,270 – actual cost was greater than budgeted for minor lab supplies 
</t>
  </si>
  <si>
    <t xml:space="preserve">The Budget relates to the Health product/equipment procured locally and directly by the Global fund. 
The variance consists of Negative variance of  Euro 136,413 and Positive Variance of Euro 1,585,287
The variance is due to several reasons: Total Saving comprised EUR 624, 284: Saving in the amount of  EUR 38,326 in procurement of syringes and needles is derived from lower unit price and decreased quantities per product;
Condoms and lubricants were procured at lower prices and per updated quantities, resulting in saving of EUR 60,627 
Tests (HBV; HCV; Chlamydia etc.)  For Objective 2 procured through tender at a lower actual price resulted in saving of EUR 30,418 
Quantities of Lab supplies (scarifier, alcohol pads, disinfectants etc) for objective 2 was reviewed and updated according to current consumption, also lower actual unit costs offered in tenders resulted saving EUR 72,399  
Euro 404,200 – actual costs for AIDS treatment monitoring and HCV treatment monitoring tests and related supplies were less than budgeted; Also procurement of 5 relatively simple flow cytometers instead of 1 sophisticated instrument resulting in saving.
Procurement of Naloxone was cancelled due to the available stock, the saving is EUR 18,314 
Postponed activities and commitments in the amount of EUR 961,003: Most Contracts for this category are already signed, remaining tenders are ongoing. The payment for the procurement will be carried in the next reporting period. It includes:
Euro 711,414 - Procurement of Tests, lab supplies and flow cytometer for objective 3 
EUR 142,547- Syringes procurement, it includes postponed payments to IDA as the products will be delivered in September, 2015 and also additional local procurement of syringes for GHRN due to increased consumption.
Eur 29,756 – payments for condoms for TG through IDA and additional local procurement of male condoms for GHRN will be carried out in next reporting period 
Eur 59,147-    Payments for tests (HBV; HBC; Saliva Chlamidya etc) for objective 2 will be carried in Q3 and Q4 2015
EUR 18,139 -Some Lab supplies will be procured/reimbursed (scarifier, alcohol pads, disinfectants etc) for Srs during Q3 and Q4 of 2015
Overspending in the amount of EUR 136,413 includes: Euro 119,577 – Actual cost for Procurement of Mobile laboratories and lab equipment delayed from 2014; Euro 16,836 – Procurement of lab supplies for objective 4 research was budgeted in the year 2014 and the actual payments occurred in 2015 by the SR. 
</t>
  </si>
  <si>
    <t xml:space="preserve">The Budget relates to the Medicines and Pharmaceuticals procured locally and through international PSM Agencies to be paid directly by The Global Fund. 
The variance consists of the Negative variance of  Euro 190,839 and the Positive Variance of Euro 643,911
The variance is due to several reasons:  Total saving comprised Euro 514,527 –  caused by cheaper unit price for Methadone procurement (EUR 142,315) and cancelation of Interferon procurement (EUR 371,992). The latter was resulted by initiation of Free Hep C treatment program, where HIV patients with hep C co-infection will have free access to more comprehensive treatment that will also utilize the pegylated interferon and ribavirin procured through the GF Program. Euro 220 – saving in procurement of essential drugs was made by Aids Center
Postponed Activities and commitments comprised of total EUR 129,384 and includes payment for methadone and Interferon (remaining delivery for the actual contract signed in 2014) as well as Procurement of STI drugs postponed to the next period. The tender for latter procurement is ongoing and the winner will be known in August, 2015. 
Total Overspending was EUR 190,839 mainly due to PPM reimbursement during the current period, which was budgeted in 2014; small part of negative variance is procurement of STA essential drugs -actual cost is greater than budgeted due to updated quantification of the needs by the SR (EUR 1,331); 
</t>
  </si>
  <si>
    <t xml:space="preserve">
The reporting period relates to activities performed by the SRs for January-June period. Within the current reporting period SRs received payment for December 2014-May 2015 period and some of them received advance payments (GHRN; Narc; SRs performing Objective 1 activities ) for total contract period. Total reimbursement for services equals EUR 1,643,597 ( TG- EUR 227,669; HAPS –EUR 56,980 ; MHDAC –EUR 280,316; Aids Center EUR 304,177; CIF –EUR 161,801, GHRN- EUR 567,720, Objective 1 - EUR 44,934) and  Advance Payments total is EUR 25,757 (GHRN-EUR 15,971; Narc – EUR 5,842; Objective 1 SRs – EUR 3,944) .
The variance consists of a) differences between periods for which SRs were reimbursed and the budget periods (December 2014-May 2015 vs. January – June 2015); b) savings in program implementation (less amounts were spent per activities by SRs), some of the trainings included in the budget were not approved by the GF and were canceled; C) postponed activities include the BSS among prisoners that wasn’t started on-time due to the technical issues (permit didn’t provide the support letter within the reporting period) implementation of Mobile Laboratory related activities by GHRN will be started from September, 2015 when the network will receive the procured vehicles; 
Absorption rate : 79%
</t>
  </si>
  <si>
    <t xml:space="preserve">Net variance of EUR 2,175,290 consists of Positive variance of Euro 2,508,128 and negative variance of Euro 332,838;
Positive variance is derived from activities that were budgeted in current reporting period and represent either saving , commitments or  postponed activities.
Commitments and postponed activities amount for EUR 1,205,358 and include:
EUR 961,003 -Part of the deliveries and/or payments of HPHE was postponed to the next reporting period.  
EUR 129,384  - Delivery and payment for MPP was delayed to the next reporting period.
Eur 15,171 - Part of the Office equipment and furniture to be distributed to Srs was postponed to Q3, also repair works for OST new center was carried over to Q3 . Most tenders are already finished and contracts are already signed. 
EUR 53,664 -Fuel budget for June and remaining months as well as fuel for mobile laboratories was moved to Q3-Q4 
EUR 46,136 - Project Management costs including media campaign of Objective 1 was postponed to next Q . The media campaign started in May, 2015 but the report for the phase 1 of the component will be submitted in July and service will reimbursed in August, 2015. 
Total Saving from current reporting period is comprised of EUR 1,302,770 and mainly is resulted from HPHE and MPP procurements.  
EUR 624,284 -Saving from HPHE procurement is derived from low unit prices as a result of tenders; and, revision of the q-ties based on the consumption data and some cancelled activities. 
EUR 514,307 - Saving in MPP procurement is resulted from lower unit process than budgeted and from activities that were cancelled.
EUR 41,050 - Procurement of office equipment, furniture and printing of materials through tenders resulted in saving as well
EUR 9600 - actual fuel cost was less than budgeted and saving comprised 
EUR 44,188  - Procurement of Vehicles for SRs was cancelled 
EUR 69,339 - Saving in Project management costs including International PSM consultant fee, Fuel cost for PR (OVE)
Negative Variance: Euro 332,838– The driver of negative variance is Actual cost of all procurements that were delayed from the year 2014 budget (Mobile laboratories, ARVs, Office equipment and furniture for SRs and etc)
Absorption rate: 31%
</t>
  </si>
  <si>
    <t xml:space="preserve">Net variance of EUR 4,722,622 consists of Positive variance of Euro 4,726,737 and negative variance of Euro 4,115;
Positive variance is derived from activities that were budgeted in current reporting period and represents either in saving, commitments or  postponed activities.
Commitments and postponed activities amounted for EUR 1,237,218 and include:
EUR 961,003 -Part of the deliveries and/or payments of HPHE was postponed to the next reporting period.  
EUR 129,384  - Delivery and payment for MPP was delayed to the next reporting period.
Eur 15,171 - Part of Office equipment and furniture to be distributed to Srs was postponed to Q3, also repair works for OST new center was carried to Q3 . Most tenders are already finished and contracts are already signed. 
EUR 53,664 -Fuel budget for June and remaining months as well as fuel for mobile laboratories was moved to Q3-Q4 
EUR 46,136 - Project Management costs including media campaign of Objective 1 was postponed to next Q . The media campaign started in May, 2015 but the report for the phase 1 of the component will be submitted in July and service will reimbursed in August, 2015. 
EUR 28,860 – Lab supplies that supposed to be procured for CIF by the PR was moved to SR’s budget (CIF) 
Eur 3000 – for ERP Data base technical documentation  development was postponed 
Total Saving from current reporting period is comprised of EUR 3,489,519 and mainly is resulted from HPHE and MPP procurements.  
EUR 61,226- fuel price was less than budgeted and consumption less than budgeted
EUR  1 539 487  -Saving from HPHE procurement is derived from low unit prices as a result of tenders; and, revision of the q-ties based on the consumption data and some cancelled activities. 
EUR 1,526,776- Saving in MPP procurement, including PSM is resulted from lower unit process than budgeted and from activities that were cancelled.
EUR 18,271 – remaining fund from the database development budget (initially included in GHRN budget) is included in the saving. 
EUR 102,335 - Procurement of office equipment, furniture and printing of materials through tenders resulted in saving ,  also actual fuel cost was less than budgeted and saving comprised EUR 9600
EUR 77,978  - Procurement of Vehicles for SRs was cancelled 
EUR 163,446 - Saving in Project management costs including International PSM consultant's fee, in HR (HIV M&amp;E specialist and logistics specialist ) ; saving related to renovation of office; procuring furniture (It was handed over from previous PR) ; fuel; tender announcement costs, Technical assistance; late start of media campaign. 
Negative Variance: Euro 4,115– The negative variance is derived from increased volume of STI drugs procurement , as a result of SR requirement and small differences in the office equipment procurement prices.
Absorption rate: 29%
</t>
  </si>
  <si>
    <t xml:space="preserve">The cumulative period relates to activities performed by the SRs for April 2014-June 2015 period. Within this period SRs received payment for April 2014-May 2015 and some of them have remaining advance payments (GHRN; Narc; SRs performing the Objective 1 activities ) till the contract end period. Total reimbursement for services and advance payments equals EUR 3,790,604 ( TG- EUR 568,777; HAPS –EUR 1
52,742; MHDAC –EUR 669,958 Aids Center EUR 715,398; CIF –EUR 263,640, GHRN- EUR 1,371,210, Objective 1 - EUR 48,878) 
The variance consists of a) differences between periods for which SRs were reimbursed and the budget periods  b) savings in program implementation (less amounts were spent per activities by SRs for trainings, meetings, M&amp;E visits, for technical service of cars and equipment; less amounts were spent for PDI incentives and for case management and other activities; AIDS Center also procured the international QC service at a low price). C) differences in the budgeted amounts and the contractual amounts defined through the service procurement tenders;
d) postponed activities – Delays in implementation of the Objective 1 (started from April, 2015) and in opening of a new OST Center as well as procurement of mobile ambulatories and savings in related expenditures by the GHRN and Narcology Center for HR, T, ME, PA and OVE categories; National AIDS Center had postponed hiring of a new personnel for its administrative and PSM staff;
e) canceled activities - Opening of a new ART Treatment Center was canceled; Drug Addiction Prevention Day Conference was canceled due to technical reasons, participation in international conferences were included into ME category, while it was initially budgeted in the OVE in approved GF budget; HAPS had canceled AIDS Victims Day Commemoration Event organization. Different SR (BCG Company) is selected through tender for implementation of HIV related Stigma assessment survey among HCWs which in the budget file is assigned to HAPS. 
Absorption rate : 77%
</t>
  </si>
  <si>
    <t xml:space="preserve">ToR for the fiscal year 2015's Audit is submitted to GF </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</si>
</sst>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ari&quot;;\-#,##0\ &quot;Lari&quot;"/>
    <numFmt numFmtId="165" formatCode="#,##0\ &quot;Lari&quot;;[Red]\-#,##0\ &quot;Lari&quot;"/>
    <numFmt numFmtId="166" formatCode="#,##0.00\ &quot;Lari&quot;;\-#,##0.00\ &quot;Lari&quot;"/>
    <numFmt numFmtId="167" formatCode="#,##0.00\ &quot;Lari&quot;;[Red]\-#,##0.00\ &quot;Lari&quot;"/>
    <numFmt numFmtId="168" formatCode="_-* #,##0\ &quot;Lari&quot;_-;\-* #,##0\ &quot;Lari&quot;_-;_-* &quot;-&quot;\ &quot;Lari&quot;_-;_-@_-"/>
    <numFmt numFmtId="169" formatCode="_-* #,##0\ _L_a_r_i_-;\-* #,##0\ _L_a_r_i_-;_-* &quot;-&quot;\ _L_a_r_i_-;_-@_-"/>
    <numFmt numFmtId="170" formatCode="_-* #,##0.00\ &quot;Lari&quot;_-;\-* #,##0.00\ &quot;Lari&quot;_-;_-* &quot;-&quot;??\ &quot;Lari&quot;_-;_-@_-"/>
    <numFmt numFmtId="171" formatCode="_-* #,##0.00\ _L_a_r_i_-;\-* #,##0.00\ _L_a_r_i_-;_-* &quot;-&quot;??\ _L_a_r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 #,##0.00_ ;_ * \-#,##0.00_ ;_ * &quot;-&quot;??_ ;_ @_ "/>
    <numFmt numFmtId="181" formatCode="_ * #,##0_ ;_ * \-#,##0_ ;_ * &quot;-&quot;??_ ;_ @_ "/>
    <numFmt numFmtId="182" formatCode="[$-409]d\-mmm\-yyyy;@"/>
    <numFmt numFmtId="183" formatCode="#,##0.00;[Red]\(#,##0.00\)"/>
    <numFmt numFmtId="184" formatCode="#,##0.0000_);[Red]\(#,##0.0000\)"/>
    <numFmt numFmtId="185" formatCode="dd/mm/yyyy;@"/>
    <numFmt numFmtId="186" formatCode="[$-409]d\-mmm\-yy;@"/>
    <numFmt numFmtId="187" formatCode="&quot;$&quot;#,##0"/>
    <numFmt numFmtId="188" formatCode="#,##0.0000;[Red]\-#,##0.0000"/>
    <numFmt numFmtId="189" formatCode="mm/dd/yy;@"/>
    <numFmt numFmtId="190" formatCode="#,##0.0000_ ;\-#,##0.0000\ "/>
    <numFmt numFmtId="191" formatCode="#,##0.00_ ;\-#,##0.00\ "/>
    <numFmt numFmtId="192" formatCode="#,##0.0000"/>
    <numFmt numFmtId="193" formatCode="0.0000"/>
    <numFmt numFmtId="194" formatCode="_(* #,##0.00_);_(* \(#,##0.00\);_(* #,##0.00%_)"/>
    <numFmt numFmtId="195" formatCode="_(* #,##0.00_);_(* \(#,##0.00%\);_(* &quot;-&quot;??_);_(@_)"/>
    <numFmt numFmtId="196" formatCode="_(* #,##0.00%_);_(* \(#,##0.00\);_(* &quot;-&quot;??_);_(@_)"/>
    <numFmt numFmtId="197" formatCode="[$-809]dddd\,\ dd\ mmmm\ yyyy"/>
    <numFmt numFmtId="198" formatCode="yyyy"/>
    <numFmt numFmtId="199" formatCode="0.000"/>
    <numFmt numFmtId="200" formatCode="0.0"/>
    <numFmt numFmtId="201" formatCode="&quot;Yes&quot;;&quot;Yes&quot;;&quot;No&quot;"/>
    <numFmt numFmtId="202" formatCode="&quot;True&quot;;&quot;True&quot;;&quot;False&quot;"/>
    <numFmt numFmtId="203" formatCode="&quot;On&quot;;&quot;On&quot;;&quot;Off&quot;"/>
    <numFmt numFmtId="204" formatCode="[$€-2]\ #,##0.00_);[Red]\([$€-2]\ #,##0.00\)"/>
    <numFmt numFmtId="205" formatCode="0.0%"/>
    <numFmt numFmtId="206" formatCode="_(* #,##0_);_(* \(#,##0\);_(* &quot;-&quot;??_);_(@_)"/>
    <numFmt numFmtId="207" formatCode="_(* #,##0.000_);_(* \(#,##0.000%\);_(* &quot;-&quot;??_);_(@_)"/>
    <numFmt numFmtId="208" formatCode="_(* #,##0.0_);_(* \(#,##0.0%\);_(* &quot;-&quot;??_);_(@_)"/>
    <numFmt numFmtId="209" formatCode="0.000%"/>
    <numFmt numFmtId="210" formatCode="0.0000%"/>
    <numFmt numFmtId="211" formatCode="0.000000000000000%"/>
    <numFmt numFmtId="212" formatCode="0.00000000000000%"/>
    <numFmt numFmtId="213" formatCode="0.0000000000000%"/>
    <numFmt numFmtId="214" formatCode="0.000000000000%"/>
    <numFmt numFmtId="215" formatCode="0.00000000000%"/>
    <numFmt numFmtId="216" formatCode="0.0000000000%"/>
    <numFmt numFmtId="217" formatCode="0.000000000%"/>
    <numFmt numFmtId="218" formatCode="0.00000000%"/>
    <numFmt numFmtId="219" formatCode="0.0000000%"/>
    <numFmt numFmtId="220" formatCode="0.000000%"/>
    <numFmt numFmtId="221" formatCode="0.00000%"/>
  </numFmts>
  <fonts count="120">
    <font>
      <sz val="10"/>
      <name val="Arial"/>
      <family val="0"/>
    </font>
    <font>
      <sz val="11"/>
      <color indexed="8"/>
      <name val="Calibri"/>
      <family val="2"/>
    </font>
    <font>
      <sz val="12"/>
      <name val="Times New Roman"/>
      <family val="1"/>
    </font>
    <font>
      <sz val="12"/>
      <name val="Arial"/>
      <family val="2"/>
    </font>
    <font>
      <sz val="10"/>
      <name val="Times New Roman"/>
      <family val="1"/>
    </font>
    <font>
      <b/>
      <sz val="16"/>
      <name val="Arial"/>
      <family val="2"/>
    </font>
    <font>
      <b/>
      <sz val="12"/>
      <color indexed="9"/>
      <name val="Arial"/>
      <family val="2"/>
    </font>
    <font>
      <b/>
      <sz val="12"/>
      <name val="Arial"/>
      <family val="2"/>
    </font>
    <font>
      <b/>
      <sz val="11"/>
      <color indexed="8"/>
      <name val="Arial"/>
      <family val="2"/>
    </font>
    <font>
      <b/>
      <sz val="11"/>
      <color indexed="9"/>
      <name val="Arial"/>
      <family val="2"/>
    </font>
    <font>
      <sz val="11"/>
      <name val="Arial"/>
      <family val="2"/>
    </font>
    <font>
      <b/>
      <sz val="11"/>
      <name val="Arial"/>
      <family val="2"/>
    </font>
    <font>
      <b/>
      <sz val="12"/>
      <color indexed="8"/>
      <name val="Arial"/>
      <family val="2"/>
    </font>
    <font>
      <b/>
      <sz val="20"/>
      <name val="Arial"/>
      <family val="2"/>
    </font>
    <font>
      <b/>
      <sz val="14"/>
      <color indexed="9"/>
      <name val="Arial"/>
      <family val="2"/>
    </font>
    <font>
      <sz val="11"/>
      <color indexed="8"/>
      <name val="Arial"/>
      <family val="2"/>
    </font>
    <font>
      <b/>
      <i/>
      <sz val="14"/>
      <name val="Arial"/>
      <family val="2"/>
    </font>
    <font>
      <vertAlign val="superscript"/>
      <sz val="11"/>
      <name val="Arial"/>
      <family val="2"/>
    </font>
    <font>
      <b/>
      <sz val="18"/>
      <name val="Arial"/>
      <family val="2"/>
    </font>
    <font>
      <sz val="18"/>
      <name val="Arial"/>
      <family val="2"/>
    </font>
    <font>
      <b/>
      <sz val="10"/>
      <name val="Arial"/>
      <family val="2"/>
    </font>
    <font>
      <u val="single"/>
      <sz val="14"/>
      <name val="Arial"/>
      <family val="2"/>
    </font>
    <font>
      <i/>
      <sz val="11"/>
      <name val="Arial"/>
      <family val="2"/>
    </font>
    <font>
      <b/>
      <sz val="14"/>
      <name val="Arial"/>
      <family val="2"/>
    </font>
    <font>
      <u val="single"/>
      <sz val="12"/>
      <name val="Arial"/>
      <family val="2"/>
    </font>
    <font>
      <sz val="14"/>
      <name val="Arial"/>
      <family val="2"/>
    </font>
    <font>
      <sz val="8"/>
      <name val="Arial"/>
      <family val="2"/>
    </font>
    <font>
      <u val="single"/>
      <sz val="11"/>
      <name val="Arial"/>
      <family val="2"/>
    </font>
    <font>
      <sz val="10"/>
      <color indexed="22"/>
      <name val="Arial"/>
      <family val="2"/>
    </font>
    <font>
      <sz val="10"/>
      <color indexed="8"/>
      <name val="Arial"/>
      <family val="2"/>
    </font>
    <font>
      <sz val="7"/>
      <name val="Times New Roman"/>
      <family val="1"/>
    </font>
    <font>
      <b/>
      <i/>
      <sz val="11"/>
      <name val="Arial"/>
      <family val="2"/>
    </font>
    <font>
      <i/>
      <sz val="10"/>
      <name val="Arial"/>
      <family val="2"/>
    </font>
    <font>
      <sz val="11"/>
      <color indexed="9"/>
      <name val="Arial"/>
      <family val="2"/>
    </font>
    <font>
      <b/>
      <sz val="11"/>
      <color indexed="10"/>
      <name val="Arial"/>
      <family val="2"/>
    </font>
    <font>
      <b/>
      <sz val="11"/>
      <color indexed="52"/>
      <name val="Arial"/>
      <family val="2"/>
    </font>
    <font>
      <sz val="10"/>
      <color indexed="10"/>
      <name val="Arial"/>
      <family val="2"/>
    </font>
    <font>
      <b/>
      <sz val="11"/>
      <color indexed="12"/>
      <name val="Arial"/>
      <family val="2"/>
    </font>
    <font>
      <sz val="11"/>
      <color indexed="12"/>
      <name val="Arial"/>
      <family val="2"/>
    </font>
    <font>
      <sz val="10"/>
      <color indexed="9"/>
      <name val="Arial"/>
      <family val="2"/>
    </font>
    <font>
      <b/>
      <sz val="9"/>
      <name val="Arial"/>
      <family val="2"/>
    </font>
    <font>
      <sz val="10"/>
      <color indexed="12"/>
      <name val="Arial"/>
      <family val="2"/>
    </font>
    <font>
      <b/>
      <sz val="10"/>
      <color indexed="12"/>
      <name val="Arial"/>
      <family val="2"/>
    </font>
    <font>
      <b/>
      <sz val="11"/>
      <color indexed="53"/>
      <name val="Arial"/>
      <family val="2"/>
    </font>
    <font>
      <b/>
      <u val="single"/>
      <sz val="12"/>
      <color indexed="12"/>
      <name val="Arial"/>
      <family val="2"/>
    </font>
    <font>
      <b/>
      <sz val="12"/>
      <color indexed="12"/>
      <name val="Arial"/>
      <family val="2"/>
    </font>
    <font>
      <sz val="12"/>
      <color indexed="12"/>
      <name val="Arial"/>
      <family val="2"/>
    </font>
    <font>
      <sz val="11"/>
      <color indexed="53"/>
      <name val="Arial"/>
      <family val="2"/>
    </font>
    <font>
      <b/>
      <sz val="12"/>
      <color indexed="8"/>
      <name val="Calibri"/>
      <family val="2"/>
    </font>
    <font>
      <b/>
      <sz val="10"/>
      <color indexed="8"/>
      <name val="Calibri"/>
      <family val="2"/>
    </font>
    <font>
      <b/>
      <u val="single"/>
      <sz val="10"/>
      <color indexed="8"/>
      <name val="Calibri"/>
      <family val="2"/>
    </font>
    <font>
      <b/>
      <sz val="10"/>
      <name val="Calibri"/>
      <family val="2"/>
    </font>
    <font>
      <sz val="10"/>
      <color indexed="8"/>
      <name val="Calibri"/>
      <family val="2"/>
    </font>
    <font>
      <b/>
      <sz val="11"/>
      <color indexed="12"/>
      <name val="Calibri"/>
      <family val="2"/>
    </font>
    <font>
      <b/>
      <u val="single"/>
      <sz val="11"/>
      <name val="Arial"/>
      <family val="2"/>
    </font>
    <font>
      <b/>
      <i/>
      <sz val="12"/>
      <name val="Arial"/>
      <family val="2"/>
    </font>
    <font>
      <b/>
      <sz val="14"/>
      <color indexed="12"/>
      <name val="Arial"/>
      <family val="2"/>
    </font>
    <font>
      <sz val="13"/>
      <name val="Arial"/>
      <family val="2"/>
    </font>
    <font>
      <b/>
      <sz val="13"/>
      <color indexed="12"/>
      <name val="Arial"/>
      <family val="2"/>
    </font>
    <font>
      <sz val="12"/>
      <color indexed="8"/>
      <name val="Arial"/>
      <family val="2"/>
    </font>
    <font>
      <sz val="11"/>
      <name val="Calibri"/>
      <family val="2"/>
    </font>
    <font>
      <sz val="14"/>
      <color indexed="9"/>
      <name val="Arial"/>
      <family val="2"/>
    </font>
    <font>
      <sz val="14"/>
      <color indexed="12"/>
      <name val="Arial"/>
      <family val="2"/>
    </font>
    <font>
      <b/>
      <sz val="16"/>
      <color indexed="12"/>
      <name val="Arial"/>
      <family val="2"/>
    </font>
    <font>
      <b/>
      <u val="single"/>
      <sz val="14"/>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Arial"/>
      <family val="2"/>
    </font>
    <font>
      <b/>
      <u val="single"/>
      <sz val="14"/>
      <color indexed="10"/>
      <name val="Arial"/>
      <family val="2"/>
    </font>
    <font>
      <b/>
      <sz val="12"/>
      <color indexed="10"/>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Arial"/>
      <family val="2"/>
    </font>
    <font>
      <sz val="10"/>
      <color rgb="FFFF0000"/>
      <name val="Arial"/>
      <family val="2"/>
    </font>
    <font>
      <b/>
      <sz val="11"/>
      <color theme="1"/>
      <name val="Arial"/>
      <family val="2"/>
    </font>
    <font>
      <b/>
      <sz val="12"/>
      <color rgb="FFFF0000"/>
      <name val="Arial"/>
      <family val="2"/>
    </font>
    <font>
      <b/>
      <u val="single"/>
      <sz val="14"/>
      <color rgb="FFFF0000"/>
      <name val="Arial"/>
      <family val="2"/>
    </font>
    <font>
      <b/>
      <sz val="12"/>
      <color rgb="FFFF0000"/>
      <name val="Times New Roman"/>
      <family val="1"/>
    </font>
    <font>
      <sz val="11"/>
      <color theme="1"/>
      <name val="Arial"/>
      <family val="2"/>
    </font>
    <font>
      <sz val="10"/>
      <color theme="1"/>
      <name val="Arial"/>
      <family val="2"/>
    </font>
    <font>
      <b/>
      <sz val="11"/>
      <color rgb="FF0000FF"/>
      <name val="Arial"/>
      <family val="2"/>
    </font>
    <font>
      <b/>
      <sz val="12"/>
      <color rgb="FF2038EC"/>
      <name val="Arial"/>
      <family val="2"/>
    </font>
    <font>
      <b/>
      <sz val="14"/>
      <color rgb="FF0000FF"/>
      <name val="Arial"/>
      <family val="2"/>
    </font>
    <font>
      <b/>
      <sz val="12"/>
      <color rgb="FF0000FF"/>
      <name val="Arial"/>
      <family val="2"/>
    </font>
    <font>
      <b/>
      <sz val="16"/>
      <color rgb="FF0000FF"/>
      <name val="Arial"/>
      <family val="2"/>
    </font>
    <font>
      <b/>
      <sz val="14"/>
      <color rgb="FF0066FF"/>
      <name val="Arial"/>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8"/>
        <bgColor indexed="64"/>
      </patternFill>
    </fill>
    <fill>
      <patternFill patternType="solid">
        <fgColor indexed="13"/>
        <bgColor indexed="64"/>
      </patternFill>
    </fill>
    <fill>
      <patternFill patternType="lightTrellis">
        <bgColor indexed="42"/>
      </patternFill>
    </fill>
    <fill>
      <patternFill patternType="lightTrellis">
        <bgColor indexed="9"/>
      </patternFill>
    </fill>
    <fill>
      <patternFill patternType="solid">
        <fgColor theme="0"/>
        <bgColor indexed="64"/>
      </patternFill>
    </fill>
    <fill>
      <patternFill patternType="lightGray">
        <bgColor indexed="9"/>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CCFFCC"/>
        <bgColor indexed="64"/>
      </patternFill>
    </fill>
    <fill>
      <patternFill patternType="solid">
        <fgColor indexed="55"/>
        <bgColor indexed="64"/>
      </patternFill>
    </fill>
    <fill>
      <patternFill patternType="solid">
        <fgColor indexed="56"/>
        <bgColor indexed="64"/>
      </patternFill>
    </fill>
    <fill>
      <patternFill patternType="solid">
        <fgColor indexed="26"/>
        <bgColor indexed="64"/>
      </patternFill>
    </fill>
  </fills>
  <borders count="1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style="medium"/>
    </border>
    <border>
      <left style="thin"/>
      <right style="thin"/>
      <top style="medium"/>
      <bottom style="thin"/>
    </border>
    <border>
      <left style="thin"/>
      <right style="medium"/>
      <top style="thin"/>
      <bottom style="thin"/>
    </border>
    <border>
      <left/>
      <right style="thin"/>
      <top style="medium"/>
      <bottom style="thin"/>
    </border>
    <border>
      <left/>
      <right style="thin"/>
      <top style="thin"/>
      <bottom style="thin"/>
    </border>
    <border>
      <left style="medium"/>
      <right/>
      <top/>
      <bottom style="medium"/>
    </border>
    <border>
      <left/>
      <right/>
      <top style="medium"/>
      <bottom style="thin"/>
    </border>
    <border>
      <left/>
      <right style="thin"/>
      <top/>
      <bottom/>
    </border>
    <border>
      <left/>
      <right/>
      <top/>
      <bottom style="medium"/>
    </border>
    <border>
      <left style="medium"/>
      <right/>
      <top/>
      <bottom/>
    </border>
    <border>
      <left style="thin"/>
      <right style="medium"/>
      <top style="medium"/>
      <bottom style="thin"/>
    </border>
    <border>
      <left style="thin"/>
      <right/>
      <top style="thin"/>
      <bottom style="thin"/>
    </border>
    <border>
      <left style="thin"/>
      <right/>
      <top style="medium"/>
      <bottom/>
    </border>
    <border>
      <left style="thin"/>
      <right style="medium"/>
      <top style="medium"/>
      <bottom/>
    </border>
    <border>
      <left/>
      <right/>
      <top style="thin"/>
      <bottom style="thin"/>
    </border>
    <border>
      <left style="thin"/>
      <right/>
      <top/>
      <bottom/>
    </border>
    <border>
      <left style="thin"/>
      <right style="thin"/>
      <top style="thin"/>
      <bottom style="hair"/>
    </border>
    <border>
      <left style="thin"/>
      <right/>
      <top style="thin"/>
      <bottom style="hair"/>
    </border>
    <border>
      <left style="thin"/>
      <right style="thin"/>
      <top style="hair"/>
      <bottom style="hair"/>
    </border>
    <border>
      <left style="thin"/>
      <right/>
      <top style="hair"/>
      <bottom style="hair"/>
    </border>
    <border>
      <left style="thin"/>
      <right style="thin"/>
      <top style="hair"/>
      <bottom/>
    </border>
    <border>
      <left style="thin"/>
      <right/>
      <top style="thin"/>
      <bottom/>
    </border>
    <border>
      <left style="thin"/>
      <right/>
      <top style="hair"/>
      <bottom style="thin"/>
    </border>
    <border>
      <left/>
      <right style="thin"/>
      <top style="thin"/>
      <bottom/>
    </border>
    <border>
      <left style="thin"/>
      <right style="thin"/>
      <top style="hair"/>
      <bottom style="thin"/>
    </border>
    <border>
      <left/>
      <right/>
      <top style="thin"/>
      <bottom/>
    </border>
    <border>
      <left style="thin"/>
      <right style="thin"/>
      <top style="thin"/>
      <bottom/>
    </border>
    <border>
      <left style="medium"/>
      <right style="thin">
        <color indexed="9"/>
      </right>
      <top/>
      <bottom/>
    </border>
    <border>
      <left style="medium"/>
      <right style="thin">
        <color indexed="9"/>
      </right>
      <top style="thin">
        <color indexed="9"/>
      </top>
      <bottom/>
    </border>
    <border>
      <left style="medium"/>
      <right style="thin">
        <color indexed="9"/>
      </right>
      <top style="thin">
        <color indexed="9"/>
      </top>
      <bottom style="thin">
        <color indexed="9"/>
      </bottom>
    </border>
    <border>
      <left style="thin">
        <color indexed="9"/>
      </left>
      <right/>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style="thin">
        <color indexed="9"/>
      </top>
      <bottom style="thin">
        <color indexed="9"/>
      </bottom>
    </border>
    <border>
      <left/>
      <right/>
      <top style="thin">
        <color indexed="9"/>
      </top>
      <bottom/>
    </border>
    <border>
      <left/>
      <right style="thin">
        <color indexed="9"/>
      </right>
      <top style="medium"/>
      <bottom style="thin">
        <color indexed="9"/>
      </bottom>
    </border>
    <border>
      <left style="thin">
        <color indexed="9"/>
      </left>
      <right style="thin">
        <color indexed="9"/>
      </right>
      <top style="medium"/>
      <bottom/>
    </border>
    <border>
      <left/>
      <right/>
      <top style="thin">
        <color indexed="9"/>
      </top>
      <bottom style="thin">
        <color indexed="9"/>
      </bottom>
    </border>
    <border>
      <left style="thin">
        <color indexed="9"/>
      </left>
      <right/>
      <top style="medium"/>
      <bottom style="thin">
        <color indexed="9"/>
      </bottom>
    </border>
    <border>
      <left style="thin">
        <color indexed="9"/>
      </left>
      <right style="thin">
        <color indexed="9"/>
      </right>
      <top style="medium"/>
      <bottom style="thin">
        <color indexed="9"/>
      </bottom>
    </border>
    <border>
      <left style="thin">
        <color indexed="9"/>
      </left>
      <right/>
      <top/>
      <bottom style="thin">
        <color indexed="9"/>
      </bottom>
    </border>
    <border>
      <left/>
      <right/>
      <top style="thin">
        <color indexed="9"/>
      </top>
      <bottom style="medium"/>
    </border>
    <border>
      <left style="thin">
        <color indexed="9"/>
      </left>
      <right/>
      <top style="thin">
        <color indexed="9"/>
      </top>
      <bottom style="medium"/>
    </border>
    <border>
      <left style="thin">
        <color indexed="9"/>
      </left>
      <right style="medium"/>
      <top style="thin">
        <color indexed="9"/>
      </top>
      <bottom style="medium"/>
    </border>
    <border>
      <left style="thin">
        <color indexed="9"/>
      </left>
      <right style="thin">
        <color indexed="9"/>
      </right>
      <top/>
      <bottom style="thin">
        <color indexed="9"/>
      </bottom>
    </border>
    <border>
      <left style="thin">
        <color indexed="9"/>
      </left>
      <right style="thin">
        <color indexed="9"/>
      </right>
      <top/>
      <bottom/>
    </border>
    <border>
      <left style="thin">
        <color indexed="9"/>
      </left>
      <right/>
      <top style="thin">
        <color indexed="9"/>
      </top>
      <bottom/>
    </border>
    <border>
      <left/>
      <right style="thin">
        <color indexed="9"/>
      </right>
      <top style="thin">
        <color indexed="9"/>
      </top>
      <bottom style="thin">
        <color indexed="9"/>
      </bottom>
    </border>
    <border>
      <left/>
      <right/>
      <top style="medium"/>
      <bottom/>
    </border>
    <border>
      <left/>
      <right/>
      <top style="medium"/>
      <bottom style="thin">
        <color indexed="9"/>
      </bottom>
    </border>
    <border>
      <left/>
      <right style="thin">
        <color indexed="9"/>
      </right>
      <top style="thin">
        <color indexed="9"/>
      </top>
      <bottom/>
    </border>
    <border>
      <left style="thin">
        <color indexed="9"/>
      </left>
      <right style="thin">
        <color indexed="9"/>
      </right>
      <top style="thin"/>
      <bottom style="thin">
        <color indexed="9"/>
      </bottom>
    </border>
    <border>
      <left/>
      <right/>
      <top/>
      <bottom style="thin">
        <color indexed="9"/>
      </bottom>
    </border>
    <border>
      <left/>
      <right/>
      <top/>
      <bottom style="thin"/>
    </border>
    <border>
      <left style="thin">
        <color indexed="9"/>
      </left>
      <right/>
      <top/>
      <bottom style="thin"/>
    </border>
    <border>
      <left style="thin">
        <color indexed="9"/>
      </left>
      <right style="thin">
        <color indexed="9"/>
      </right>
      <top style="thin">
        <color indexed="9"/>
      </top>
      <bottom style="medium"/>
    </border>
    <border>
      <left style="thin">
        <color indexed="9"/>
      </left>
      <right/>
      <top style="thin"/>
      <bottom style="thin">
        <color indexed="9"/>
      </bottom>
    </border>
    <border>
      <left style="thin">
        <color indexed="9"/>
      </left>
      <right/>
      <top style="double"/>
      <bottom/>
    </border>
    <border>
      <left/>
      <right/>
      <top style="thin"/>
      <bottom style="thin">
        <color indexed="9"/>
      </bottom>
    </border>
    <border>
      <left/>
      <right style="thin">
        <color indexed="9"/>
      </right>
      <top style="thin"/>
      <bottom/>
    </border>
    <border>
      <left/>
      <right style="thin">
        <color indexed="9"/>
      </right>
      <top style="thin"/>
      <bottom style="thin">
        <color indexed="9"/>
      </bottom>
    </border>
    <border>
      <left style="thin">
        <color indexed="9"/>
      </left>
      <right style="thin">
        <color indexed="9"/>
      </right>
      <top style="thin">
        <color indexed="9"/>
      </top>
      <bottom style="thin"/>
    </border>
    <border>
      <left style="thin"/>
      <right style="thin">
        <color indexed="9"/>
      </right>
      <top style="thin">
        <color indexed="9"/>
      </top>
      <bottom style="thin">
        <color indexed="9"/>
      </bottom>
    </border>
    <border>
      <left style="thin">
        <color indexed="9"/>
      </left>
      <right style="thin"/>
      <top style="thin">
        <color indexed="9"/>
      </top>
      <bottom style="thin">
        <color indexed="9"/>
      </bottom>
    </border>
    <border>
      <left/>
      <right style="thin">
        <color indexed="9"/>
      </right>
      <top/>
      <bottom style="thin">
        <color indexed="9"/>
      </bottom>
    </border>
    <border>
      <left style="medium"/>
      <right/>
      <top style="thin">
        <color indexed="9"/>
      </top>
      <bottom style="thin">
        <color indexed="9"/>
      </bottom>
    </border>
    <border>
      <left style="medium"/>
      <right/>
      <top style="thin">
        <color indexed="9"/>
      </top>
      <bottom/>
    </border>
    <border>
      <left/>
      <right style="thin">
        <color indexed="9"/>
      </right>
      <top/>
      <bottom/>
    </border>
    <border>
      <left style="medium"/>
      <right style="medium"/>
      <top style="medium"/>
      <bottom style="medium"/>
    </border>
    <border>
      <left/>
      <right style="medium"/>
      <top style="thin"/>
      <bottom style="thin"/>
    </border>
    <border>
      <left style="medium"/>
      <right style="medium"/>
      <top style="thin"/>
      <bottom style="thin"/>
    </border>
    <border>
      <left style="thin">
        <color indexed="9"/>
      </left>
      <right/>
      <top style="thin"/>
      <bottom/>
    </border>
    <border>
      <left style="thin">
        <color indexed="9"/>
      </left>
      <right style="thin">
        <color indexed="9"/>
      </right>
      <top style="thin"/>
      <bottom/>
    </border>
    <border>
      <left style="medium"/>
      <right style="medium"/>
      <top/>
      <bottom style="thin"/>
    </border>
    <border>
      <left style="thin"/>
      <right style="thin"/>
      <top/>
      <bottom style="thin"/>
    </border>
    <border>
      <left style="medium"/>
      <right/>
      <top style="medium"/>
      <bottom/>
    </border>
    <border>
      <left style="medium"/>
      <right style="medium"/>
      <top/>
      <bottom style="medium"/>
    </border>
    <border>
      <left/>
      <right/>
      <top/>
      <bottom style="double"/>
    </border>
    <border>
      <left/>
      <right style="thin">
        <color indexed="9"/>
      </right>
      <top style="thin">
        <color indexed="9"/>
      </top>
      <bottom style="thin"/>
    </border>
    <border>
      <left style="thin">
        <color indexed="9"/>
      </left>
      <right/>
      <top style="thin">
        <color indexed="9"/>
      </top>
      <bottom style="thin"/>
    </border>
    <border>
      <left/>
      <right/>
      <top style="thin">
        <color indexed="9"/>
      </top>
      <bottom style="thin"/>
    </border>
    <border>
      <left style="thin">
        <color indexed="9"/>
      </left>
      <right/>
      <top style="medium"/>
      <bottom style="thin"/>
    </border>
    <border>
      <left style="thin">
        <color indexed="9"/>
      </left>
      <right style="thin">
        <color indexed="9"/>
      </right>
      <top style="medium"/>
      <bottom style="thin"/>
    </border>
    <border>
      <left/>
      <right/>
      <top style="hair"/>
      <bottom style="hair"/>
    </border>
    <border>
      <left style="thin"/>
      <right style="thin"/>
      <top style="thin"/>
      <bottom style="medium"/>
    </border>
    <border>
      <left style="medium"/>
      <right style="medium"/>
      <top style="medium"/>
      <bottom/>
    </border>
    <border>
      <left/>
      <right style="medium"/>
      <top style="medium"/>
      <bottom/>
    </border>
    <border>
      <left/>
      <right/>
      <top style="thin"/>
      <bottom style="medium"/>
    </border>
    <border>
      <left/>
      <right style="medium"/>
      <top style="thin"/>
      <bottom style="medium"/>
    </border>
    <border>
      <left style="thin"/>
      <right/>
      <top style="medium"/>
      <bottom style="thin"/>
    </border>
    <border>
      <left/>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bottom style="thin"/>
    </border>
    <border>
      <left style="thin"/>
      <right style="medium"/>
      <top style="thin"/>
      <bottom style="medium"/>
    </border>
    <border>
      <left style="thin"/>
      <right/>
      <top/>
      <bottom style="thin"/>
    </border>
    <border>
      <left style="medium"/>
      <right/>
      <top style="medium"/>
      <bottom style="medium"/>
    </border>
    <border>
      <left style="thin">
        <color indexed="9"/>
      </left>
      <right/>
      <top/>
      <bottom/>
    </border>
    <border>
      <left style="medium"/>
      <right/>
      <top style="thin"/>
      <bottom/>
    </border>
    <border>
      <left/>
      <right style="thin">
        <color indexed="9"/>
      </right>
      <top/>
      <bottom style="thin"/>
    </border>
    <border>
      <left style="thin">
        <color indexed="9"/>
      </left>
      <right style="thin">
        <color indexed="9"/>
      </right>
      <top/>
      <bottom style="thin"/>
    </border>
    <border>
      <left style="thin">
        <color indexed="9"/>
      </left>
      <right style="medium"/>
      <top style="medium"/>
      <bottom style="medium"/>
    </border>
    <border>
      <left style="medium"/>
      <right style="medium"/>
      <top style="medium"/>
      <bottom style="thin"/>
    </border>
    <border>
      <left style="thin"/>
      <right style="thin"/>
      <top/>
      <bottom style="hair"/>
    </border>
    <border>
      <left style="thin"/>
      <right style="thin"/>
      <top/>
      <bottom/>
    </border>
    <border>
      <left/>
      <right style="medium"/>
      <top/>
      <bottom/>
    </border>
    <border>
      <left style="thin">
        <color indexed="9"/>
      </left>
      <right style="medium"/>
      <top style="thin">
        <color indexed="9"/>
      </top>
      <bottom style="thin">
        <color indexed="9"/>
      </bottom>
    </border>
    <border>
      <left style="thin">
        <color indexed="9"/>
      </left>
      <right style="thin">
        <color indexed="9"/>
      </right>
      <top style="medium"/>
      <bottom style="medium"/>
    </border>
    <border>
      <left style="thin"/>
      <right style="thin"/>
      <top style="medium"/>
      <bottom/>
    </border>
    <border>
      <left style="medium"/>
      <right/>
      <top style="medium"/>
      <bottom style="thin"/>
    </border>
    <border>
      <left style="thin"/>
      <right style="thin"/>
      <top style="medium"/>
      <bottom style="medium"/>
    </border>
    <border>
      <left style="thin"/>
      <right/>
      <top style="thin"/>
      <bottom style="medium"/>
    </border>
    <border>
      <left style="medium"/>
      <right style="thin"/>
      <top style="thin"/>
      <bottom/>
    </border>
    <border>
      <left/>
      <right style="medium"/>
      <top style="thin"/>
      <bottom/>
    </border>
    <border>
      <left style="thin"/>
      <right style="medium"/>
      <top style="thin"/>
      <bottom/>
    </border>
    <border>
      <left style="thin">
        <color indexed="9"/>
      </left>
      <right>
        <color indexed="63"/>
      </right>
      <top style="thin">
        <color indexed="9"/>
      </top>
      <bottom style="double"/>
    </border>
    <border>
      <left/>
      <right style="thin"/>
      <top style="thin"/>
      <bottom style="medium"/>
    </border>
    <border>
      <left style="thin">
        <color indexed="9"/>
      </left>
      <right style="medium"/>
      <top style="thin">
        <color indexed="9"/>
      </top>
      <bottom>
        <color indexed="63"/>
      </bottom>
    </border>
    <border>
      <left/>
      <right style="medium"/>
      <top style="medium"/>
      <bottom style="medium"/>
    </border>
    <border>
      <left/>
      <right style="medium"/>
      <top/>
      <bottom style="thin"/>
    </border>
    <border>
      <left style="medium"/>
      <right style="thin"/>
      <top style="medium"/>
      <bottom style="medium"/>
    </border>
    <border>
      <left style="thin"/>
      <right style="medium"/>
      <top style="medium"/>
      <bottom style="medium"/>
    </border>
    <border>
      <left style="thin"/>
      <right style="medium"/>
      <top/>
      <bottom style="thin"/>
    </border>
    <border>
      <left/>
      <right style="thin"/>
      <top style="medium"/>
      <bottom/>
    </border>
    <border>
      <left style="thin"/>
      <right style="thin"/>
      <top/>
      <bottom style="medium"/>
    </border>
    <border>
      <left style="medium"/>
      <right/>
      <top style="thin"/>
      <bottom style="medium"/>
    </border>
    <border>
      <left style="medium"/>
      <right style="thin"/>
      <top/>
      <bottom style="medium"/>
    </border>
    <border>
      <left style="thin"/>
      <right/>
      <top/>
      <bottom style="medium"/>
    </border>
    <border>
      <left/>
      <right style="medium"/>
      <top/>
      <bottom style="medium"/>
    </border>
    <border>
      <left/>
      <right/>
      <top style="medium"/>
      <bottom style="medium"/>
    </border>
    <border>
      <left style="medium"/>
      <right/>
      <top style="thin"/>
      <bottom style="thin"/>
    </border>
    <border>
      <left/>
      <right style="thin"/>
      <top style="medium"/>
      <bottom style="medium"/>
    </border>
    <border>
      <left style="medium"/>
      <right>
        <color indexed="63"/>
      </right>
      <top>
        <color indexed="63"/>
      </top>
      <bottom style="thin">
        <color indexed="9"/>
      </bottom>
    </border>
    <border>
      <left/>
      <right style="thin"/>
      <top/>
      <bottom style="thin"/>
    </border>
    <border>
      <left style="thin"/>
      <right/>
      <top style="medium"/>
      <bottom style="medium"/>
    </border>
    <border>
      <left style="medium"/>
      <right style="thin"/>
      <top style="medium"/>
      <bottom/>
    </border>
    <border>
      <left style="thin"/>
      <right style="medium"/>
      <top/>
      <bottom style="medium"/>
    </border>
    <border>
      <left/>
      <right style="thin">
        <color indexed="9"/>
      </right>
      <top/>
      <bottom style="medium"/>
    </border>
    <border>
      <left style="medium"/>
      <right style="thin">
        <color indexed="9"/>
      </right>
      <top style="medium"/>
      <bottom style="medium"/>
    </border>
    <border>
      <left/>
      <right/>
      <top style="hair"/>
      <bottom style="thin"/>
    </border>
    <border>
      <left/>
      <right style="thin"/>
      <top style="hair"/>
      <bottom style="thin"/>
    </border>
    <border>
      <left style="hair"/>
      <right/>
      <top style="thin"/>
      <bottom/>
    </border>
    <border>
      <left style="hair"/>
      <right/>
      <top/>
      <bottom style="hair"/>
    </border>
    <border>
      <left/>
      <right/>
      <top/>
      <bottom style="hair"/>
    </border>
    <border>
      <left/>
      <right style="thin"/>
      <top/>
      <bottom style="hair"/>
    </border>
    <border>
      <left style="thin"/>
      <right style="hair"/>
      <top style="thin"/>
      <bottom/>
    </border>
    <border>
      <left style="thin"/>
      <right style="hair"/>
      <top/>
      <bottom/>
    </border>
    <border>
      <left style="thin"/>
      <right style="hair"/>
      <top/>
      <bottom style="hair"/>
    </border>
    <border>
      <left style="hair"/>
      <right/>
      <top style="hair"/>
      <bottom style="hair"/>
    </border>
    <border>
      <left style="medium"/>
      <right/>
      <top style="medium"/>
      <bottom style="thin">
        <color indexed="9"/>
      </bottom>
    </border>
    <border>
      <left/>
      <right style="medium"/>
      <top style="medium"/>
      <bottom style="thin">
        <color indexed="9"/>
      </bottom>
    </border>
    <border>
      <left style="medium"/>
      <right style="thin">
        <color indexed="9"/>
      </right>
      <top style="medium"/>
      <bottom style="thin">
        <color indexed="9"/>
      </bottom>
    </border>
    <border>
      <left style="thin">
        <color indexed="9"/>
      </left>
      <right style="medium"/>
      <top style="medium"/>
      <bottom style="thin">
        <color indexed="9"/>
      </bottom>
    </border>
    <border>
      <left/>
      <right style="medium"/>
      <top style="thin">
        <color indexed="9"/>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0" applyNumberFormat="0" applyBorder="0" applyAlignment="0" applyProtection="0"/>
    <xf numFmtId="0" fontId="90" fillId="27" borderId="1" applyNumberFormat="0" applyAlignment="0" applyProtection="0"/>
    <xf numFmtId="0" fontId="91" fillId="28" borderId="2" applyNumberFormat="0" applyAlignment="0" applyProtection="0"/>
    <xf numFmtId="180" fontId="0" fillId="0" borderId="0" applyFont="0" applyFill="0" applyBorder="0" applyAlignment="0" applyProtection="0"/>
    <xf numFmtId="177"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43"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29"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30" borderId="1" applyNumberFormat="0" applyAlignment="0" applyProtection="0"/>
    <xf numFmtId="0" fontId="100" fillId="0" borderId="6" applyNumberFormat="0" applyFill="0" applyAlignment="0" applyProtection="0"/>
    <xf numFmtId="0" fontId="101" fillId="31" borderId="0" applyNumberFormat="0" applyBorder="0" applyAlignment="0" applyProtection="0"/>
    <xf numFmtId="0" fontId="0" fillId="0" borderId="0">
      <alignment/>
      <protection/>
    </xf>
    <xf numFmtId="0" fontId="0" fillId="32" borderId="7" applyNumberFormat="0" applyFont="0" applyAlignment="0" applyProtection="0"/>
    <xf numFmtId="0" fontId="102" fillId="27" borderId="8"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2217">
    <xf numFmtId="0" fontId="0" fillId="0" borderId="0" xfId="0" applyAlignment="1">
      <alignment/>
    </xf>
    <xf numFmtId="0" fontId="19" fillId="0" borderId="0" xfId="0" applyFont="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10" fillId="0" borderId="0" xfId="0" applyFont="1" applyAlignment="1" applyProtection="1">
      <alignment vertical="center"/>
      <protection/>
    </xf>
    <xf numFmtId="0" fontId="9" fillId="33" borderId="10" xfId="0" applyFont="1" applyFill="1" applyBorder="1" applyAlignment="1" applyProtection="1">
      <alignment horizontal="left" vertical="center"/>
      <protection/>
    </xf>
    <xf numFmtId="0" fontId="3" fillId="0" borderId="0" xfId="0" applyFont="1" applyBorder="1" applyAlignment="1" applyProtection="1">
      <alignment/>
      <protection/>
    </xf>
    <xf numFmtId="0" fontId="3" fillId="0" borderId="0" xfId="0" applyFont="1" applyFill="1" applyBorder="1" applyAlignment="1" applyProtection="1">
      <alignment/>
      <protection/>
    </xf>
    <xf numFmtId="181" fontId="3" fillId="0" borderId="0" xfId="42" applyNumberFormat="1" applyFont="1" applyBorder="1" applyAlignment="1" applyProtection="1">
      <alignment/>
      <protection/>
    </xf>
    <xf numFmtId="0" fontId="5" fillId="0" borderId="0" xfId="0" applyFont="1" applyBorder="1" applyAlignment="1" applyProtection="1">
      <alignment vertical="center"/>
      <protection/>
    </xf>
    <xf numFmtId="0" fontId="3" fillId="0" borderId="0" xfId="0" applyFont="1" applyBorder="1" applyAlignment="1" applyProtection="1">
      <alignment vertical="center"/>
      <protection/>
    </xf>
    <xf numFmtId="181" fontId="3" fillId="0" borderId="0" xfId="42" applyNumberFormat="1" applyFont="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34" borderId="0" xfId="0" applyFill="1" applyBorder="1" applyAlignment="1" applyProtection="1">
      <alignment vertical="center"/>
      <protection/>
    </xf>
    <xf numFmtId="0" fontId="10" fillId="0" borderId="0" xfId="0" applyFont="1" applyAlignment="1" applyProtection="1">
      <alignment/>
      <protection/>
    </xf>
    <xf numFmtId="181" fontId="0" fillId="0" borderId="0" xfId="42" applyNumberFormat="1" applyAlignment="1" applyProtection="1">
      <alignment/>
      <protection/>
    </xf>
    <xf numFmtId="0" fontId="0" fillId="0" borderId="0" xfId="0" applyFont="1" applyFill="1" applyAlignment="1" applyProtection="1">
      <alignment/>
      <protection/>
    </xf>
    <xf numFmtId="0" fontId="9"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0" fontId="0" fillId="0" borderId="0" xfId="0" applyFont="1" applyAlignment="1" applyProtection="1">
      <alignment/>
      <protection/>
    </xf>
    <xf numFmtId="0" fontId="10" fillId="0" borderId="0" xfId="0" applyFont="1" applyFill="1" applyBorder="1" applyAlignment="1" applyProtection="1">
      <alignment vertical="center"/>
      <protection/>
    </xf>
    <xf numFmtId="0" fontId="10" fillId="0" borderId="0" xfId="0" applyFont="1" applyFill="1" applyBorder="1" applyAlignment="1" applyProtection="1">
      <alignment horizontal="left"/>
      <protection/>
    </xf>
    <xf numFmtId="0" fontId="0" fillId="0" borderId="0" xfId="0" applyFont="1" applyAlignment="1" applyProtection="1">
      <alignment/>
      <protection/>
    </xf>
    <xf numFmtId="0" fontId="10" fillId="0" borderId="0" xfId="0" applyFont="1" applyFill="1" applyBorder="1" applyAlignment="1" applyProtection="1">
      <alignment horizontal="left" indent="1"/>
      <protection/>
    </xf>
    <xf numFmtId="0" fontId="10" fillId="0" borderId="0" xfId="0" applyFont="1" applyAlignment="1" applyProtection="1">
      <alignment/>
      <protection/>
    </xf>
    <xf numFmtId="0" fontId="6"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181" fontId="0" fillId="0" borderId="0" xfId="42" applyNumberFormat="1" applyFont="1" applyFill="1" applyBorder="1" applyAlignment="1" applyProtection="1">
      <alignment/>
      <protection/>
    </xf>
    <xf numFmtId="0" fontId="0" fillId="0" borderId="0" xfId="0" applyFont="1" applyFill="1" applyAlignment="1" applyProtection="1">
      <alignment/>
      <protection/>
    </xf>
    <xf numFmtId="181" fontId="0" fillId="0" borderId="0" xfId="42" applyNumberFormat="1" applyFont="1" applyAlignment="1" applyProtection="1">
      <alignment/>
      <protection/>
    </xf>
    <xf numFmtId="0" fontId="0" fillId="0" borderId="0" xfId="0" applyFill="1" applyAlignment="1" applyProtection="1">
      <alignment/>
      <protection/>
    </xf>
    <xf numFmtId="0" fontId="10" fillId="0" borderId="0" xfId="0" applyFont="1" applyAlignment="1" applyProtection="1">
      <alignment horizontal="left"/>
      <protection/>
    </xf>
    <xf numFmtId="0" fontId="10" fillId="0" borderId="0" xfId="0" applyFont="1" applyFill="1" applyBorder="1" applyAlignment="1" applyProtection="1">
      <alignment horizontal="left" vertical="center"/>
      <protection/>
    </xf>
    <xf numFmtId="0" fontId="18" fillId="0" borderId="0" xfId="0" applyFont="1" applyAlignment="1" applyProtection="1">
      <alignment wrapText="1"/>
      <protection/>
    </xf>
    <xf numFmtId="0" fontId="18" fillId="0" borderId="0" xfId="0" applyFont="1" applyAlignment="1" applyProtection="1">
      <alignment vertical="center" wrapText="1"/>
      <protection/>
    </xf>
    <xf numFmtId="0" fontId="3" fillId="0" borderId="0" xfId="0" applyFont="1" applyFill="1" applyBorder="1" applyAlignment="1" applyProtection="1">
      <alignment vertical="center"/>
      <protection/>
    </xf>
    <xf numFmtId="0" fontId="0" fillId="0" borderId="0" xfId="0" applyFill="1" applyAlignment="1" applyProtection="1">
      <alignment vertical="center"/>
      <protection/>
    </xf>
    <xf numFmtId="181" fontId="0" fillId="0" borderId="0" xfId="42" applyNumberFormat="1" applyAlignment="1" applyProtection="1">
      <alignment vertical="center"/>
      <protection/>
    </xf>
    <xf numFmtId="182" fontId="10" fillId="0" borderId="0" xfId="0" applyNumberFormat="1" applyFont="1" applyBorder="1" applyAlignment="1" applyProtection="1">
      <alignment horizontal="left" vertical="center" indent="1"/>
      <protection/>
    </xf>
    <xf numFmtId="0" fontId="9" fillId="33" borderId="0" xfId="0" applyFont="1" applyFill="1" applyBorder="1" applyAlignment="1" applyProtection="1">
      <alignment vertical="center"/>
      <protection/>
    </xf>
    <xf numFmtId="0" fontId="9" fillId="33" borderId="11" xfId="0" applyFont="1" applyFill="1" applyBorder="1" applyAlignment="1" applyProtection="1">
      <alignment vertical="center"/>
      <protection/>
    </xf>
    <xf numFmtId="0" fontId="9" fillId="0" borderId="0" xfId="0" applyFont="1" applyFill="1" applyBorder="1" applyAlignment="1" applyProtection="1">
      <alignment horizontal="left"/>
      <protection/>
    </xf>
    <xf numFmtId="0" fontId="9" fillId="33" borderId="12" xfId="0" applyFont="1" applyFill="1" applyBorder="1" applyAlignment="1" applyProtection="1">
      <alignment horizontal="left" vertical="center"/>
      <protection/>
    </xf>
    <xf numFmtId="0" fontId="0" fillId="0" borderId="0" xfId="0" applyAlignment="1" applyProtection="1">
      <alignment horizontal="left" vertical="center"/>
      <protection/>
    </xf>
    <xf numFmtId="0" fontId="0" fillId="0" borderId="0" xfId="0" applyFont="1" applyFill="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10" fillId="35" borderId="13" xfId="0" applyFont="1" applyFill="1" applyBorder="1" applyAlignment="1" applyProtection="1">
      <alignment horizontal="left" vertical="center" indent="1"/>
      <protection/>
    </xf>
    <xf numFmtId="0" fontId="11"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indent="1"/>
      <protection/>
    </xf>
    <xf numFmtId="0" fontId="11" fillId="0" borderId="0" xfId="0" applyFont="1" applyBorder="1" applyAlignment="1" applyProtection="1">
      <alignment horizontal="left" vertical="center" indent="1"/>
      <protection/>
    </xf>
    <xf numFmtId="182" fontId="10" fillId="0" borderId="0" xfId="0" applyNumberFormat="1" applyFont="1" applyFill="1" applyBorder="1" applyAlignment="1" applyProtection="1">
      <alignment horizontal="left" vertical="center" indent="1"/>
      <protection/>
    </xf>
    <xf numFmtId="0" fontId="10" fillId="0" borderId="0" xfId="0" applyFont="1" applyFill="1" applyBorder="1" applyAlignment="1" applyProtection="1">
      <alignment horizontal="left" vertical="center" indent="1"/>
      <protection/>
    </xf>
    <xf numFmtId="0" fontId="9" fillId="33" borderId="14" xfId="0" applyFont="1" applyFill="1" applyBorder="1" applyAlignment="1" applyProtection="1">
      <alignment vertical="center"/>
      <protection/>
    </xf>
    <xf numFmtId="0" fontId="9" fillId="33" borderId="15" xfId="0" applyFont="1" applyFill="1" applyBorder="1" applyAlignment="1" applyProtection="1">
      <alignment vertical="center"/>
      <protection/>
    </xf>
    <xf numFmtId="0" fontId="9" fillId="33" borderId="16" xfId="0" applyFont="1" applyFill="1" applyBorder="1" applyAlignment="1" applyProtection="1">
      <alignment vertical="center"/>
      <protection/>
    </xf>
    <xf numFmtId="0" fontId="8" fillId="35" borderId="17" xfId="0" applyFont="1" applyFill="1" applyBorder="1" applyAlignment="1" applyProtection="1">
      <alignment vertical="center"/>
      <protection/>
    </xf>
    <xf numFmtId="0" fontId="11" fillId="36" borderId="10" xfId="0" applyFont="1" applyFill="1" applyBorder="1" applyAlignment="1" applyProtection="1">
      <alignment horizontal="center" vertical="center"/>
      <protection/>
    </xf>
    <xf numFmtId="0" fontId="0" fillId="33" borderId="0" xfId="0" applyFill="1" applyAlignment="1" applyProtection="1">
      <alignment/>
      <protection/>
    </xf>
    <xf numFmtId="0" fontId="0" fillId="33" borderId="18" xfId="0" applyFill="1" applyBorder="1" applyAlignment="1" applyProtection="1">
      <alignment/>
      <protection/>
    </xf>
    <xf numFmtId="0" fontId="0" fillId="33" borderId="19" xfId="0" applyFill="1" applyBorder="1" applyAlignment="1" applyProtection="1">
      <alignment/>
      <protection/>
    </xf>
    <xf numFmtId="0" fontId="0" fillId="33" borderId="11" xfId="0" applyFill="1" applyBorder="1" applyAlignment="1" applyProtection="1">
      <alignment/>
      <protection/>
    </xf>
    <xf numFmtId="182" fontId="10" fillId="34" borderId="0" xfId="0" applyNumberFormat="1" applyFont="1" applyFill="1" applyBorder="1" applyAlignment="1" applyProtection="1">
      <alignment horizontal="left" vertical="center" indent="1"/>
      <protection/>
    </xf>
    <xf numFmtId="0" fontId="0" fillId="34" borderId="0" xfId="0" applyFill="1" applyAlignment="1" applyProtection="1">
      <alignment vertical="center"/>
      <protection/>
    </xf>
    <xf numFmtId="0" fontId="3" fillId="34" borderId="0" xfId="0" applyFont="1" applyFill="1" applyBorder="1" applyAlignment="1" applyProtection="1">
      <alignment vertical="center"/>
      <protection/>
    </xf>
    <xf numFmtId="181" fontId="3" fillId="34" borderId="0" xfId="42"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0" fontId="0" fillId="34" borderId="0" xfId="0" applyFont="1" applyFill="1" applyAlignment="1" applyProtection="1">
      <alignment vertical="center"/>
      <protection/>
    </xf>
    <xf numFmtId="0" fontId="0" fillId="34" borderId="0" xfId="0" applyFont="1" applyFill="1" applyBorder="1" applyAlignment="1" applyProtection="1">
      <alignment vertical="center"/>
      <protection/>
    </xf>
    <xf numFmtId="0" fontId="0" fillId="34" borderId="0" xfId="0" applyFill="1" applyBorder="1" applyAlignment="1" applyProtection="1">
      <alignment/>
      <protection/>
    </xf>
    <xf numFmtId="0" fontId="3" fillId="34" borderId="0" xfId="0" applyFont="1" applyFill="1" applyBorder="1" applyAlignment="1" applyProtection="1">
      <alignment/>
      <protection/>
    </xf>
    <xf numFmtId="181" fontId="3" fillId="34" borderId="0" xfId="42" applyNumberFormat="1" applyFont="1" applyFill="1" applyBorder="1" applyAlignment="1" applyProtection="1">
      <alignment/>
      <protection/>
    </xf>
    <xf numFmtId="0" fontId="0" fillId="34" borderId="0" xfId="0" applyFill="1" applyAlignment="1" applyProtection="1">
      <alignment/>
      <protection/>
    </xf>
    <xf numFmtId="0" fontId="10" fillId="34" borderId="0" xfId="0" applyFont="1" applyFill="1" applyAlignment="1" applyProtection="1">
      <alignment vertical="center"/>
      <protection/>
    </xf>
    <xf numFmtId="0" fontId="0" fillId="34" borderId="0" xfId="0" applyFont="1" applyFill="1" applyAlignment="1" applyProtection="1">
      <alignment/>
      <protection/>
    </xf>
    <xf numFmtId="0" fontId="10" fillId="34" borderId="0" xfId="0" applyFont="1" applyFill="1" applyAlignment="1" applyProtection="1">
      <alignment/>
      <protection/>
    </xf>
    <xf numFmtId="181" fontId="10" fillId="34" borderId="0" xfId="42" applyNumberFormat="1" applyFont="1" applyFill="1" applyAlignment="1" applyProtection="1">
      <alignment/>
      <protection/>
    </xf>
    <xf numFmtId="0" fontId="14" fillId="34" borderId="0" xfId="0" applyFont="1" applyFill="1" applyBorder="1" applyAlignment="1" applyProtection="1">
      <alignment horizontal="left"/>
      <protection/>
    </xf>
    <xf numFmtId="0" fontId="5" fillId="34" borderId="0" xfId="0" applyFont="1" applyFill="1" applyBorder="1" applyAlignment="1" applyProtection="1">
      <alignment/>
      <protection/>
    </xf>
    <xf numFmtId="0" fontId="14" fillId="34" borderId="20" xfId="0" applyFont="1" applyFill="1" applyBorder="1" applyAlignment="1" applyProtection="1">
      <alignment horizontal="left"/>
      <protection/>
    </xf>
    <xf numFmtId="0" fontId="10" fillId="34" borderId="0" xfId="0" applyFont="1" applyFill="1" applyAlignment="1" applyProtection="1">
      <alignment/>
      <protection/>
    </xf>
    <xf numFmtId="0" fontId="10" fillId="35" borderId="21" xfId="0" applyFont="1" applyFill="1" applyBorder="1" applyAlignment="1" applyProtection="1">
      <alignment horizontal="left" vertical="center" indent="1"/>
      <protection/>
    </xf>
    <xf numFmtId="0" fontId="10" fillId="34" borderId="0" xfId="0" applyFont="1" applyFill="1" applyBorder="1" applyAlignment="1" applyProtection="1">
      <alignment horizontal="left" vertical="center" indent="1"/>
      <protection/>
    </xf>
    <xf numFmtId="181" fontId="0" fillId="34" borderId="0" xfId="42" applyNumberFormat="1" applyFill="1" applyBorder="1" applyAlignment="1" applyProtection="1">
      <alignment/>
      <protection/>
    </xf>
    <xf numFmtId="0" fontId="0" fillId="34" borderId="0" xfId="0" applyFill="1" applyAlignment="1" applyProtection="1">
      <alignment horizontal="left" vertical="center"/>
      <protection/>
    </xf>
    <xf numFmtId="0" fontId="11" fillId="34" borderId="0" xfId="0" applyFont="1" applyFill="1" applyBorder="1" applyAlignment="1" applyProtection="1">
      <alignment horizontal="left" vertical="center" indent="1"/>
      <protection/>
    </xf>
    <xf numFmtId="0" fontId="15" fillId="34" borderId="0" xfId="0" applyFont="1" applyFill="1" applyBorder="1" applyAlignment="1" applyProtection="1">
      <alignment horizontal="left"/>
      <protection/>
    </xf>
    <xf numFmtId="0" fontId="10" fillId="34" borderId="0" xfId="0" applyFont="1" applyFill="1" applyAlignment="1" applyProtection="1">
      <alignment horizontal="left" indent="1"/>
      <protection/>
    </xf>
    <xf numFmtId="0" fontId="10" fillId="34" borderId="0" xfId="0" applyFont="1" applyFill="1" applyBorder="1" applyAlignment="1" applyProtection="1">
      <alignment/>
      <protection/>
    </xf>
    <xf numFmtId="0" fontId="10" fillId="35" borderId="22" xfId="0" applyFont="1" applyFill="1" applyBorder="1" applyAlignment="1" applyProtection="1">
      <alignment horizontal="left" indent="1"/>
      <protection/>
    </xf>
    <xf numFmtId="0" fontId="3" fillId="34" borderId="0" xfId="0" applyFont="1" applyFill="1" applyAlignment="1" applyProtection="1">
      <alignment/>
      <protection/>
    </xf>
    <xf numFmtId="0" fontId="0" fillId="34" borderId="0" xfId="0" applyFill="1" applyAlignment="1" applyProtection="1">
      <alignment/>
      <protection/>
    </xf>
    <xf numFmtId="0" fontId="10" fillId="34" borderId="0" xfId="0" applyFont="1" applyFill="1" applyBorder="1" applyAlignment="1" applyProtection="1">
      <alignment/>
      <protection/>
    </xf>
    <xf numFmtId="182" fontId="10" fillId="35" borderId="22" xfId="0" applyNumberFormat="1" applyFont="1" applyFill="1" applyBorder="1" applyAlignment="1" applyProtection="1">
      <alignment horizontal="left" indent="1"/>
      <protection/>
    </xf>
    <xf numFmtId="0" fontId="10" fillId="35" borderId="23" xfId="0" applyFont="1" applyFill="1" applyBorder="1" applyAlignment="1" applyProtection="1">
      <alignment horizontal="left" vertical="center" indent="1"/>
      <protection/>
    </xf>
    <xf numFmtId="182" fontId="10" fillId="35" borderId="10" xfId="0" applyNumberFormat="1" applyFont="1" applyFill="1" applyBorder="1" applyAlignment="1" applyProtection="1">
      <alignment horizontal="left" vertical="center" indent="1"/>
      <protection/>
    </xf>
    <xf numFmtId="0" fontId="10" fillId="35" borderId="24" xfId="0" applyFont="1" applyFill="1" applyBorder="1" applyAlignment="1" applyProtection="1">
      <alignment horizontal="left" vertical="center" indent="1"/>
      <protection/>
    </xf>
    <xf numFmtId="182" fontId="10" fillId="35" borderId="13" xfId="0" applyNumberFormat="1" applyFont="1" applyFill="1" applyBorder="1" applyAlignment="1" applyProtection="1">
      <alignment horizontal="left" vertical="center" indent="1"/>
      <protection/>
    </xf>
    <xf numFmtId="0" fontId="7" fillId="0" borderId="0" xfId="0" applyFont="1" applyBorder="1" applyAlignment="1" applyProtection="1">
      <alignment/>
      <protection/>
    </xf>
    <xf numFmtId="0" fontId="7" fillId="0" borderId="0" xfId="0" applyFont="1" applyAlignment="1" applyProtection="1">
      <alignment/>
      <protection/>
    </xf>
    <xf numFmtId="0" fontId="11" fillId="35" borderId="10" xfId="0" applyFont="1" applyFill="1" applyBorder="1" applyAlignment="1" applyProtection="1">
      <alignment vertical="top" wrapText="1"/>
      <protection/>
    </xf>
    <xf numFmtId="0" fontId="11" fillId="35" borderId="25" xfId="0" applyFont="1" applyFill="1" applyBorder="1" applyAlignment="1" applyProtection="1">
      <alignment vertical="top"/>
      <protection/>
    </xf>
    <xf numFmtId="0" fontId="11" fillId="35" borderId="10" xfId="0" applyFont="1" applyFill="1" applyBorder="1" applyAlignment="1" applyProtection="1">
      <alignment/>
      <protection/>
    </xf>
    <xf numFmtId="0" fontId="11" fillId="35" borderId="10" xfId="0" applyFont="1" applyFill="1" applyBorder="1" applyAlignment="1" applyProtection="1">
      <alignment vertical="top"/>
      <protection/>
    </xf>
    <xf numFmtId="0" fontId="0" fillId="0" borderId="26" xfId="0" applyBorder="1" applyAlignment="1">
      <alignment/>
    </xf>
    <xf numFmtId="0" fontId="0" fillId="0" borderId="0" xfId="0" applyBorder="1" applyAlignment="1">
      <alignment/>
    </xf>
    <xf numFmtId="0" fontId="20" fillId="0" borderId="0" xfId="0" applyFont="1" applyBorder="1" applyAlignment="1">
      <alignment vertical="top" wrapText="1"/>
    </xf>
    <xf numFmtId="0" fontId="20" fillId="0" borderId="0" xfId="0" applyFont="1" applyAlignment="1">
      <alignment/>
    </xf>
    <xf numFmtId="0" fontId="10" fillId="0" borderId="27" xfId="0" applyFont="1" applyBorder="1" applyAlignment="1" applyProtection="1">
      <alignment vertical="top" wrapText="1"/>
      <protection/>
    </xf>
    <xf numFmtId="0" fontId="15" fillId="0" borderId="27" xfId="0" applyFont="1" applyBorder="1" applyAlignment="1" applyProtection="1">
      <alignment vertical="top" wrapText="1"/>
      <protection/>
    </xf>
    <xf numFmtId="0" fontId="10" fillId="0" borderId="0" xfId="0" applyFont="1" applyAlignment="1" applyProtection="1">
      <alignment horizontal="right" vertical="top"/>
      <protection/>
    </xf>
    <xf numFmtId="0" fontId="15" fillId="0" borderId="28" xfId="0" applyFont="1" applyBorder="1" applyAlignment="1" applyProtection="1">
      <alignment vertical="top" wrapText="1"/>
      <protection/>
    </xf>
    <xf numFmtId="0" fontId="10" fillId="0" borderId="27" xfId="0" applyFont="1" applyBorder="1" applyAlignment="1">
      <alignment vertical="top" wrapText="1"/>
    </xf>
    <xf numFmtId="0" fontId="10" fillId="0" borderId="0" xfId="0" applyFont="1" applyAlignment="1" applyProtection="1">
      <alignment vertical="top" wrapText="1"/>
      <protection/>
    </xf>
    <xf numFmtId="0" fontId="10" fillId="0" borderId="29" xfId="0" applyFont="1" applyBorder="1" applyAlignment="1" applyProtection="1">
      <alignment vertical="top" wrapText="1"/>
      <protection/>
    </xf>
    <xf numFmtId="0" fontId="15" fillId="0" borderId="29" xfId="0" applyFont="1" applyBorder="1" applyAlignment="1" applyProtection="1">
      <alignment vertical="top" wrapText="1"/>
      <protection/>
    </xf>
    <xf numFmtId="0" fontId="15" fillId="0" borderId="30" xfId="0" applyFont="1" applyBorder="1" applyAlignment="1" applyProtection="1">
      <alignment vertical="top" wrapText="1"/>
      <protection/>
    </xf>
    <xf numFmtId="0" fontId="10" fillId="0" borderId="29" xfId="0" applyFont="1" applyBorder="1" applyAlignment="1">
      <alignment vertical="top" wrapText="1"/>
    </xf>
    <xf numFmtId="0" fontId="0" fillId="0" borderId="0" xfId="0" applyAlignment="1">
      <alignment horizontal="right"/>
    </xf>
    <xf numFmtId="0" fontId="29" fillId="0" borderId="0" xfId="0" applyFont="1" applyAlignment="1">
      <alignment vertical="top" wrapText="1"/>
    </xf>
    <xf numFmtId="0" fontId="2" fillId="0" borderId="0" xfId="0" applyFont="1" applyAlignment="1">
      <alignment/>
    </xf>
    <xf numFmtId="0" fontId="15" fillId="0" borderId="31" xfId="0" applyFont="1" applyBorder="1" applyAlignment="1" applyProtection="1">
      <alignment vertical="top" wrapText="1"/>
      <protection/>
    </xf>
    <xf numFmtId="0" fontId="10" fillId="0" borderId="32" xfId="0" applyFont="1" applyBorder="1" applyAlignment="1" applyProtection="1">
      <alignment vertical="top" wrapText="1"/>
      <protection/>
    </xf>
    <xf numFmtId="0" fontId="15" fillId="0" borderId="33" xfId="0" applyFont="1" applyBorder="1" applyAlignment="1" applyProtection="1">
      <alignment vertical="top" wrapText="1"/>
      <protection/>
    </xf>
    <xf numFmtId="0" fontId="10" fillId="0" borderId="34" xfId="0" applyFont="1" applyBorder="1" applyAlignment="1" applyProtection="1">
      <alignment/>
      <protection/>
    </xf>
    <xf numFmtId="0" fontId="30" fillId="0" borderId="0" xfId="0" applyFont="1" applyAlignment="1">
      <alignment/>
    </xf>
    <xf numFmtId="0" fontId="10" fillId="0" borderId="18" xfId="0" applyFont="1" applyBorder="1" applyAlignment="1" applyProtection="1">
      <alignment/>
      <protection/>
    </xf>
    <xf numFmtId="0" fontId="10" fillId="0" borderId="0" xfId="0" applyFont="1" applyBorder="1" applyAlignment="1" applyProtection="1">
      <alignment/>
      <protection/>
    </xf>
    <xf numFmtId="0" fontId="10" fillId="0" borderId="35" xfId="0" applyFont="1" applyBorder="1" applyAlignment="1">
      <alignment vertical="top" wrapText="1"/>
    </xf>
    <xf numFmtId="0" fontId="10" fillId="0" borderId="0" xfId="0" applyFont="1" applyAlignment="1">
      <alignment vertical="top"/>
    </xf>
    <xf numFmtId="0" fontId="0" fillId="0" borderId="0" xfId="0" applyFont="1" applyBorder="1" applyAlignment="1">
      <alignment vertical="top" wrapText="1"/>
    </xf>
    <xf numFmtId="0" fontId="0" fillId="0" borderId="0" xfId="0" applyFont="1" applyAlignment="1">
      <alignment vertical="top" wrapText="1"/>
    </xf>
    <xf numFmtId="0" fontId="0" fillId="0" borderId="0" xfId="0" applyFont="1" applyAlignment="1">
      <alignment horizontal="left"/>
    </xf>
    <xf numFmtId="0" fontId="10" fillId="0" borderId="36" xfId="0" applyFont="1" applyBorder="1" applyAlignment="1" applyProtection="1">
      <alignment horizontal="left" vertical="top" wrapText="1"/>
      <protection/>
    </xf>
    <xf numFmtId="0" fontId="10" fillId="0" borderId="0" xfId="0" applyFont="1" applyAlignment="1" applyProtection="1">
      <alignment horizontal="left" vertical="top" wrapText="1"/>
      <protection/>
    </xf>
    <xf numFmtId="0" fontId="31" fillId="0" borderId="0" xfId="0" applyFont="1" applyAlignment="1">
      <alignment/>
    </xf>
    <xf numFmtId="0" fontId="10" fillId="0" borderId="0" xfId="0" applyFont="1" applyAlignment="1">
      <alignment/>
    </xf>
    <xf numFmtId="0" fontId="10" fillId="0" borderId="0" xfId="0" applyFont="1" applyAlignment="1" applyProtection="1">
      <alignment vertical="top"/>
      <protection/>
    </xf>
    <xf numFmtId="0" fontId="11" fillId="35" borderId="37" xfId="0" applyFont="1" applyFill="1" applyBorder="1" applyAlignment="1" applyProtection="1">
      <alignment vertical="top" wrapText="1"/>
      <protection/>
    </xf>
    <xf numFmtId="0" fontId="15" fillId="0" borderId="27" xfId="0" applyFont="1" applyBorder="1" applyAlignment="1">
      <alignment vertical="top" wrapText="1"/>
    </xf>
    <xf numFmtId="0" fontId="15" fillId="0" borderId="28" xfId="0" applyFont="1" applyBorder="1" applyAlignment="1">
      <alignment vertical="top" wrapText="1"/>
    </xf>
    <xf numFmtId="0" fontId="15" fillId="0" borderId="29" xfId="0" applyFont="1" applyBorder="1" applyAlignment="1">
      <alignment vertical="top" wrapText="1"/>
    </xf>
    <xf numFmtId="0" fontId="15" fillId="0" borderId="30" xfId="0" applyFont="1" applyBorder="1" applyAlignment="1">
      <alignment vertical="top" wrapText="1"/>
    </xf>
    <xf numFmtId="0" fontId="15" fillId="0" borderId="35" xfId="0" applyFont="1" applyBorder="1" applyAlignment="1">
      <alignment vertical="top" wrapText="1"/>
    </xf>
    <xf numFmtId="0" fontId="15" fillId="0" borderId="33" xfId="0" applyFont="1" applyBorder="1" applyAlignment="1">
      <alignment vertical="top" wrapText="1"/>
    </xf>
    <xf numFmtId="0" fontId="15" fillId="0" borderId="0" xfId="0" applyFont="1" applyAlignment="1">
      <alignment vertical="top" wrapText="1"/>
    </xf>
    <xf numFmtId="0" fontId="15" fillId="0" borderId="0" xfId="0" applyFont="1" applyAlignment="1" applyProtection="1">
      <alignment vertical="top" wrapText="1"/>
      <protection/>
    </xf>
    <xf numFmtId="0" fontId="10" fillId="0" borderId="35" xfId="0" applyFont="1" applyBorder="1" applyAlignment="1" applyProtection="1">
      <alignment vertical="top" wrapText="1"/>
      <protection/>
    </xf>
    <xf numFmtId="0" fontId="10" fillId="0" borderId="0" xfId="0" applyFont="1" applyBorder="1" applyAlignment="1">
      <alignment vertical="top" wrapText="1"/>
    </xf>
    <xf numFmtId="0" fontId="10" fillId="0" borderId="0" xfId="0" applyFont="1" applyBorder="1" applyAlignment="1" applyProtection="1">
      <alignment vertical="top" wrapText="1"/>
      <protection/>
    </xf>
    <xf numFmtId="0" fontId="10" fillId="0" borderId="0" xfId="0" applyFont="1" applyAlignment="1">
      <alignment vertical="top" wrapText="1"/>
    </xf>
    <xf numFmtId="0" fontId="20" fillId="35" borderId="10" xfId="0" applyFont="1" applyFill="1" applyBorder="1" applyAlignment="1" applyProtection="1">
      <alignment vertical="top" wrapText="1"/>
      <protection/>
    </xf>
    <xf numFmtId="0" fontId="20" fillId="35" borderId="10" xfId="0" applyFont="1" applyFill="1" applyBorder="1" applyAlignment="1" applyProtection="1">
      <alignment vertical="top"/>
      <protection/>
    </xf>
    <xf numFmtId="0" fontId="20" fillId="35" borderId="10" xfId="0" applyFont="1" applyFill="1" applyBorder="1" applyAlignment="1" applyProtection="1">
      <alignment/>
      <protection/>
    </xf>
    <xf numFmtId="0" fontId="10" fillId="0" borderId="27" xfId="0" applyFont="1" applyBorder="1" applyAlignment="1">
      <alignment horizontal="left" vertical="top" wrapText="1"/>
    </xf>
    <xf numFmtId="0" fontId="0" fillId="0" borderId="0" xfId="0" applyAlignment="1" applyProtection="1">
      <alignment horizontal="right" vertical="top"/>
      <protection/>
    </xf>
    <xf numFmtId="0" fontId="10" fillId="0" borderId="29" xfId="0" applyFont="1" applyBorder="1" applyAlignment="1">
      <alignment horizontal="left" vertical="top" wrapText="1"/>
    </xf>
    <xf numFmtId="0" fontId="0" fillId="0" borderId="0" xfId="0" applyFont="1" applyAlignment="1">
      <alignment/>
    </xf>
    <xf numFmtId="0" fontId="15" fillId="0" borderId="29" xfId="0" applyFont="1" applyBorder="1" applyAlignment="1">
      <alignment horizontal="left" vertical="top" wrapText="1"/>
    </xf>
    <xf numFmtId="0" fontId="29" fillId="0" borderId="0" xfId="0" applyFont="1" applyAlignment="1" applyProtection="1">
      <alignment vertical="top" wrapText="1"/>
      <protection/>
    </xf>
    <xf numFmtId="0" fontId="10" fillId="0" borderId="35" xfId="0" applyFont="1" applyBorder="1" applyAlignment="1">
      <alignment horizontal="left" vertical="top" wrapText="1"/>
    </xf>
    <xf numFmtId="0" fontId="0" fillId="0" borderId="0" xfId="0" applyFont="1" applyAlignment="1" applyProtection="1">
      <alignment vertical="top" wrapText="1"/>
      <protection/>
    </xf>
    <xf numFmtId="0" fontId="0" fillId="0" borderId="0" xfId="0" applyFont="1" applyAlignment="1" applyProtection="1">
      <alignment horizontal="left" vertical="top" wrapText="1"/>
      <protection/>
    </xf>
    <xf numFmtId="0" fontId="0" fillId="0" borderId="0" xfId="0" applyAlignment="1">
      <alignment horizontal="left" vertical="top" wrapText="1"/>
    </xf>
    <xf numFmtId="0" fontId="0" fillId="0" borderId="0" xfId="0" applyAlignment="1">
      <alignment vertical="top" wrapText="1"/>
    </xf>
    <xf numFmtId="0" fontId="5" fillId="0" borderId="0" xfId="0" applyFont="1" applyFill="1" applyBorder="1" applyAlignment="1" applyProtection="1">
      <alignment vertical="center"/>
      <protection/>
    </xf>
    <xf numFmtId="0" fontId="5" fillId="0" borderId="0" xfId="0" applyFont="1" applyFill="1" applyBorder="1" applyAlignment="1" applyProtection="1">
      <alignment/>
      <protection/>
    </xf>
    <xf numFmtId="0" fontId="9" fillId="33" borderId="19" xfId="0" applyFont="1" applyFill="1" applyBorder="1" applyAlignment="1" applyProtection="1">
      <alignment vertical="center"/>
      <protection/>
    </xf>
    <xf numFmtId="0" fontId="11" fillId="0" borderId="0" xfId="0" applyFont="1" applyFill="1" applyBorder="1" applyAlignment="1" applyProtection="1">
      <alignment horizontal="left" vertical="center" wrapText="1"/>
      <protection/>
    </xf>
    <xf numFmtId="0" fontId="10" fillId="0" borderId="0" xfId="0" applyFont="1" applyFill="1" applyBorder="1" applyAlignment="1" applyProtection="1">
      <alignment/>
      <protection/>
    </xf>
    <xf numFmtId="0" fontId="10" fillId="0" borderId="0" xfId="0" applyFont="1" applyFill="1" applyAlignment="1" applyProtection="1">
      <alignment vertical="center"/>
      <protection/>
    </xf>
    <xf numFmtId="0" fontId="18"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left"/>
      <protection/>
    </xf>
    <xf numFmtId="0" fontId="10" fillId="0" borderId="0" xfId="0" applyFont="1" applyFill="1" applyBorder="1" applyAlignment="1" applyProtection="1">
      <alignment horizontal="left" vertical="center"/>
      <protection/>
    </xf>
    <xf numFmtId="0" fontId="0" fillId="0" borderId="0" xfId="0" applyFont="1" applyAlignment="1" applyProtection="1">
      <alignment vertical="center"/>
      <protection/>
    </xf>
    <xf numFmtId="0" fontId="10" fillId="0" borderId="0" xfId="0" applyFont="1" applyFill="1" applyBorder="1" applyAlignment="1" applyProtection="1">
      <alignment/>
      <protection/>
    </xf>
    <xf numFmtId="0" fontId="10" fillId="0" borderId="0" xfId="0" applyFont="1" applyFill="1" applyBorder="1" applyAlignment="1" applyProtection="1">
      <alignment horizontal="left" indent="1"/>
      <protection/>
    </xf>
    <xf numFmtId="0" fontId="10" fillId="0" borderId="0" xfId="0" applyFont="1" applyFill="1" applyAlignment="1" applyProtection="1">
      <alignment/>
      <protection/>
    </xf>
    <xf numFmtId="0" fontId="10" fillId="0" borderId="0" xfId="0" applyFont="1" applyFill="1" applyBorder="1" applyAlignment="1" applyProtection="1">
      <alignment horizontal="left" vertical="center" wrapText="1"/>
      <protection/>
    </xf>
    <xf numFmtId="183" fontId="11"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protection/>
    </xf>
    <xf numFmtId="0" fontId="11" fillId="36" borderId="12" xfId="0" applyFont="1" applyFill="1" applyBorder="1" applyAlignment="1" applyProtection="1">
      <alignment horizontal="center" vertical="center"/>
      <protection/>
    </xf>
    <xf numFmtId="0" fontId="11" fillId="36" borderId="21" xfId="0" applyFont="1" applyFill="1" applyBorder="1" applyAlignment="1" applyProtection="1">
      <alignment horizontal="center" vertical="center"/>
      <protection/>
    </xf>
    <xf numFmtId="0" fontId="11" fillId="36" borderId="21" xfId="0" applyFont="1" applyFill="1" applyBorder="1" applyAlignment="1" applyProtection="1">
      <alignment horizontal="center" vertical="center" wrapText="1"/>
      <protection/>
    </xf>
    <xf numFmtId="0" fontId="0" fillId="0" borderId="0" xfId="0" applyFont="1" applyFill="1" applyAlignment="1" applyProtection="1">
      <alignment wrapText="1"/>
      <protection/>
    </xf>
    <xf numFmtId="0" fontId="10" fillId="0" borderId="0" xfId="0" applyFont="1" applyAlignment="1" applyProtection="1">
      <alignment vertical="center"/>
      <protection/>
    </xf>
    <xf numFmtId="181" fontId="10" fillId="0" borderId="0" xfId="42" applyNumberFormat="1" applyFont="1" applyBorder="1" applyAlignment="1" applyProtection="1">
      <alignment vertical="center"/>
      <protection/>
    </xf>
    <xf numFmtId="183" fontId="10" fillId="0" borderId="0" xfId="0" applyNumberFormat="1" applyFont="1" applyFill="1" applyBorder="1" applyAlignment="1" applyProtection="1">
      <alignment horizontal="right" vertical="center"/>
      <protection/>
    </xf>
    <xf numFmtId="183" fontId="10" fillId="35" borderId="10" xfId="0" applyNumberFormat="1" applyFont="1" applyFill="1" applyBorder="1" applyAlignment="1" applyProtection="1">
      <alignment horizontal="right" vertical="center"/>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10" fillId="0" borderId="0" xfId="0" applyFont="1" applyAlignment="1" applyProtection="1">
      <alignment/>
      <protection/>
    </xf>
    <xf numFmtId="182" fontId="10" fillId="0" borderId="0" xfId="0" applyNumberFormat="1" applyFont="1" applyFill="1" applyBorder="1" applyAlignment="1" applyProtection="1">
      <alignment vertical="center"/>
      <protection/>
    </xf>
    <xf numFmtId="0" fontId="10" fillId="0" borderId="0" xfId="0" applyFont="1" applyFill="1" applyBorder="1" applyAlignment="1" applyProtection="1">
      <alignment horizontal="center"/>
      <protection/>
    </xf>
    <xf numFmtId="0" fontId="10" fillId="0" borderId="38" xfId="0" applyFont="1" applyBorder="1" applyAlignment="1" applyProtection="1">
      <alignment vertical="center"/>
      <protection/>
    </xf>
    <xf numFmtId="0" fontId="10" fillId="0" borderId="39" xfId="0" applyFont="1" applyBorder="1" applyAlignment="1" applyProtection="1">
      <alignment vertical="center"/>
      <protection/>
    </xf>
    <xf numFmtId="0" fontId="10" fillId="0" borderId="40" xfId="0" applyFont="1" applyBorder="1" applyAlignment="1" applyProtection="1">
      <alignment vertical="center"/>
      <protection/>
    </xf>
    <xf numFmtId="0" fontId="10" fillId="0" borderId="41" xfId="0" applyFont="1" applyBorder="1" applyAlignment="1" applyProtection="1">
      <alignment vertical="center"/>
      <protection/>
    </xf>
    <xf numFmtId="0" fontId="10" fillId="0" borderId="42" xfId="0" applyFont="1" applyBorder="1" applyAlignment="1" applyProtection="1">
      <alignment vertical="center"/>
      <protection/>
    </xf>
    <xf numFmtId="0" fontId="10" fillId="0" borderId="43" xfId="0" applyFont="1" applyBorder="1" applyAlignment="1" applyProtection="1">
      <alignment vertical="center"/>
      <protection/>
    </xf>
    <xf numFmtId="0" fontId="5" fillId="0" borderId="44" xfId="0" applyFont="1" applyFill="1" applyBorder="1" applyAlignment="1" applyProtection="1">
      <alignment vertical="center"/>
      <protection/>
    </xf>
    <xf numFmtId="0" fontId="9" fillId="0" borderId="45" xfId="0" applyFont="1" applyFill="1" applyBorder="1" applyAlignment="1" applyProtection="1">
      <alignment vertical="center"/>
      <protection/>
    </xf>
    <xf numFmtId="0" fontId="9" fillId="0" borderId="46" xfId="0" applyFont="1" applyFill="1" applyBorder="1" applyAlignment="1" applyProtection="1">
      <alignment vertical="center"/>
      <protection/>
    </xf>
    <xf numFmtId="0" fontId="9" fillId="0" borderId="41" xfId="0" applyFont="1" applyFill="1" applyBorder="1" applyAlignment="1" applyProtection="1">
      <alignment vertical="center"/>
      <protection/>
    </xf>
    <xf numFmtId="0" fontId="10" fillId="0" borderId="47" xfId="0" applyFont="1" applyFill="1" applyBorder="1" applyAlignment="1" applyProtection="1">
      <alignment horizontal="left" vertical="center" indent="1"/>
      <protection/>
    </xf>
    <xf numFmtId="0" fontId="10" fillId="0" borderId="47" xfId="0" applyFont="1" applyFill="1" applyBorder="1" applyAlignment="1" applyProtection="1">
      <alignment vertical="center"/>
      <protection/>
    </xf>
    <xf numFmtId="0" fontId="10" fillId="0" borderId="41" xfId="0" applyFont="1" applyFill="1" applyBorder="1" applyAlignment="1" applyProtection="1">
      <alignment horizontal="left" vertical="center" indent="1"/>
      <protection/>
    </xf>
    <xf numFmtId="0" fontId="10" fillId="0" borderId="48" xfId="0" applyFont="1" applyFill="1" applyBorder="1" applyAlignment="1" applyProtection="1">
      <alignment horizontal="left" vertical="center" indent="1"/>
      <protection/>
    </xf>
    <xf numFmtId="0" fontId="10" fillId="0" borderId="49" xfId="0" applyFont="1" applyFill="1" applyBorder="1" applyAlignment="1" applyProtection="1">
      <alignment horizontal="left" vertical="center" indent="1"/>
      <protection/>
    </xf>
    <xf numFmtId="0" fontId="10" fillId="0" borderId="43" xfId="0" applyFont="1" applyFill="1" applyBorder="1" applyAlignment="1" applyProtection="1">
      <alignment horizontal="left" vertical="center" indent="1"/>
      <protection/>
    </xf>
    <xf numFmtId="0" fontId="10" fillId="0" borderId="50" xfId="0" applyFont="1" applyFill="1" applyBorder="1" applyAlignment="1" applyProtection="1">
      <alignment vertical="center"/>
      <protection/>
    </xf>
    <xf numFmtId="0" fontId="10" fillId="0" borderId="41" xfId="0" applyFont="1" applyFill="1" applyBorder="1" applyAlignment="1" applyProtection="1">
      <alignment vertical="center"/>
      <protection/>
    </xf>
    <xf numFmtId="0" fontId="10" fillId="0" borderId="43" xfId="0" applyFont="1" applyFill="1" applyBorder="1" applyAlignment="1" applyProtection="1">
      <alignment vertical="center"/>
      <protection/>
    </xf>
    <xf numFmtId="0" fontId="9" fillId="0" borderId="44" xfId="0" applyFont="1" applyFill="1" applyBorder="1" applyAlignment="1" applyProtection="1">
      <alignment vertical="center"/>
      <protection/>
    </xf>
    <xf numFmtId="0" fontId="7" fillId="0" borderId="51" xfId="0" applyFont="1" applyFill="1" applyBorder="1" applyAlignment="1" applyProtection="1">
      <alignment horizontal="center" wrapText="1"/>
      <protection/>
    </xf>
    <xf numFmtId="0" fontId="7" fillId="0" borderId="52" xfId="0" applyFont="1" applyFill="1" applyBorder="1" applyAlignment="1" applyProtection="1">
      <alignment horizontal="center" wrapText="1"/>
      <protection/>
    </xf>
    <xf numFmtId="0" fontId="7" fillId="0" borderId="53" xfId="0" applyFont="1" applyFill="1" applyBorder="1" applyAlignment="1" applyProtection="1">
      <alignment horizontal="center" wrapText="1"/>
      <protection/>
    </xf>
    <xf numFmtId="0" fontId="5" fillId="0" borderId="43" xfId="0" applyFont="1" applyFill="1" applyBorder="1" applyAlignment="1" applyProtection="1">
      <alignment horizontal="left"/>
      <protection/>
    </xf>
    <xf numFmtId="0" fontId="14" fillId="0" borderId="43" xfId="0" applyFont="1" applyFill="1" applyBorder="1" applyAlignment="1" applyProtection="1">
      <alignment horizontal="left"/>
      <protection/>
    </xf>
    <xf numFmtId="0" fontId="5" fillId="0" borderId="42" xfId="0" applyFont="1" applyFill="1" applyBorder="1" applyAlignment="1" applyProtection="1">
      <alignment horizontal="left"/>
      <protection/>
    </xf>
    <xf numFmtId="0" fontId="10" fillId="34" borderId="0" xfId="0" applyFont="1" applyFill="1" applyBorder="1" applyAlignment="1" applyProtection="1">
      <alignment vertical="center"/>
      <protection/>
    </xf>
    <xf numFmtId="0" fontId="10" fillId="34" borderId="44" xfId="0" applyFont="1" applyFill="1" applyBorder="1" applyAlignment="1" applyProtection="1">
      <alignment vertical="center"/>
      <protection/>
    </xf>
    <xf numFmtId="183" fontId="10" fillId="0" borderId="54" xfId="0" applyNumberFormat="1" applyFont="1" applyFill="1" applyBorder="1" applyAlignment="1" applyProtection="1">
      <alignment horizontal="right" vertical="center"/>
      <protection/>
    </xf>
    <xf numFmtId="183" fontId="10" fillId="0" borderId="55" xfId="0" applyNumberFormat="1" applyFont="1" applyFill="1" applyBorder="1" applyAlignment="1" applyProtection="1">
      <alignment horizontal="right" vertical="center"/>
      <protection/>
    </xf>
    <xf numFmtId="0" fontId="10" fillId="0" borderId="55" xfId="0" applyFont="1" applyFill="1" applyBorder="1" applyAlignment="1" applyProtection="1">
      <alignment horizontal="left" vertical="center" wrapText="1"/>
      <protection/>
    </xf>
    <xf numFmtId="0" fontId="10" fillId="0" borderId="55" xfId="0" applyFont="1" applyFill="1" applyBorder="1" applyAlignment="1" applyProtection="1">
      <alignment horizontal="left" vertical="center" wrapText="1"/>
      <protection/>
    </xf>
    <xf numFmtId="0" fontId="10" fillId="0" borderId="42" xfId="0" applyFont="1" applyFill="1" applyBorder="1" applyAlignment="1" applyProtection="1">
      <alignment horizontal="left" vertical="center"/>
      <protection/>
    </xf>
    <xf numFmtId="0" fontId="10" fillId="0" borderId="56" xfId="0" applyFont="1" applyFill="1" applyBorder="1" applyAlignment="1" applyProtection="1">
      <alignment horizontal="left" vertical="center"/>
      <protection/>
    </xf>
    <xf numFmtId="0" fontId="0" fillId="0" borderId="42" xfId="0" applyFill="1" applyBorder="1" applyAlignment="1" applyProtection="1">
      <alignment vertical="center"/>
      <protection/>
    </xf>
    <xf numFmtId="0" fontId="11" fillId="0" borderId="55" xfId="0" applyFont="1" applyFill="1" applyBorder="1" applyAlignment="1" applyProtection="1">
      <alignment horizontal="left" vertical="center" wrapText="1"/>
      <protection/>
    </xf>
    <xf numFmtId="0" fontId="11" fillId="0" borderId="55" xfId="0" applyFont="1" applyFill="1" applyBorder="1" applyAlignment="1" applyProtection="1">
      <alignment horizontal="center" vertical="center" wrapText="1"/>
      <protection/>
    </xf>
    <xf numFmtId="0" fontId="0" fillId="0" borderId="55" xfId="0" applyFont="1" applyFill="1" applyBorder="1" applyAlignment="1" applyProtection="1">
      <alignment vertical="center"/>
      <protection/>
    </xf>
    <xf numFmtId="0" fontId="3" fillId="34" borderId="43" xfId="0" applyFont="1" applyFill="1" applyBorder="1" applyAlignment="1" applyProtection="1">
      <alignment/>
      <protection/>
    </xf>
    <xf numFmtId="0" fontId="5" fillId="0" borderId="55" xfId="0" applyFont="1" applyFill="1" applyBorder="1" applyAlignment="1" applyProtection="1">
      <alignment horizontal="left"/>
      <protection/>
    </xf>
    <xf numFmtId="0" fontId="5" fillId="0" borderId="57" xfId="0" applyFont="1" applyFill="1" applyBorder="1" applyAlignment="1" applyProtection="1">
      <alignment horizontal="left"/>
      <protection/>
    </xf>
    <xf numFmtId="0" fontId="10" fillId="0" borderId="58" xfId="0" applyFont="1" applyFill="1" applyBorder="1" applyAlignment="1" applyProtection="1">
      <alignment horizontal="left" indent="1"/>
      <protection/>
    </xf>
    <xf numFmtId="0" fontId="11" fillId="0" borderId="59" xfId="0" applyFont="1" applyFill="1" applyBorder="1" applyAlignment="1" applyProtection="1">
      <alignment vertical="center"/>
      <protection/>
    </xf>
    <xf numFmtId="0" fontId="0" fillId="0" borderId="48" xfId="0" applyFont="1" applyFill="1" applyBorder="1" applyAlignment="1" applyProtection="1">
      <alignment/>
      <protection/>
    </xf>
    <xf numFmtId="0" fontId="0" fillId="0" borderId="47" xfId="0" applyFont="1" applyFill="1" applyBorder="1" applyAlignment="1" applyProtection="1">
      <alignment/>
      <protection/>
    </xf>
    <xf numFmtId="0" fontId="11" fillId="0" borderId="60" xfId="0" applyFont="1" applyFill="1" applyBorder="1" applyAlignment="1" applyProtection="1">
      <alignment vertical="center"/>
      <protection/>
    </xf>
    <xf numFmtId="0" fontId="0" fillId="0" borderId="43" xfId="0" applyFont="1" applyFill="1" applyBorder="1" applyAlignment="1" applyProtection="1">
      <alignment/>
      <protection/>
    </xf>
    <xf numFmtId="0" fontId="10" fillId="0" borderId="47" xfId="0" applyFont="1" applyFill="1" applyBorder="1" applyAlignment="1" applyProtection="1">
      <alignment horizontal="left" indent="1"/>
      <protection/>
    </xf>
    <xf numFmtId="0" fontId="0" fillId="0" borderId="49" xfId="0" applyFont="1" applyFill="1" applyBorder="1" applyAlignment="1" applyProtection="1">
      <alignment/>
      <protection/>
    </xf>
    <xf numFmtId="0" fontId="10" fillId="0" borderId="50" xfId="0" applyFont="1" applyFill="1" applyBorder="1" applyAlignment="1" applyProtection="1">
      <alignment horizontal="left" indent="1"/>
      <protection/>
    </xf>
    <xf numFmtId="0" fontId="10" fillId="0" borderId="41" xfId="0" applyFont="1" applyFill="1" applyBorder="1" applyAlignment="1" applyProtection="1">
      <alignment horizontal="left" indent="1"/>
      <protection/>
    </xf>
    <xf numFmtId="0" fontId="10" fillId="0" borderId="49" xfId="0" applyFont="1" applyFill="1" applyBorder="1" applyAlignment="1" applyProtection="1">
      <alignment horizontal="left" indent="1"/>
      <protection/>
    </xf>
    <xf numFmtId="0" fontId="10" fillId="0" borderId="48" xfId="0" applyFont="1" applyFill="1" applyBorder="1" applyAlignment="1" applyProtection="1">
      <alignment horizontal="left" indent="1"/>
      <protection/>
    </xf>
    <xf numFmtId="0" fontId="10" fillId="0" borderId="44" xfId="0" applyFont="1" applyFill="1" applyBorder="1" applyAlignment="1" applyProtection="1">
      <alignment/>
      <protection/>
    </xf>
    <xf numFmtId="0" fontId="10" fillId="0" borderId="56" xfId="0" applyFont="1" applyFill="1" applyBorder="1" applyAlignment="1" applyProtection="1">
      <alignment/>
      <protection/>
    </xf>
    <xf numFmtId="0" fontId="10" fillId="0" borderId="43" xfId="0" applyFont="1" applyFill="1" applyBorder="1" applyAlignment="1" applyProtection="1">
      <alignment horizontal="left" indent="1"/>
      <protection/>
    </xf>
    <xf numFmtId="0" fontId="10" fillId="0" borderId="50" xfId="0" applyFont="1" applyFill="1" applyBorder="1" applyAlignment="1" applyProtection="1">
      <alignment/>
      <protection/>
    </xf>
    <xf numFmtId="0" fontId="10" fillId="0" borderId="42" xfId="0" applyFont="1" applyFill="1" applyBorder="1" applyAlignment="1" applyProtection="1">
      <alignment/>
      <protection/>
    </xf>
    <xf numFmtId="0" fontId="10" fillId="0" borderId="43" xfId="0" applyFont="1" applyFill="1" applyBorder="1" applyAlignment="1" applyProtection="1">
      <alignment/>
      <protection/>
    </xf>
    <xf numFmtId="0" fontId="10" fillId="0" borderId="41" xfId="0" applyFont="1" applyFill="1" applyBorder="1" applyAlignment="1" applyProtection="1">
      <alignment/>
      <protection/>
    </xf>
    <xf numFmtId="0" fontId="0" fillId="0" borderId="43" xfId="0" applyFont="1" applyBorder="1" applyAlignment="1" applyProtection="1">
      <alignment/>
      <protection/>
    </xf>
    <xf numFmtId="0" fontId="10" fillId="0" borderId="43" xfId="0" applyFont="1" applyBorder="1" applyAlignment="1" applyProtection="1">
      <alignment/>
      <protection/>
    </xf>
    <xf numFmtId="0" fontId="11" fillId="0" borderId="43" xfId="0" applyFont="1" applyFill="1" applyBorder="1" applyAlignment="1" applyProtection="1">
      <alignment vertical="top"/>
      <protection/>
    </xf>
    <xf numFmtId="0" fontId="10" fillId="0" borderId="43" xfId="0" applyFont="1" applyFill="1" applyBorder="1" applyAlignment="1" applyProtection="1">
      <alignment vertical="center"/>
      <protection/>
    </xf>
    <xf numFmtId="0" fontId="11" fillId="0" borderId="43" xfId="0" applyFont="1" applyFill="1" applyBorder="1" applyAlignment="1" applyProtection="1">
      <alignment horizontal="center" vertical="top"/>
      <protection/>
    </xf>
    <xf numFmtId="0" fontId="11" fillId="0" borderId="36" xfId="0" applyFont="1" applyFill="1" applyBorder="1" applyAlignment="1" applyProtection="1">
      <alignment vertical="top"/>
      <protection/>
    </xf>
    <xf numFmtId="0" fontId="11" fillId="0" borderId="61" xfId="0" applyFont="1" applyFill="1" applyBorder="1" applyAlignment="1" applyProtection="1">
      <alignment vertical="center"/>
      <protection/>
    </xf>
    <xf numFmtId="0" fontId="8" fillId="0" borderId="43" xfId="0" applyFont="1" applyFill="1" applyBorder="1" applyAlignment="1" applyProtection="1">
      <alignment/>
      <protection/>
    </xf>
    <xf numFmtId="0" fontId="0" fillId="0" borderId="57" xfId="0" applyFont="1" applyBorder="1" applyAlignment="1" applyProtection="1">
      <alignment/>
      <protection/>
    </xf>
    <xf numFmtId="0" fontId="0" fillId="0" borderId="62" xfId="0" applyFont="1" applyBorder="1" applyAlignment="1" applyProtection="1">
      <alignment/>
      <protection/>
    </xf>
    <xf numFmtId="0" fontId="0" fillId="0" borderId="47" xfId="0" applyFont="1" applyBorder="1" applyAlignment="1" applyProtection="1">
      <alignment/>
      <protection/>
    </xf>
    <xf numFmtId="0" fontId="15" fillId="0" borderId="43" xfId="0" applyFont="1" applyFill="1" applyBorder="1" applyAlignment="1" applyProtection="1">
      <alignment/>
      <protection/>
    </xf>
    <xf numFmtId="0" fontId="10" fillId="0" borderId="43" xfId="0" applyFont="1" applyFill="1" applyBorder="1" applyAlignment="1" applyProtection="1">
      <alignment horizontal="left" vertical="top"/>
      <protection/>
    </xf>
    <xf numFmtId="182" fontId="10" fillId="35" borderId="63" xfId="0" applyNumberFormat="1" applyFont="1" applyFill="1" applyBorder="1" applyAlignment="1" applyProtection="1">
      <alignment horizontal="left"/>
      <protection/>
    </xf>
    <xf numFmtId="0" fontId="10" fillId="0" borderId="43" xfId="0" applyFont="1" applyFill="1" applyBorder="1" applyAlignment="1" applyProtection="1">
      <alignment/>
      <protection/>
    </xf>
    <xf numFmtId="0" fontId="10" fillId="0" borderId="50" xfId="0" applyFont="1" applyBorder="1" applyAlignment="1" applyProtection="1">
      <alignment/>
      <protection/>
    </xf>
    <xf numFmtId="0" fontId="10" fillId="0" borderId="54" xfId="0" applyFont="1" applyFill="1" applyBorder="1" applyAlignment="1" applyProtection="1">
      <alignment/>
      <protection/>
    </xf>
    <xf numFmtId="0" fontId="10" fillId="0" borderId="62" xfId="0" applyFont="1" applyFill="1" applyBorder="1" applyAlignment="1" applyProtection="1">
      <alignment/>
      <protection/>
    </xf>
    <xf numFmtId="0" fontId="10" fillId="0" borderId="47" xfId="0" applyFont="1" applyFill="1" applyBorder="1" applyAlignment="1" applyProtection="1">
      <alignment/>
      <protection/>
    </xf>
    <xf numFmtId="0" fontId="10" fillId="0" borderId="57" xfId="0" applyFont="1" applyFill="1" applyBorder="1" applyAlignment="1" applyProtection="1">
      <alignment/>
      <protection/>
    </xf>
    <xf numFmtId="182" fontId="10" fillId="0" borderId="42" xfId="0" applyNumberFormat="1" applyFont="1" applyFill="1" applyBorder="1" applyAlignment="1" applyProtection="1">
      <alignment vertical="center"/>
      <protection/>
    </xf>
    <xf numFmtId="182" fontId="10" fillId="0" borderId="60" xfId="0" applyNumberFormat="1" applyFont="1" applyFill="1" applyBorder="1" applyAlignment="1" applyProtection="1">
      <alignment vertical="center"/>
      <protection/>
    </xf>
    <xf numFmtId="0" fontId="10" fillId="0" borderId="43" xfId="0" applyFont="1" applyFill="1" applyBorder="1" applyAlignment="1" applyProtection="1">
      <alignment/>
      <protection/>
    </xf>
    <xf numFmtId="0" fontId="10" fillId="0" borderId="64" xfId="0" applyFont="1" applyBorder="1" applyAlignment="1" applyProtection="1">
      <alignment/>
      <protection/>
    </xf>
    <xf numFmtId="0" fontId="10" fillId="0" borderId="55" xfId="0" applyFont="1" applyBorder="1" applyAlignment="1" applyProtection="1">
      <alignment/>
      <protection/>
    </xf>
    <xf numFmtId="0" fontId="11" fillId="0" borderId="22" xfId="0" applyFont="1" applyBorder="1" applyAlignment="1" applyProtection="1">
      <alignment horizontal="center" vertical="center"/>
      <protection locked="0"/>
    </xf>
    <xf numFmtId="0" fontId="10" fillId="0" borderId="54" xfId="0" applyFont="1" applyBorder="1" applyAlignment="1" applyProtection="1">
      <alignment/>
      <protection/>
    </xf>
    <xf numFmtId="0" fontId="10" fillId="0" borderId="55" xfId="0" applyFont="1" applyFill="1" applyBorder="1" applyAlignment="1" applyProtection="1">
      <alignment/>
      <protection/>
    </xf>
    <xf numFmtId="0" fontId="0" fillId="0" borderId="42" xfId="0" applyFont="1" applyBorder="1" applyAlignment="1" applyProtection="1">
      <alignment/>
      <protection/>
    </xf>
    <xf numFmtId="0" fontId="3" fillId="0" borderId="65" xfId="0" applyFont="1" applyFill="1" applyBorder="1" applyAlignment="1" applyProtection="1">
      <alignment vertical="center"/>
      <protection/>
    </xf>
    <xf numFmtId="0" fontId="3" fillId="0" borderId="65" xfId="0" applyFont="1" applyBorder="1" applyAlignment="1" applyProtection="1">
      <alignment vertical="center"/>
      <protection/>
    </xf>
    <xf numFmtId="181" fontId="3" fillId="0" borderId="56" xfId="42" applyNumberFormat="1" applyFont="1" applyBorder="1" applyAlignment="1" applyProtection="1">
      <alignment vertical="center"/>
      <protection/>
    </xf>
    <xf numFmtId="0" fontId="18" fillId="0" borderId="43" xfId="0" applyFont="1" applyBorder="1" applyAlignment="1" applyProtection="1">
      <alignment wrapText="1"/>
      <protection/>
    </xf>
    <xf numFmtId="181" fontId="3" fillId="0" borderId="43" xfId="42" applyNumberFormat="1" applyFont="1" applyBorder="1" applyAlignment="1" applyProtection="1">
      <alignment/>
      <protection/>
    </xf>
    <xf numFmtId="0" fontId="3" fillId="0" borderId="60" xfId="0" applyFont="1" applyBorder="1" applyAlignment="1" applyProtection="1">
      <alignment/>
      <protection/>
    </xf>
    <xf numFmtId="0" fontId="3" fillId="0" borderId="43" xfId="0" applyFont="1" applyBorder="1" applyAlignment="1" applyProtection="1">
      <alignment/>
      <protection/>
    </xf>
    <xf numFmtId="0" fontId="3" fillId="0" borderId="42" xfId="0" applyFont="1" applyBorder="1" applyAlignment="1" applyProtection="1">
      <alignment/>
      <protection/>
    </xf>
    <xf numFmtId="0" fontId="3" fillId="0" borderId="60" xfId="0" applyFont="1" applyFill="1" applyBorder="1" applyAlignment="1" applyProtection="1">
      <alignment/>
      <protection/>
    </xf>
    <xf numFmtId="0" fontId="3" fillId="0" borderId="48" xfId="0" applyFont="1" applyBorder="1" applyAlignment="1" applyProtection="1">
      <alignment/>
      <protection/>
    </xf>
    <xf numFmtId="0" fontId="3" fillId="0" borderId="44" xfId="0" applyFont="1" applyFill="1" applyBorder="1" applyAlignment="1" applyProtection="1">
      <alignment/>
      <protection/>
    </xf>
    <xf numFmtId="0" fontId="3" fillId="0" borderId="45" xfId="0" applyFont="1" applyBorder="1" applyAlignment="1" applyProtection="1">
      <alignment/>
      <protection/>
    </xf>
    <xf numFmtId="0" fontId="3" fillId="0" borderId="49" xfId="0" applyFont="1" applyBorder="1" applyAlignment="1" applyProtection="1">
      <alignment/>
      <protection/>
    </xf>
    <xf numFmtId="0" fontId="5" fillId="0" borderId="44" xfId="0" applyFont="1" applyFill="1" applyBorder="1" applyAlignment="1" applyProtection="1">
      <alignment/>
      <protection/>
    </xf>
    <xf numFmtId="0" fontId="18" fillId="0" borderId="41" xfId="0" applyFont="1" applyBorder="1" applyAlignment="1" applyProtection="1">
      <alignment wrapText="1"/>
      <protection/>
    </xf>
    <xf numFmtId="0" fontId="3" fillId="0" borderId="41" xfId="0" applyFont="1" applyBorder="1" applyAlignment="1" applyProtection="1">
      <alignment vertical="center"/>
      <protection/>
    </xf>
    <xf numFmtId="181" fontId="3" fillId="0" borderId="41" xfId="42" applyNumberFormat="1" applyFont="1" applyBorder="1" applyAlignment="1" applyProtection="1">
      <alignment/>
      <protection/>
    </xf>
    <xf numFmtId="0" fontId="13" fillId="0" borderId="43" xfId="0" applyFont="1" applyBorder="1" applyAlignment="1" applyProtection="1">
      <alignment wrapText="1"/>
      <protection/>
    </xf>
    <xf numFmtId="0" fontId="0" fillId="0" borderId="43" xfId="0" applyBorder="1" applyAlignment="1" applyProtection="1">
      <alignment/>
      <protection/>
    </xf>
    <xf numFmtId="0" fontId="0" fillId="0" borderId="43" xfId="0" applyBorder="1" applyAlignment="1" applyProtection="1">
      <alignment vertical="center"/>
      <protection/>
    </xf>
    <xf numFmtId="0" fontId="9" fillId="0" borderId="47" xfId="0" applyFont="1" applyFill="1" applyBorder="1" applyAlignment="1" applyProtection="1">
      <alignment horizontal="center"/>
      <protection/>
    </xf>
    <xf numFmtId="0" fontId="8" fillId="0" borderId="57" xfId="0" applyFont="1" applyFill="1" applyBorder="1" applyAlignment="1" applyProtection="1">
      <alignment/>
      <protection/>
    </xf>
    <xf numFmtId="0" fontId="11" fillId="0" borderId="61" xfId="0" applyFont="1" applyFill="1" applyBorder="1" applyAlignment="1" applyProtection="1">
      <alignment vertical="top"/>
      <protection/>
    </xf>
    <xf numFmtId="0" fontId="11" fillId="0" borderId="66" xfId="0" applyFont="1" applyFill="1" applyBorder="1" applyAlignment="1" applyProtection="1">
      <alignment vertical="center"/>
      <protection/>
    </xf>
    <xf numFmtId="0" fontId="10" fillId="0" borderId="61" xfId="0" applyFont="1" applyFill="1" applyBorder="1" applyAlignment="1" applyProtection="1">
      <alignment/>
      <protection/>
    </xf>
    <xf numFmtId="0" fontId="10" fillId="0" borderId="67" xfId="0" applyFont="1" applyFill="1" applyBorder="1" applyAlignment="1" applyProtection="1">
      <alignment/>
      <protection/>
    </xf>
    <xf numFmtId="0" fontId="10" fillId="0" borderId="36" xfId="0" applyFont="1" applyFill="1" applyBorder="1" applyAlignment="1" applyProtection="1">
      <alignment/>
      <protection/>
    </xf>
    <xf numFmtId="0" fontId="10" fillId="0" borderId="68" xfId="0" applyFont="1" applyFill="1" applyBorder="1" applyAlignment="1" applyProtection="1">
      <alignment/>
      <protection/>
    </xf>
    <xf numFmtId="0" fontId="10" fillId="0" borderId="69" xfId="0" applyFont="1" applyFill="1" applyBorder="1" applyAlignment="1" applyProtection="1">
      <alignment/>
      <protection/>
    </xf>
    <xf numFmtId="0" fontId="10" fillId="0" borderId="70" xfId="0" applyFont="1" applyFill="1" applyBorder="1" applyAlignment="1" applyProtection="1">
      <alignment/>
      <protection/>
    </xf>
    <xf numFmtId="0" fontId="10" fillId="0" borderId="66" xfId="0" applyFont="1" applyFill="1" applyBorder="1" applyAlignment="1" applyProtection="1">
      <alignment/>
      <protection/>
    </xf>
    <xf numFmtId="0" fontId="9" fillId="0" borderId="57" xfId="0" applyFont="1" applyFill="1" applyBorder="1" applyAlignment="1" applyProtection="1">
      <alignment horizontal="center"/>
      <protection/>
    </xf>
    <xf numFmtId="0" fontId="10" fillId="0" borderId="71" xfId="0" applyFont="1" applyFill="1" applyBorder="1" applyAlignment="1" applyProtection="1">
      <alignment/>
      <protection/>
    </xf>
    <xf numFmtId="0" fontId="10" fillId="0" borderId="60" xfId="0" applyFont="1" applyBorder="1" applyAlignment="1" applyProtection="1">
      <alignment/>
      <protection/>
    </xf>
    <xf numFmtId="0" fontId="10" fillId="0" borderId="57" xfId="0" applyFont="1" applyBorder="1" applyAlignment="1" applyProtection="1">
      <alignment/>
      <protection/>
    </xf>
    <xf numFmtId="0" fontId="10" fillId="0" borderId="44" xfId="0" applyFont="1" applyFill="1" applyBorder="1" applyAlignment="1" applyProtection="1">
      <alignment/>
      <protection/>
    </xf>
    <xf numFmtId="0" fontId="10" fillId="0" borderId="41" xfId="0" applyFont="1" applyFill="1" applyBorder="1" applyAlignment="1" applyProtection="1">
      <alignment/>
      <protection/>
    </xf>
    <xf numFmtId="0" fontId="8" fillId="0" borderId="41" xfId="0" applyFont="1" applyFill="1" applyBorder="1" applyAlignment="1" applyProtection="1">
      <alignment/>
      <protection/>
    </xf>
    <xf numFmtId="4" fontId="10" fillId="0" borderId="43" xfId="0" applyNumberFormat="1" applyFont="1" applyFill="1" applyBorder="1" applyAlignment="1" applyProtection="1">
      <alignment horizontal="right" vertical="center"/>
      <protection/>
    </xf>
    <xf numFmtId="0" fontId="10" fillId="0" borderId="43" xfId="0" applyFont="1" applyBorder="1" applyAlignment="1" applyProtection="1">
      <alignment/>
      <protection/>
    </xf>
    <xf numFmtId="0" fontId="0" fillId="0" borderId="43" xfId="0" applyFont="1" applyBorder="1" applyAlignment="1" applyProtection="1">
      <alignment/>
      <protection/>
    </xf>
    <xf numFmtId="0" fontId="0" fillId="0" borderId="57" xfId="0" applyFont="1" applyBorder="1" applyAlignment="1" applyProtection="1">
      <alignment/>
      <protection/>
    </xf>
    <xf numFmtId="0" fontId="10" fillId="0" borderId="42" xfId="0" applyFont="1" applyBorder="1" applyAlignment="1" applyProtection="1">
      <alignment/>
      <protection/>
    </xf>
    <xf numFmtId="0" fontId="10" fillId="0" borderId="42" xfId="0" applyFont="1" applyFill="1" applyBorder="1" applyAlignment="1" applyProtection="1">
      <alignment/>
      <protection/>
    </xf>
    <xf numFmtId="0" fontId="10" fillId="0" borderId="57" xfId="0" applyFont="1" applyFill="1" applyBorder="1" applyAlignment="1" applyProtection="1">
      <alignment/>
      <protection/>
    </xf>
    <xf numFmtId="0" fontId="0" fillId="0" borderId="72" xfId="0" applyFont="1" applyBorder="1" applyAlignment="1" applyProtection="1">
      <alignment/>
      <protection/>
    </xf>
    <xf numFmtId="0" fontId="10" fillId="0" borderId="43" xfId="0" applyFont="1" applyBorder="1" applyAlignment="1" applyProtection="1">
      <alignment vertical="center"/>
      <protection/>
    </xf>
    <xf numFmtId="0" fontId="17" fillId="0" borderId="43" xfId="0" applyFont="1" applyBorder="1" applyAlignment="1" applyProtection="1" quotePrefix="1">
      <alignment/>
      <protection/>
    </xf>
    <xf numFmtId="0" fontId="10" fillId="0" borderId="56" xfId="0" applyFont="1" applyBorder="1" applyAlignment="1" applyProtection="1">
      <alignment/>
      <protection/>
    </xf>
    <xf numFmtId="0" fontId="10" fillId="0" borderId="73" xfId="0" applyFont="1" applyBorder="1" applyAlignment="1" applyProtection="1">
      <alignment/>
      <protection/>
    </xf>
    <xf numFmtId="0" fontId="10" fillId="0" borderId="71" xfId="0" applyFont="1" applyBorder="1" applyAlignment="1" applyProtection="1">
      <alignment/>
      <protection/>
    </xf>
    <xf numFmtId="182" fontId="10" fillId="35" borderId="63" xfId="0" applyNumberFormat="1" applyFont="1" applyFill="1" applyBorder="1" applyAlignment="1" applyProtection="1">
      <alignment horizontal="left"/>
      <protection/>
    </xf>
    <xf numFmtId="0" fontId="9" fillId="0" borderId="41" xfId="0" applyFont="1" applyFill="1" applyBorder="1" applyAlignment="1" applyProtection="1">
      <alignment horizontal="center"/>
      <protection/>
    </xf>
    <xf numFmtId="0" fontId="10" fillId="0" borderId="54" xfId="0" applyFont="1" applyFill="1" applyBorder="1" applyAlignment="1" applyProtection="1">
      <alignment/>
      <protection/>
    </xf>
    <xf numFmtId="0" fontId="8" fillId="0" borderId="0" xfId="0" applyFont="1" applyFill="1" applyBorder="1" applyAlignment="1" applyProtection="1">
      <alignment horizontal="center" vertical="center"/>
      <protection/>
    </xf>
    <xf numFmtId="0" fontId="10" fillId="34" borderId="0" xfId="0" applyFont="1" applyFill="1" applyBorder="1" applyAlignment="1" applyProtection="1">
      <alignment vertical="center"/>
      <protection/>
    </xf>
    <xf numFmtId="0" fontId="11" fillId="34" borderId="43" xfId="0" applyFont="1" applyFill="1" applyBorder="1" applyAlignment="1" applyProtection="1">
      <alignment vertical="top"/>
      <protection/>
    </xf>
    <xf numFmtId="0" fontId="10" fillId="34" borderId="43" xfId="0" applyFont="1" applyFill="1" applyBorder="1" applyAlignment="1" applyProtection="1">
      <alignment horizontal="center" vertical="center"/>
      <protection/>
    </xf>
    <xf numFmtId="0" fontId="11" fillId="34" borderId="0" xfId="0" applyFont="1" applyFill="1" applyBorder="1" applyAlignment="1" applyProtection="1">
      <alignment horizontal="center" vertical="top"/>
      <protection/>
    </xf>
    <xf numFmtId="0" fontId="11" fillId="34" borderId="74" xfId="0" applyFont="1" applyFill="1" applyBorder="1" applyAlignment="1" applyProtection="1">
      <alignment horizontal="center" vertical="top"/>
      <protection/>
    </xf>
    <xf numFmtId="0" fontId="11" fillId="34" borderId="50" xfId="0" applyFont="1" applyFill="1" applyBorder="1" applyAlignment="1" applyProtection="1">
      <alignment vertical="top"/>
      <protection/>
    </xf>
    <xf numFmtId="0" fontId="11" fillId="34" borderId="54" xfId="0" applyFont="1" applyFill="1" applyBorder="1" applyAlignment="1" applyProtection="1">
      <alignment vertical="top"/>
      <protection/>
    </xf>
    <xf numFmtId="0" fontId="0" fillId="34" borderId="47" xfId="0" applyFont="1" applyFill="1" applyBorder="1" applyAlignment="1" applyProtection="1">
      <alignment/>
      <protection/>
    </xf>
    <xf numFmtId="0" fontId="0" fillId="34" borderId="0" xfId="0" applyFont="1" applyFill="1" applyBorder="1" applyAlignment="1" applyProtection="1">
      <alignment/>
      <protection/>
    </xf>
    <xf numFmtId="0" fontId="0" fillId="34" borderId="43" xfId="0" applyFont="1" applyFill="1" applyBorder="1" applyAlignment="1" applyProtection="1">
      <alignment/>
      <protection/>
    </xf>
    <xf numFmtId="0" fontId="10" fillId="34" borderId="47" xfId="0" applyFont="1" applyFill="1" applyBorder="1" applyAlignment="1" applyProtection="1">
      <alignment horizontal="left" vertical="center"/>
      <protection/>
    </xf>
    <xf numFmtId="0" fontId="10" fillId="34" borderId="0" xfId="0" applyFont="1" applyFill="1" applyBorder="1" applyAlignment="1" applyProtection="1">
      <alignment/>
      <protection/>
    </xf>
    <xf numFmtId="0" fontId="17" fillId="34" borderId="0" xfId="0" applyFont="1" applyFill="1" applyBorder="1" applyAlignment="1" applyProtection="1" quotePrefix="1">
      <alignment/>
      <protection/>
    </xf>
    <xf numFmtId="0" fontId="10" fillId="34" borderId="44" xfId="0" applyFont="1" applyFill="1" applyBorder="1" applyAlignment="1" applyProtection="1">
      <alignment/>
      <protection/>
    </xf>
    <xf numFmtId="0" fontId="10" fillId="34" borderId="43" xfId="0" applyFont="1" applyFill="1" applyBorder="1" applyAlignment="1" applyProtection="1">
      <alignment/>
      <protection/>
    </xf>
    <xf numFmtId="0" fontId="10" fillId="34" borderId="43" xfId="0" applyFont="1" applyFill="1" applyBorder="1" applyAlignment="1" applyProtection="1">
      <alignment/>
      <protection/>
    </xf>
    <xf numFmtId="0" fontId="0" fillId="0" borderId="75" xfId="0" applyFont="1" applyBorder="1" applyAlignment="1" applyProtection="1">
      <alignment/>
      <protection/>
    </xf>
    <xf numFmtId="0" fontId="0" fillId="0" borderId="76" xfId="0" applyFont="1" applyBorder="1" applyAlignment="1" applyProtection="1">
      <alignment/>
      <protection/>
    </xf>
    <xf numFmtId="0" fontId="0" fillId="34" borderId="57" xfId="0" applyFont="1" applyFill="1" applyBorder="1" applyAlignment="1" applyProtection="1">
      <alignment/>
      <protection/>
    </xf>
    <xf numFmtId="0" fontId="10" fillId="34" borderId="42" xfId="0" applyFont="1" applyFill="1" applyBorder="1" applyAlignment="1" applyProtection="1">
      <alignment/>
      <protection/>
    </xf>
    <xf numFmtId="0" fontId="10" fillId="34" borderId="0" xfId="0" applyFont="1" applyFill="1" applyBorder="1" applyAlignment="1" applyProtection="1">
      <alignment horizontal="left" vertical="center" wrapText="1"/>
      <protection/>
    </xf>
    <xf numFmtId="0" fontId="10" fillId="34" borderId="0" xfId="0" applyFont="1" applyFill="1" applyBorder="1" applyAlignment="1" applyProtection="1">
      <alignment horizontal="left" vertical="center" wrapText="1"/>
      <protection/>
    </xf>
    <xf numFmtId="183" fontId="10" fillId="34" borderId="0" xfId="0" applyNumberFormat="1" applyFont="1" applyFill="1" applyBorder="1" applyAlignment="1" applyProtection="1">
      <alignment horizontal="right" vertical="center"/>
      <protection/>
    </xf>
    <xf numFmtId="183" fontId="10" fillId="34" borderId="77" xfId="0" applyNumberFormat="1" applyFont="1" applyFill="1" applyBorder="1" applyAlignment="1" applyProtection="1">
      <alignment horizontal="right" vertical="center"/>
      <protection/>
    </xf>
    <xf numFmtId="183" fontId="10" fillId="34" borderId="55" xfId="0" applyNumberFormat="1" applyFont="1" applyFill="1" applyBorder="1" applyAlignment="1" applyProtection="1">
      <alignment horizontal="right" vertical="center"/>
      <protection/>
    </xf>
    <xf numFmtId="0" fontId="10" fillId="0" borderId="60" xfId="0" applyFont="1" applyFill="1" applyBorder="1" applyAlignment="1" applyProtection="1">
      <alignment horizontal="center" vertical="center"/>
      <protection/>
    </xf>
    <xf numFmtId="0" fontId="10" fillId="34" borderId="42" xfId="0" applyFont="1" applyFill="1" applyBorder="1" applyAlignment="1" applyProtection="1">
      <alignment/>
      <protection/>
    </xf>
    <xf numFmtId="0" fontId="10" fillId="0" borderId="54" xfId="0" applyFont="1" applyFill="1" applyBorder="1" applyAlignment="1" applyProtection="1">
      <alignment vertical="center"/>
      <protection/>
    </xf>
    <xf numFmtId="0" fontId="34" fillId="34" borderId="0" xfId="0" applyFont="1" applyFill="1" applyBorder="1" applyAlignment="1" applyProtection="1">
      <alignment horizontal="center"/>
      <protection/>
    </xf>
    <xf numFmtId="0" fontId="9" fillId="33" borderId="63" xfId="0" applyFont="1" applyFill="1" applyBorder="1" applyAlignment="1" applyProtection="1">
      <alignment vertical="center"/>
      <protection/>
    </xf>
    <xf numFmtId="0" fontId="9" fillId="33" borderId="25" xfId="0" applyFont="1" applyFill="1" applyBorder="1" applyAlignment="1" applyProtection="1">
      <alignment vertical="center"/>
      <protection/>
    </xf>
    <xf numFmtId="0" fontId="9" fillId="34" borderId="43" xfId="0" applyFont="1" applyFill="1" applyBorder="1" applyAlignment="1" applyProtection="1">
      <alignment horizontal="center"/>
      <protection/>
    </xf>
    <xf numFmtId="0" fontId="8" fillId="34" borderId="43" xfId="0" applyFont="1" applyFill="1" applyBorder="1" applyAlignment="1" applyProtection="1">
      <alignment/>
      <protection/>
    </xf>
    <xf numFmtId="0" fontId="10" fillId="34" borderId="47" xfId="0" applyFont="1" applyFill="1" applyBorder="1" applyAlignment="1" applyProtection="1">
      <alignment/>
      <protection/>
    </xf>
    <xf numFmtId="0" fontId="10" fillId="34" borderId="57" xfId="0" applyFont="1" applyFill="1" applyBorder="1" applyAlignment="1" applyProtection="1">
      <alignment/>
      <protection/>
    </xf>
    <xf numFmtId="0" fontId="10" fillId="34" borderId="62" xfId="0" applyFont="1" applyFill="1" applyBorder="1" applyAlignment="1" applyProtection="1">
      <alignment/>
      <protection/>
    </xf>
    <xf numFmtId="182" fontId="10" fillId="34" borderId="0" xfId="0" applyNumberFormat="1" applyFont="1" applyFill="1" applyBorder="1" applyAlignment="1" applyProtection="1">
      <alignment horizontal="left"/>
      <protection/>
    </xf>
    <xf numFmtId="0" fontId="10" fillId="34" borderId="50" xfId="0" applyFont="1" applyFill="1" applyBorder="1" applyAlignment="1" applyProtection="1">
      <alignment/>
      <protection/>
    </xf>
    <xf numFmtId="0" fontId="15" fillId="37" borderId="13" xfId="0" applyFont="1" applyFill="1" applyBorder="1" applyAlignment="1" applyProtection="1">
      <alignment horizontal="left" vertical="center"/>
      <protection/>
    </xf>
    <xf numFmtId="0" fontId="10" fillId="34" borderId="10" xfId="0" applyFont="1" applyFill="1" applyBorder="1" applyAlignment="1" applyProtection="1">
      <alignment horizontal="center" wrapText="1"/>
      <protection locked="0"/>
    </xf>
    <xf numFmtId="0" fontId="10" fillId="35" borderId="10" xfId="0" applyFont="1" applyFill="1" applyBorder="1" applyAlignment="1" applyProtection="1">
      <alignment horizontal="center" wrapText="1"/>
      <protection/>
    </xf>
    <xf numFmtId="181" fontId="10" fillId="0" borderId="55" xfId="42" applyNumberFormat="1" applyFont="1" applyFill="1" applyBorder="1" applyAlignment="1" applyProtection="1">
      <alignment vertical="center"/>
      <protection/>
    </xf>
    <xf numFmtId="0" fontId="10" fillId="0" borderId="55" xfId="0" applyFont="1" applyFill="1" applyBorder="1" applyAlignment="1" applyProtection="1">
      <alignment vertical="center"/>
      <protection/>
    </xf>
    <xf numFmtId="0" fontId="7" fillId="0" borderId="78" xfId="0" applyFont="1" applyFill="1" applyBorder="1" applyAlignment="1" applyProtection="1">
      <alignment horizontal="center" vertical="center" wrapText="1"/>
      <protection/>
    </xf>
    <xf numFmtId="0" fontId="10" fillId="34" borderId="0" xfId="0" applyFont="1" applyFill="1" applyBorder="1" applyAlignment="1" applyProtection="1">
      <alignment horizontal="right" wrapText="1"/>
      <protection/>
    </xf>
    <xf numFmtId="0" fontId="0" fillId="0" borderId="47" xfId="0" applyFont="1" applyFill="1" applyBorder="1" applyAlignment="1" applyProtection="1">
      <alignment/>
      <protection/>
    </xf>
    <xf numFmtId="0" fontId="10" fillId="35" borderId="13" xfId="0" applyFont="1" applyFill="1" applyBorder="1" applyAlignment="1" applyProtection="1">
      <alignment horizontal="left" vertical="center" indent="1"/>
      <protection/>
    </xf>
    <xf numFmtId="182" fontId="10" fillId="35" borderId="79" xfId="0" applyNumberFormat="1" applyFont="1" applyFill="1" applyBorder="1" applyAlignment="1" applyProtection="1">
      <alignment horizontal="left" vertical="center" indent="1"/>
      <protection/>
    </xf>
    <xf numFmtId="0" fontId="18" fillId="34" borderId="0" xfId="0" applyFont="1" applyFill="1" applyAlignment="1" applyProtection="1">
      <alignment wrapText="1"/>
      <protection/>
    </xf>
    <xf numFmtId="182" fontId="10" fillId="0" borderId="54" xfId="0" applyNumberFormat="1" applyFont="1" applyFill="1" applyBorder="1" applyAlignment="1" applyProtection="1">
      <alignment horizontal="left"/>
      <protection/>
    </xf>
    <xf numFmtId="182" fontId="10" fillId="34" borderId="69" xfId="0" applyNumberFormat="1" applyFont="1" applyFill="1" applyBorder="1" applyAlignment="1" applyProtection="1">
      <alignment horizontal="left"/>
      <protection/>
    </xf>
    <xf numFmtId="0" fontId="10" fillId="34" borderId="42" xfId="0" applyFont="1" applyFill="1" applyBorder="1" applyAlignment="1" applyProtection="1">
      <alignment vertical="center"/>
      <protection/>
    </xf>
    <xf numFmtId="0" fontId="35" fillId="0" borderId="43" xfId="0" applyFont="1" applyBorder="1" applyAlignment="1" applyProtection="1">
      <alignment/>
      <protection/>
    </xf>
    <xf numFmtId="183" fontId="10" fillId="35" borderId="37" xfId="0" applyNumberFormat="1" applyFont="1" applyFill="1" applyBorder="1" applyAlignment="1" applyProtection="1">
      <alignment horizontal="right" vertical="center"/>
      <protection/>
    </xf>
    <xf numFmtId="0" fontId="10" fillId="35" borderId="80" xfId="0" applyNumberFormat="1" applyFont="1" applyFill="1" applyBorder="1" applyAlignment="1" applyProtection="1">
      <alignment horizontal="center" vertical="center" wrapText="1"/>
      <protection/>
    </xf>
    <xf numFmtId="0" fontId="10" fillId="0" borderId="69" xfId="0" applyFont="1" applyFill="1" applyBorder="1" applyAlignment="1" applyProtection="1">
      <alignment/>
      <protection/>
    </xf>
    <xf numFmtId="0" fontId="10" fillId="0" borderId="36" xfId="0" applyFont="1" applyFill="1" applyBorder="1" applyAlignment="1" applyProtection="1">
      <alignment/>
      <protection/>
    </xf>
    <xf numFmtId="0" fontId="10" fillId="0" borderId="81" xfId="0" applyFont="1" applyFill="1" applyBorder="1" applyAlignment="1" applyProtection="1">
      <alignment/>
      <protection/>
    </xf>
    <xf numFmtId="0" fontId="10" fillId="0" borderId="82" xfId="0" applyFont="1" applyFill="1" applyBorder="1" applyAlignment="1" applyProtection="1">
      <alignment horizontal="center"/>
      <protection/>
    </xf>
    <xf numFmtId="0" fontId="11" fillId="0" borderId="83" xfId="0" applyFont="1" applyFill="1" applyBorder="1" applyAlignment="1" applyProtection="1">
      <alignment horizontal="center" vertical="center"/>
      <protection locked="0"/>
    </xf>
    <xf numFmtId="183" fontId="10" fillId="35" borderId="84" xfId="0" applyNumberFormat="1" applyFont="1" applyFill="1" applyBorder="1" applyAlignment="1" applyProtection="1">
      <alignment horizontal="right" vertical="center"/>
      <protection/>
    </xf>
    <xf numFmtId="0" fontId="10" fillId="34" borderId="85" xfId="0" applyFont="1" applyFill="1" applyBorder="1" applyAlignment="1" applyProtection="1">
      <alignment horizontal="left" vertical="center"/>
      <protection/>
    </xf>
    <xf numFmtId="0" fontId="10" fillId="34" borderId="58" xfId="0" applyFont="1" applyFill="1" applyBorder="1" applyAlignment="1" applyProtection="1">
      <alignment horizontal="left" vertical="center"/>
      <protection/>
    </xf>
    <xf numFmtId="183" fontId="10" fillId="34" borderId="58" xfId="0" applyNumberFormat="1" applyFont="1" applyFill="1" applyBorder="1" applyAlignment="1" applyProtection="1">
      <alignment horizontal="right" vertical="center"/>
      <protection/>
    </xf>
    <xf numFmtId="0" fontId="11" fillId="0" borderId="86" xfId="0" applyFont="1" applyFill="1" applyBorder="1" applyAlignment="1" applyProtection="1">
      <alignment horizontal="center" vertical="center"/>
      <protection locked="0"/>
    </xf>
    <xf numFmtId="3" fontId="9" fillId="0" borderId="43" xfId="0" applyNumberFormat="1" applyFont="1" applyFill="1" applyBorder="1" applyAlignment="1" applyProtection="1">
      <alignment horizontal="center"/>
      <protection/>
    </xf>
    <xf numFmtId="3" fontId="11" fillId="0" borderId="47" xfId="0" applyNumberFormat="1" applyFont="1" applyFill="1" applyBorder="1" applyAlignment="1" applyProtection="1">
      <alignment vertical="top"/>
      <protection/>
    </xf>
    <xf numFmtId="3" fontId="11" fillId="0" borderId="43" xfId="0" applyNumberFormat="1" applyFont="1" applyFill="1" applyBorder="1" applyAlignment="1" applyProtection="1">
      <alignment vertical="top"/>
      <protection/>
    </xf>
    <xf numFmtId="3" fontId="11" fillId="0" borderId="50" xfId="0" applyNumberFormat="1" applyFont="1" applyFill="1" applyBorder="1" applyAlignment="1" applyProtection="1">
      <alignment vertical="top"/>
      <protection/>
    </xf>
    <xf numFmtId="3" fontId="10" fillId="0" borderId="63" xfId="0" applyNumberFormat="1" applyFont="1" applyFill="1" applyBorder="1" applyAlignment="1" applyProtection="1">
      <alignment horizontal="right"/>
      <protection locked="0"/>
    </xf>
    <xf numFmtId="3" fontId="11" fillId="35" borderId="63" xfId="0" applyNumberFormat="1" applyFont="1" applyFill="1" applyBorder="1" applyAlignment="1" applyProtection="1">
      <alignment horizontal="right"/>
      <protection/>
    </xf>
    <xf numFmtId="3" fontId="11" fillId="0" borderId="0" xfId="0" applyNumberFormat="1" applyFont="1" applyFill="1" applyBorder="1" applyAlignment="1" applyProtection="1">
      <alignment vertical="top"/>
      <protection/>
    </xf>
    <xf numFmtId="3" fontId="11" fillId="0" borderId="66" xfId="0" applyNumberFormat="1" applyFont="1" applyFill="1" applyBorder="1" applyAlignment="1" applyProtection="1">
      <alignment vertical="top"/>
      <protection/>
    </xf>
    <xf numFmtId="3" fontId="10" fillId="0" borderId="42" xfId="0" applyNumberFormat="1" applyFont="1" applyFill="1" applyBorder="1" applyAlignment="1" applyProtection="1">
      <alignment/>
      <protection/>
    </xf>
    <xf numFmtId="3" fontId="10" fillId="0" borderId="43" xfId="0" applyNumberFormat="1" applyFont="1" applyFill="1" applyBorder="1" applyAlignment="1" applyProtection="1">
      <alignment/>
      <protection/>
    </xf>
    <xf numFmtId="3" fontId="10" fillId="0" borderId="0" xfId="0" applyNumberFormat="1" applyFont="1" applyFill="1" applyBorder="1" applyAlignment="1" applyProtection="1">
      <alignment horizontal="left"/>
      <protection/>
    </xf>
    <xf numFmtId="3" fontId="10" fillId="35" borderId="63" xfId="0" applyNumberFormat="1" applyFont="1" applyFill="1" applyBorder="1" applyAlignment="1" applyProtection="1">
      <alignment horizontal="right"/>
      <protection/>
    </xf>
    <xf numFmtId="3" fontId="10" fillId="34" borderId="63" xfId="0" applyNumberFormat="1" applyFont="1" applyFill="1" applyBorder="1" applyAlignment="1" applyProtection="1">
      <alignment horizontal="right"/>
      <protection locked="0"/>
    </xf>
    <xf numFmtId="3" fontId="11" fillId="34" borderId="43" xfId="0" applyNumberFormat="1" applyFont="1" applyFill="1" applyBorder="1" applyAlignment="1" applyProtection="1">
      <alignment vertical="top"/>
      <protection/>
    </xf>
    <xf numFmtId="3" fontId="10" fillId="0" borderId="61" xfId="0" applyNumberFormat="1" applyFont="1" applyFill="1" applyBorder="1" applyAlignment="1" applyProtection="1">
      <alignment/>
      <protection/>
    </xf>
    <xf numFmtId="3" fontId="10" fillId="0" borderId="0" xfId="0" applyNumberFormat="1" applyFont="1" applyFill="1" applyBorder="1" applyAlignment="1" applyProtection="1">
      <alignment/>
      <protection/>
    </xf>
    <xf numFmtId="3" fontId="11" fillId="35" borderId="87" xfId="0" applyNumberFormat="1" applyFont="1" applyFill="1" applyBorder="1" applyAlignment="1" applyProtection="1">
      <alignment horizontal="right"/>
      <protection/>
    </xf>
    <xf numFmtId="3" fontId="10" fillId="0" borderId="88" xfId="0" applyNumberFormat="1" applyFont="1" applyFill="1" applyBorder="1" applyAlignment="1" applyProtection="1">
      <alignment horizontal="right"/>
      <protection locked="0"/>
    </xf>
    <xf numFmtId="3" fontId="10" fillId="0" borderId="57" xfId="0" applyNumberFormat="1" applyFont="1" applyFill="1" applyBorder="1" applyAlignment="1" applyProtection="1">
      <alignment horizontal="right"/>
      <protection/>
    </xf>
    <xf numFmtId="3" fontId="10" fillId="0" borderId="43" xfId="0" applyNumberFormat="1" applyFont="1" applyFill="1" applyBorder="1" applyAlignment="1" applyProtection="1">
      <alignment horizontal="left"/>
      <protection/>
    </xf>
    <xf numFmtId="3" fontId="10" fillId="0" borderId="41" xfId="0" applyNumberFormat="1" applyFont="1" applyFill="1" applyBorder="1" applyAlignment="1" applyProtection="1">
      <alignment/>
      <protection/>
    </xf>
    <xf numFmtId="3" fontId="10" fillId="0" borderId="43" xfId="0" applyNumberFormat="1" applyFont="1" applyFill="1" applyBorder="1" applyAlignment="1" applyProtection="1">
      <alignment/>
      <protection/>
    </xf>
    <xf numFmtId="3" fontId="10" fillId="0" borderId="61" xfId="0" applyNumberFormat="1" applyFont="1" applyFill="1" applyBorder="1" applyAlignment="1" applyProtection="1">
      <alignment/>
      <protection/>
    </xf>
    <xf numFmtId="3" fontId="10" fillId="0" borderId="43" xfId="0" applyNumberFormat="1" applyFont="1" applyFill="1" applyBorder="1" applyAlignment="1" applyProtection="1">
      <alignment horizontal="left" vertical="center"/>
      <protection/>
    </xf>
    <xf numFmtId="3" fontId="10" fillId="0" borderId="68" xfId="0" applyNumberFormat="1" applyFont="1" applyFill="1" applyBorder="1" applyAlignment="1" applyProtection="1">
      <alignment horizontal="center"/>
      <protection/>
    </xf>
    <xf numFmtId="3" fontId="10" fillId="0" borderId="71" xfId="0" applyNumberFormat="1" applyFont="1" applyFill="1" applyBorder="1" applyAlignment="1" applyProtection="1">
      <alignment horizontal="right"/>
      <protection locked="0"/>
    </xf>
    <xf numFmtId="3" fontId="10" fillId="0" borderId="41" xfId="0" applyNumberFormat="1" applyFont="1" applyFill="1" applyBorder="1" applyAlignment="1" applyProtection="1">
      <alignment horizontal="left"/>
      <protection/>
    </xf>
    <xf numFmtId="3" fontId="10" fillId="0" borderId="44" xfId="0" applyNumberFormat="1" applyFont="1" applyFill="1" applyBorder="1" applyAlignment="1" applyProtection="1">
      <alignment/>
      <protection/>
    </xf>
    <xf numFmtId="3" fontId="10" fillId="0" borderId="42" xfId="0" applyNumberFormat="1" applyFont="1" applyFill="1" applyBorder="1" applyAlignment="1" applyProtection="1">
      <alignment/>
      <protection/>
    </xf>
    <xf numFmtId="0" fontId="10" fillId="0" borderId="62" xfId="0" applyFont="1" applyFill="1" applyBorder="1" applyAlignment="1" applyProtection="1">
      <alignment/>
      <protection/>
    </xf>
    <xf numFmtId="3" fontId="10" fillId="0" borderId="54" xfId="0" applyNumberFormat="1" applyFont="1" applyFill="1" applyBorder="1" applyAlignment="1" applyProtection="1">
      <alignment/>
      <protection/>
    </xf>
    <xf numFmtId="3" fontId="10" fillId="0" borderId="55" xfId="0" applyNumberFormat="1" applyFont="1" applyFill="1" applyBorder="1" applyAlignment="1" applyProtection="1">
      <alignment horizontal="left"/>
      <protection/>
    </xf>
    <xf numFmtId="3" fontId="10" fillId="0" borderId="57" xfId="0" applyNumberFormat="1" applyFont="1" applyFill="1" applyBorder="1" applyAlignment="1" applyProtection="1">
      <alignment/>
      <protection/>
    </xf>
    <xf numFmtId="3" fontId="10" fillId="0" borderId="0" xfId="0" applyNumberFormat="1" applyFont="1" applyFill="1" applyBorder="1" applyAlignment="1" applyProtection="1">
      <alignment/>
      <protection/>
    </xf>
    <xf numFmtId="3" fontId="10" fillId="35" borderId="89" xfId="0" applyNumberFormat="1" applyFont="1" applyFill="1" applyBorder="1" applyAlignment="1" applyProtection="1">
      <alignment horizontal="right"/>
      <protection/>
    </xf>
    <xf numFmtId="3" fontId="10" fillId="34" borderId="36" xfId="0" applyNumberFormat="1" applyFont="1" applyFill="1" applyBorder="1" applyAlignment="1" applyProtection="1">
      <alignment horizontal="right"/>
      <protection/>
    </xf>
    <xf numFmtId="3" fontId="10" fillId="34" borderId="63" xfId="0" applyNumberFormat="1" applyFont="1" applyFill="1" applyBorder="1" applyAlignment="1" applyProtection="1">
      <alignment horizontal="right"/>
      <protection locked="0"/>
    </xf>
    <xf numFmtId="3" fontId="10" fillId="0" borderId="0" xfId="0" applyNumberFormat="1" applyFont="1" applyFill="1" applyBorder="1" applyAlignment="1" applyProtection="1">
      <alignment/>
      <protection/>
    </xf>
    <xf numFmtId="3" fontId="10" fillId="35" borderId="90" xfId="0" applyNumberFormat="1" applyFont="1" applyFill="1" applyBorder="1" applyAlignment="1" applyProtection="1">
      <alignment horizontal="right"/>
      <protection/>
    </xf>
    <xf numFmtId="3" fontId="10" fillId="35" borderId="71" xfId="0" applyNumberFormat="1" applyFont="1" applyFill="1" applyBorder="1" applyAlignment="1" applyProtection="1">
      <alignment horizontal="right"/>
      <protection/>
    </xf>
    <xf numFmtId="3" fontId="10" fillId="0" borderId="43" xfId="0" applyNumberFormat="1" applyFont="1" applyFill="1" applyBorder="1" applyAlignment="1" applyProtection="1">
      <alignment/>
      <protection/>
    </xf>
    <xf numFmtId="3" fontId="10" fillId="34" borderId="69" xfId="0" applyNumberFormat="1" applyFont="1" applyFill="1" applyBorder="1" applyAlignment="1" applyProtection="1">
      <alignment horizontal="right"/>
      <protection/>
    </xf>
    <xf numFmtId="3" fontId="10" fillId="34" borderId="43" xfId="0" applyNumberFormat="1" applyFont="1" applyFill="1" applyBorder="1" applyAlignment="1" applyProtection="1">
      <alignment/>
      <protection/>
    </xf>
    <xf numFmtId="3" fontId="10" fillId="0" borderId="70" xfId="0" applyNumberFormat="1" applyFont="1" applyFill="1" applyBorder="1" applyAlignment="1" applyProtection="1">
      <alignment horizontal="center"/>
      <protection/>
    </xf>
    <xf numFmtId="3" fontId="10" fillId="0" borderId="41" xfId="0" applyNumberFormat="1" applyFont="1" applyFill="1" applyBorder="1" applyAlignment="1" applyProtection="1">
      <alignment/>
      <protection/>
    </xf>
    <xf numFmtId="3" fontId="10" fillId="0" borderId="56" xfId="0" applyNumberFormat="1" applyFont="1" applyFill="1" applyBorder="1" applyAlignment="1" applyProtection="1">
      <alignment/>
      <protection/>
    </xf>
    <xf numFmtId="3" fontId="10" fillId="34" borderId="41" xfId="0" applyNumberFormat="1" applyFont="1" applyFill="1" applyBorder="1" applyAlignment="1" applyProtection="1">
      <alignment/>
      <protection/>
    </xf>
    <xf numFmtId="3" fontId="10" fillId="34" borderId="0" xfId="0" applyNumberFormat="1" applyFont="1" applyFill="1" applyBorder="1" applyAlignment="1" applyProtection="1">
      <alignment/>
      <protection/>
    </xf>
    <xf numFmtId="3" fontId="47" fillId="0" borderId="56" xfId="0" applyNumberFormat="1" applyFont="1" applyFill="1" applyBorder="1" applyAlignment="1" applyProtection="1">
      <alignment horizontal="center" wrapText="1"/>
      <protection/>
    </xf>
    <xf numFmtId="0" fontId="10" fillId="34" borderId="0" xfId="0" applyFont="1" applyFill="1" applyAlignment="1" applyProtection="1">
      <alignment horizontal="center" vertical="center"/>
      <protection/>
    </xf>
    <xf numFmtId="0" fontId="0" fillId="34" borderId="0" xfId="0" applyFill="1" applyAlignment="1" applyProtection="1">
      <alignment horizontal="center"/>
      <protection/>
    </xf>
    <xf numFmtId="0" fontId="14" fillId="0" borderId="85" xfId="0" applyFont="1" applyFill="1" applyBorder="1" applyAlignment="1" applyProtection="1">
      <alignment horizontal="left"/>
      <protection/>
    </xf>
    <xf numFmtId="0" fontId="14" fillId="0" borderId="91" xfId="0" applyFont="1" applyFill="1" applyBorder="1" applyAlignment="1" applyProtection="1">
      <alignment horizontal="left"/>
      <protection/>
    </xf>
    <xf numFmtId="0" fontId="14" fillId="0" borderId="92" xfId="0" applyFont="1" applyFill="1" applyBorder="1" applyAlignment="1" applyProtection="1">
      <alignment horizontal="left"/>
      <protection/>
    </xf>
    <xf numFmtId="0" fontId="14" fillId="0" borderId="17" xfId="0" applyFont="1" applyFill="1" applyBorder="1" applyAlignment="1" applyProtection="1">
      <alignment horizontal="left"/>
      <protection/>
    </xf>
    <xf numFmtId="0" fontId="38" fillId="34" borderId="0" xfId="0" applyFont="1" applyFill="1" applyBorder="1" applyAlignment="1" applyProtection="1">
      <alignment horizontal="left"/>
      <protection/>
    </xf>
    <xf numFmtId="0" fontId="20" fillId="36" borderId="22" xfId="0" applyFont="1" applyFill="1" applyBorder="1" applyAlignment="1" applyProtection="1">
      <alignment horizontal="center" vertical="center" wrapText="1"/>
      <protection/>
    </xf>
    <xf numFmtId="0" fontId="10" fillId="34" borderId="93" xfId="0" applyFont="1" applyFill="1" applyBorder="1" applyAlignment="1" applyProtection="1">
      <alignment horizontal="center" vertical="center"/>
      <protection/>
    </xf>
    <xf numFmtId="0" fontId="11" fillId="35" borderId="22" xfId="60" applyFont="1" applyFill="1" applyBorder="1" applyAlignment="1" applyProtection="1">
      <alignment vertical="center"/>
      <protection/>
    </xf>
    <xf numFmtId="0" fontId="11" fillId="35" borderId="22" xfId="60" applyFont="1" applyFill="1" applyBorder="1" applyAlignment="1" applyProtection="1">
      <alignment vertical="center" wrapText="1"/>
      <protection/>
    </xf>
    <xf numFmtId="3" fontId="7" fillId="34" borderId="0" xfId="0" applyNumberFormat="1" applyFont="1" applyFill="1" applyBorder="1" applyAlignment="1" applyProtection="1">
      <alignment/>
      <protection/>
    </xf>
    <xf numFmtId="0" fontId="37" fillId="0" borderId="0" xfId="0" applyFont="1" applyFill="1" applyBorder="1" applyAlignment="1" applyProtection="1">
      <alignment horizontal="left" vertical="center"/>
      <protection/>
    </xf>
    <xf numFmtId="0" fontId="37" fillId="0" borderId="0" xfId="0" applyFont="1" applyFill="1" applyBorder="1" applyAlignment="1" applyProtection="1">
      <alignment horizontal="left" vertical="top"/>
      <protection/>
    </xf>
    <xf numFmtId="0" fontId="9" fillId="34" borderId="0" xfId="0" applyFont="1" applyFill="1" applyBorder="1" applyAlignment="1" applyProtection="1">
      <alignment vertical="center"/>
      <protection/>
    </xf>
    <xf numFmtId="0" fontId="10" fillId="0" borderId="50" xfId="0" applyFont="1" applyBorder="1" applyAlignment="1" applyProtection="1">
      <alignment horizontal="center" vertical="center"/>
      <protection/>
    </xf>
    <xf numFmtId="0" fontId="10" fillId="0" borderId="41" xfId="0" applyFont="1" applyBorder="1" applyAlignment="1" applyProtection="1">
      <alignment horizontal="center" vertical="center"/>
      <protection/>
    </xf>
    <xf numFmtId="0" fontId="10" fillId="0" borderId="0" xfId="0" applyFont="1" applyAlignment="1" applyProtection="1">
      <alignment horizontal="center" vertical="center"/>
      <protection/>
    </xf>
    <xf numFmtId="3" fontId="10" fillId="0" borderId="10" xfId="0" applyNumberFormat="1" applyFont="1" applyFill="1" applyBorder="1" applyAlignment="1" applyProtection="1">
      <alignment horizontal="center" vertical="center"/>
      <protection locked="0"/>
    </xf>
    <xf numFmtId="3" fontId="10" fillId="0" borderId="94" xfId="0" applyNumberFormat="1" applyFont="1" applyFill="1" applyBorder="1" applyAlignment="1" applyProtection="1">
      <alignment horizontal="center" vertical="center"/>
      <protection locked="0"/>
    </xf>
    <xf numFmtId="0" fontId="11" fillId="36" borderId="95" xfId="0" applyFont="1" applyFill="1" applyBorder="1" applyAlignment="1" applyProtection="1">
      <alignment horizontal="center" vertical="center" wrapText="1"/>
      <protection/>
    </xf>
    <xf numFmtId="0" fontId="10" fillId="34" borderId="80" xfId="0" applyFont="1" applyFill="1" applyBorder="1" applyAlignment="1" applyProtection="1">
      <alignment horizontal="center" vertical="center" wrapText="1"/>
      <protection locked="0"/>
    </xf>
    <xf numFmtId="0" fontId="10" fillId="34" borderId="0" xfId="0" applyFont="1" applyFill="1" applyBorder="1" applyAlignment="1" applyProtection="1">
      <alignment horizontal="left" vertical="center"/>
      <protection/>
    </xf>
    <xf numFmtId="0" fontId="10" fillId="34" borderId="0" xfId="0" applyFont="1" applyFill="1" applyBorder="1" applyAlignment="1" applyProtection="1">
      <alignment horizontal="left" vertical="center"/>
      <protection/>
    </xf>
    <xf numFmtId="0" fontId="10" fillId="34" borderId="0" xfId="0" applyFont="1" applyFill="1" applyBorder="1" applyAlignment="1" applyProtection="1">
      <alignment vertical="center" wrapText="1"/>
      <protection/>
    </xf>
    <xf numFmtId="0" fontId="10" fillId="34" borderId="77" xfId="0" applyFont="1" applyFill="1" applyBorder="1" applyAlignment="1" applyProtection="1">
      <alignment vertical="center" wrapText="1"/>
      <protection/>
    </xf>
    <xf numFmtId="3" fontId="10" fillId="35" borderId="10" xfId="0" applyNumberFormat="1" applyFont="1" applyFill="1" applyBorder="1" applyAlignment="1" applyProtection="1">
      <alignment horizontal="center" vertical="center"/>
      <protection/>
    </xf>
    <xf numFmtId="0" fontId="5" fillId="0" borderId="43" xfId="0" applyFont="1" applyFill="1" applyBorder="1" applyAlignment="1" applyProtection="1">
      <alignment horizontal="left" vertical="top"/>
      <protection/>
    </xf>
    <xf numFmtId="0" fontId="10" fillId="0" borderId="19" xfId="0" applyFont="1" applyFill="1" applyBorder="1" applyAlignment="1" applyProtection="1">
      <alignment horizontal="left" vertical="center"/>
      <protection/>
    </xf>
    <xf numFmtId="4" fontId="10" fillId="0" borderId="19" xfId="0" applyNumberFormat="1" applyFont="1" applyFill="1" applyBorder="1" applyAlignment="1" applyProtection="1">
      <alignment horizontal="right" vertical="center"/>
      <protection/>
    </xf>
    <xf numFmtId="183" fontId="10" fillId="0" borderId="19" xfId="0" applyNumberFormat="1" applyFont="1" applyFill="1" applyBorder="1" applyAlignment="1" applyProtection="1">
      <alignment horizontal="right" vertical="center"/>
      <protection/>
    </xf>
    <xf numFmtId="3" fontId="11" fillId="35" borderId="10" xfId="0" applyNumberFormat="1" applyFont="1" applyFill="1" applyBorder="1" applyAlignment="1" applyProtection="1">
      <alignment horizontal="center" vertical="center"/>
      <protection/>
    </xf>
    <xf numFmtId="3" fontId="10" fillId="35" borderId="22" xfId="0" applyNumberFormat="1" applyFont="1" applyFill="1" applyBorder="1" applyAlignment="1" applyProtection="1">
      <alignment horizontal="center" vertical="center"/>
      <protection/>
    </xf>
    <xf numFmtId="3" fontId="10" fillId="35" borderId="94" xfId="0" applyNumberFormat="1" applyFont="1" applyFill="1" applyBorder="1" applyAlignment="1" applyProtection="1">
      <alignment horizontal="center" vertical="center"/>
      <protection/>
    </xf>
    <xf numFmtId="3" fontId="10" fillId="35" borderId="10" xfId="0" applyNumberFormat="1" applyFont="1" applyFill="1" applyBorder="1" applyAlignment="1" applyProtection="1">
      <alignment horizontal="center" vertical="center"/>
      <protection/>
    </xf>
    <xf numFmtId="0" fontId="11" fillId="35" borderId="58" xfId="0" applyNumberFormat="1" applyFont="1" applyFill="1" applyBorder="1" applyAlignment="1" applyProtection="1">
      <alignment vertical="center"/>
      <protection/>
    </xf>
    <xf numFmtId="0" fontId="11" fillId="35" borderId="96" xfId="0" applyNumberFormat="1" applyFont="1" applyFill="1" applyBorder="1" applyAlignment="1" applyProtection="1">
      <alignment vertical="center"/>
      <protection/>
    </xf>
    <xf numFmtId="49" fontId="11" fillId="35" borderId="58" xfId="0" applyNumberFormat="1" applyFont="1" applyFill="1" applyBorder="1" applyAlignment="1" applyProtection="1">
      <alignment vertical="center"/>
      <protection/>
    </xf>
    <xf numFmtId="0" fontId="0" fillId="38" borderId="0" xfId="0" applyFill="1" applyAlignment="1" applyProtection="1">
      <alignment/>
      <protection/>
    </xf>
    <xf numFmtId="0" fontId="18" fillId="0" borderId="0" xfId="0" applyFont="1" applyAlignment="1" applyProtection="1">
      <alignment horizontal="left" vertical="center" wrapText="1"/>
      <protection/>
    </xf>
    <xf numFmtId="0" fontId="9" fillId="33" borderId="20" xfId="0" applyFont="1" applyFill="1" applyBorder="1" applyAlignment="1" applyProtection="1">
      <alignment horizontal="left" vertical="center"/>
      <protection/>
    </xf>
    <xf numFmtId="0" fontId="9" fillId="33" borderId="85" xfId="0" applyFont="1" applyFill="1" applyBorder="1" applyAlignment="1" applyProtection="1">
      <alignment horizontal="left" vertical="center"/>
      <protection/>
    </xf>
    <xf numFmtId="0" fontId="10" fillId="35" borderId="97" xfId="0" applyFont="1" applyFill="1" applyBorder="1" applyAlignment="1" applyProtection="1">
      <alignment horizontal="left" vertical="center" indent="1"/>
      <protection/>
    </xf>
    <xf numFmtId="0" fontId="10" fillId="35" borderId="98" xfId="0" applyFont="1" applyFill="1" applyBorder="1" applyAlignment="1" applyProtection="1">
      <alignment horizontal="left" vertical="center" indent="1"/>
      <protection/>
    </xf>
    <xf numFmtId="0" fontId="9" fillId="33" borderId="58" xfId="0" applyFont="1" applyFill="1" applyBorder="1" applyAlignment="1" applyProtection="1">
      <alignment horizontal="left" vertical="center"/>
      <protection/>
    </xf>
    <xf numFmtId="0" fontId="11" fillId="35" borderId="99" xfId="0" applyFont="1" applyFill="1" applyBorder="1" applyAlignment="1" applyProtection="1">
      <alignment horizontal="left" vertical="center" indent="1"/>
      <protection/>
    </xf>
    <xf numFmtId="0" fontId="11" fillId="35" borderId="17" xfId="0" applyFont="1" applyFill="1" applyBorder="1" applyAlignment="1" applyProtection="1">
      <alignment horizontal="left" vertical="center" indent="1"/>
      <protection/>
    </xf>
    <xf numFmtId="0" fontId="11" fillId="35" borderId="100" xfId="0" applyFont="1" applyFill="1" applyBorder="1" applyAlignment="1" applyProtection="1">
      <alignment horizontal="left" vertical="center" indent="1"/>
      <protection/>
    </xf>
    <xf numFmtId="0" fontId="11" fillId="36" borderId="12" xfId="0" applyFont="1" applyFill="1" applyBorder="1" applyAlignment="1" applyProtection="1">
      <alignment horizontal="center" vertical="center" wrapText="1"/>
      <protection/>
    </xf>
    <xf numFmtId="0" fontId="9" fillId="0" borderId="54" xfId="0" applyFont="1" applyFill="1" applyBorder="1" applyAlignment="1" applyProtection="1">
      <alignment horizontal="center"/>
      <protection/>
    </xf>
    <xf numFmtId="0" fontId="10" fillId="0" borderId="43" xfId="0" applyFont="1" applyFill="1" applyBorder="1" applyAlignment="1" applyProtection="1">
      <alignment horizontal="center" vertical="center"/>
      <protection/>
    </xf>
    <xf numFmtId="0" fontId="14" fillId="33" borderId="0" xfId="0" applyFont="1" applyFill="1" applyBorder="1" applyAlignment="1" applyProtection="1">
      <alignment horizontal="left"/>
      <protection/>
    </xf>
    <xf numFmtId="0" fontId="10" fillId="35" borderId="22" xfId="0" applyFont="1" applyFill="1" applyBorder="1" applyAlignment="1" applyProtection="1">
      <alignment horizontal="left" vertical="center" indent="1"/>
      <protection/>
    </xf>
    <xf numFmtId="182" fontId="10" fillId="35" borderId="13" xfId="0" applyNumberFormat="1" applyFont="1" applyFill="1" applyBorder="1" applyAlignment="1" applyProtection="1">
      <alignment horizontal="left" indent="1"/>
      <protection/>
    </xf>
    <xf numFmtId="0" fontId="10" fillId="35" borderId="13" xfId="0" applyFont="1" applyFill="1" applyBorder="1" applyAlignment="1" applyProtection="1">
      <alignment horizontal="left" indent="1"/>
      <protection/>
    </xf>
    <xf numFmtId="0" fontId="18" fillId="34" borderId="0" xfId="0" applyFont="1" applyFill="1" applyAlignment="1" applyProtection="1">
      <alignment horizontal="left" wrapText="1"/>
      <protection/>
    </xf>
    <xf numFmtId="0" fontId="9" fillId="33" borderId="22" xfId="0" applyFont="1" applyFill="1" applyBorder="1" applyAlignment="1" applyProtection="1">
      <alignment horizontal="left" vertical="center"/>
      <protection/>
    </xf>
    <xf numFmtId="0" fontId="9" fillId="33" borderId="25" xfId="0" applyFont="1" applyFill="1" applyBorder="1" applyAlignment="1" applyProtection="1">
      <alignment horizontal="left" vertical="center"/>
      <protection/>
    </xf>
    <xf numFmtId="0" fontId="0" fillId="34" borderId="0" xfId="0" applyFont="1" applyFill="1" applyAlignment="1" applyProtection="1">
      <alignment/>
      <protection/>
    </xf>
    <xf numFmtId="0" fontId="11" fillId="36" borderId="84" xfId="0" applyFont="1" applyFill="1" applyBorder="1" applyAlignment="1" applyProtection="1">
      <alignment horizontal="center" vertical="center" wrapText="1"/>
      <protection/>
    </xf>
    <xf numFmtId="0" fontId="9" fillId="33" borderId="0" xfId="0" applyFont="1" applyFill="1" applyBorder="1" applyAlignment="1" applyProtection="1">
      <alignment horizontal="left" vertical="center"/>
      <protection/>
    </xf>
    <xf numFmtId="0" fontId="9" fillId="33" borderId="20" xfId="0" applyFont="1" applyFill="1" applyBorder="1" applyAlignment="1" applyProtection="1">
      <alignment vertical="center"/>
      <protection/>
    </xf>
    <xf numFmtId="0" fontId="20" fillId="34" borderId="12" xfId="0" applyFont="1" applyFill="1" applyBorder="1" applyAlignment="1" applyProtection="1">
      <alignment horizontal="center" vertical="center" wrapText="1"/>
      <protection/>
    </xf>
    <xf numFmtId="0" fontId="9" fillId="0" borderId="43" xfId="0" applyFont="1" applyFill="1" applyBorder="1" applyAlignment="1" applyProtection="1">
      <alignment horizontal="center"/>
      <protection/>
    </xf>
    <xf numFmtId="0" fontId="10" fillId="34" borderId="0" xfId="0" applyFont="1" applyFill="1" applyAlignment="1" applyProtection="1">
      <alignment horizontal="left" wrapText="1" indent="1"/>
      <protection/>
    </xf>
    <xf numFmtId="0" fontId="15" fillId="34" borderId="0" xfId="0" applyFont="1" applyFill="1" applyBorder="1" applyAlignment="1" applyProtection="1">
      <alignment horizontal="left" wrapText="1"/>
      <protection/>
    </xf>
    <xf numFmtId="0" fontId="11" fillId="34" borderId="63" xfId="0" applyFont="1" applyFill="1" applyBorder="1" applyAlignment="1" applyProtection="1">
      <alignment horizontal="center"/>
      <protection locked="0"/>
    </xf>
    <xf numFmtId="182" fontId="10" fillId="35" borderId="25" xfId="0" applyNumberFormat="1" applyFont="1" applyFill="1" applyBorder="1" applyAlignment="1" applyProtection="1">
      <alignment horizontal="left" vertical="center" indent="1"/>
      <protection/>
    </xf>
    <xf numFmtId="182" fontId="10" fillId="35" borderId="79" xfId="0" applyNumberFormat="1" applyFont="1" applyFill="1" applyBorder="1" applyAlignment="1" applyProtection="1">
      <alignment horizontal="left" vertical="center" indent="1"/>
      <protection/>
    </xf>
    <xf numFmtId="0" fontId="10" fillId="35" borderId="99" xfId="0" applyFont="1" applyFill="1" applyBorder="1" applyAlignment="1" applyProtection="1">
      <alignment horizontal="left" vertical="center" indent="1"/>
      <protection/>
    </xf>
    <xf numFmtId="0" fontId="44" fillId="0" borderId="0" xfId="0" applyFont="1" applyFill="1" applyBorder="1" applyAlignment="1" applyProtection="1">
      <alignment horizontal="left" wrapText="1"/>
      <protection/>
    </xf>
    <xf numFmtId="0" fontId="3" fillId="34" borderId="0" xfId="0" applyFont="1" applyFill="1" applyAlignment="1" applyProtection="1">
      <alignment horizontal="left" wrapText="1"/>
      <protection/>
    </xf>
    <xf numFmtId="0" fontId="4" fillId="34" borderId="0" xfId="0" applyFont="1" applyFill="1" applyAlignment="1" applyProtection="1">
      <alignment/>
      <protection/>
    </xf>
    <xf numFmtId="0" fontId="0" fillId="0" borderId="0" xfId="0" applyFont="1" applyFill="1" applyAlignment="1" applyProtection="1">
      <alignment vertical="center"/>
      <protection/>
    </xf>
    <xf numFmtId="0" fontId="0" fillId="0" borderId="0" xfId="0" applyFill="1" applyBorder="1" applyAlignment="1" applyProtection="1">
      <alignment vertical="center"/>
      <protection/>
    </xf>
    <xf numFmtId="0" fontId="10" fillId="0" borderId="0" xfId="0" applyFont="1" applyAlignment="1" applyProtection="1">
      <alignment horizontal="center" vertical="center"/>
      <protection/>
    </xf>
    <xf numFmtId="0" fontId="10" fillId="0" borderId="0" xfId="0" applyFont="1" applyAlignment="1" applyProtection="1">
      <alignment horizontal="left" vertical="center" indent="1"/>
      <protection/>
    </xf>
    <xf numFmtId="0" fontId="10" fillId="0" borderId="0" xfId="0" applyNumberFormat="1" applyFont="1" applyAlignment="1" applyProtection="1">
      <alignment horizontal="center" vertical="center"/>
      <protection/>
    </xf>
    <xf numFmtId="3" fontId="10" fillId="0" borderId="0" xfId="0" applyNumberFormat="1" applyFont="1" applyAlignment="1" applyProtection="1">
      <alignment horizontal="center" vertical="center"/>
      <protection/>
    </xf>
    <xf numFmtId="0" fontId="10" fillId="0" borderId="0" xfId="0" applyFont="1" applyBorder="1" applyAlignment="1" applyProtection="1">
      <alignment vertical="center"/>
      <protection/>
    </xf>
    <xf numFmtId="0" fontId="0" fillId="0" borderId="0" xfId="0" applyAlignment="1" applyProtection="1">
      <alignment horizontal="center" vertical="center"/>
      <protection/>
    </xf>
    <xf numFmtId="0" fontId="0" fillId="0" borderId="58" xfId="0" applyBorder="1" applyAlignment="1" applyProtection="1">
      <alignment/>
      <protection/>
    </xf>
    <xf numFmtId="0" fontId="0" fillId="0" borderId="0" xfId="0" applyAlignment="1" applyProtection="1">
      <alignment/>
      <protection/>
    </xf>
    <xf numFmtId="0" fontId="10" fillId="0" borderId="0" xfId="0" applyFont="1" applyFill="1" applyBorder="1" applyAlignment="1" applyProtection="1">
      <alignment horizontal="left" vertical="center" wrapText="1" indent="1"/>
      <protection/>
    </xf>
    <xf numFmtId="0" fontId="0" fillId="0" borderId="0" xfId="0" applyFill="1" applyBorder="1" applyAlignment="1" applyProtection="1">
      <alignment horizontal="left" vertical="center" wrapText="1" indent="1"/>
      <protection/>
    </xf>
    <xf numFmtId="181" fontId="0" fillId="34" borderId="0" xfId="42" applyNumberFormat="1" applyFill="1" applyAlignment="1" applyProtection="1">
      <alignment/>
      <protection/>
    </xf>
    <xf numFmtId="186" fontId="11" fillId="0" borderId="10" xfId="0" applyNumberFormat="1" applyFont="1" applyFill="1" applyBorder="1" applyAlignment="1" applyProtection="1">
      <alignment horizontal="center" vertical="center" wrapText="1"/>
      <protection locked="0"/>
    </xf>
    <xf numFmtId="186" fontId="11" fillId="0" borderId="94" xfId="0" applyNumberFormat="1" applyFont="1" applyFill="1" applyBorder="1" applyAlignment="1" applyProtection="1">
      <alignment horizontal="center" vertical="center" wrapText="1"/>
      <protection locked="0"/>
    </xf>
    <xf numFmtId="0" fontId="0" fillId="0" borderId="0" xfId="0" applyFont="1" applyFill="1" applyAlignment="1" applyProtection="1">
      <alignment vertical="center"/>
      <protection/>
    </xf>
    <xf numFmtId="0" fontId="10" fillId="0" borderId="19" xfId="0" applyFont="1" applyFill="1" applyBorder="1" applyAlignment="1" applyProtection="1">
      <alignment horizontal="left" vertical="center" indent="1"/>
      <protection/>
    </xf>
    <xf numFmtId="0" fontId="0" fillId="0" borderId="0" xfId="0" applyFont="1" applyFill="1" applyBorder="1" applyAlignment="1" applyProtection="1">
      <alignment horizontal="right" vertical="center"/>
      <protection/>
    </xf>
    <xf numFmtId="0" fontId="0" fillId="0" borderId="0" xfId="0" applyFont="1" applyAlignment="1" applyProtection="1">
      <alignment/>
      <protection/>
    </xf>
    <xf numFmtId="181" fontId="0" fillId="0" borderId="0" xfId="42" applyNumberFormat="1" applyFont="1" applyAlignment="1" applyProtection="1">
      <alignment/>
      <protection/>
    </xf>
    <xf numFmtId="183" fontId="11" fillId="37" borderId="13" xfId="0" applyNumberFormat="1" applyFont="1" applyFill="1" applyBorder="1" applyAlignment="1" applyProtection="1">
      <alignment horizontal="left" vertical="top" wrapText="1"/>
      <protection/>
    </xf>
    <xf numFmtId="4" fontId="10" fillId="34" borderId="58" xfId="0" applyNumberFormat="1" applyFont="1" applyFill="1" applyBorder="1" applyAlignment="1" applyProtection="1">
      <alignment horizontal="right" vertical="center"/>
      <protection/>
    </xf>
    <xf numFmtId="0" fontId="11" fillId="0" borderId="78" xfId="0" applyFont="1" applyFill="1" applyBorder="1" applyAlignment="1" applyProtection="1">
      <alignment horizontal="center" vertical="center"/>
      <protection/>
    </xf>
    <xf numFmtId="0" fontId="0" fillId="0" borderId="0" xfId="0" applyFill="1" applyAlignment="1" applyProtection="1">
      <alignment vertical="center" wrapText="1"/>
      <protection/>
    </xf>
    <xf numFmtId="0" fontId="0" fillId="0" borderId="0" xfId="0" applyFill="1" applyBorder="1" applyAlignment="1" applyProtection="1">
      <alignment vertical="center" wrapText="1"/>
      <protection/>
    </xf>
    <xf numFmtId="0" fontId="11" fillId="34" borderId="0" xfId="0" applyFont="1" applyFill="1" applyBorder="1" applyAlignment="1" applyProtection="1">
      <alignment horizontal="center" vertical="center"/>
      <protection/>
    </xf>
    <xf numFmtId="0" fontId="10" fillId="0" borderId="0" xfId="0" applyFont="1" applyBorder="1" applyAlignment="1" applyProtection="1">
      <alignment/>
      <protection/>
    </xf>
    <xf numFmtId="0" fontId="0" fillId="0" borderId="41" xfId="0" applyBorder="1" applyAlignment="1" applyProtection="1">
      <alignment/>
      <protection/>
    </xf>
    <xf numFmtId="0" fontId="0" fillId="34" borderId="43" xfId="0" applyFont="1" applyFill="1" applyBorder="1" applyAlignment="1" applyProtection="1">
      <alignment/>
      <protection/>
    </xf>
    <xf numFmtId="0" fontId="0" fillId="0" borderId="42" xfId="0" applyBorder="1" applyAlignment="1" applyProtection="1">
      <alignment/>
      <protection/>
    </xf>
    <xf numFmtId="0" fontId="0" fillId="0" borderId="56" xfId="0" applyBorder="1" applyAlignment="1" applyProtection="1">
      <alignment/>
      <protection/>
    </xf>
    <xf numFmtId="2" fontId="10" fillId="0" borderId="0" xfId="0" applyNumberFormat="1" applyFont="1" applyBorder="1" applyAlignment="1" applyProtection="1">
      <alignment/>
      <protection/>
    </xf>
    <xf numFmtId="0" fontId="0" fillId="0" borderId="60" xfId="0" applyBorder="1" applyAlignment="1" applyProtection="1">
      <alignment/>
      <protection/>
    </xf>
    <xf numFmtId="0" fontId="10" fillId="34" borderId="0" xfId="0" applyFont="1" applyFill="1" applyBorder="1" applyAlignment="1" applyProtection="1">
      <alignment horizontal="left" vertical="center" wrapText="1" indent="1"/>
      <protection/>
    </xf>
    <xf numFmtId="0" fontId="7" fillId="35" borderId="22" xfId="60" applyFont="1" applyFill="1" applyBorder="1" applyAlignment="1" applyProtection="1">
      <alignment vertical="center"/>
      <protection/>
    </xf>
    <xf numFmtId="0" fontId="10" fillId="0" borderId="0" xfId="60" applyFont="1" applyProtection="1">
      <alignment/>
      <protection/>
    </xf>
    <xf numFmtId="0" fontId="11" fillId="35" borderId="101" xfId="60" applyFont="1" applyFill="1" applyBorder="1" applyAlignment="1" applyProtection="1">
      <alignment/>
      <protection/>
    </xf>
    <xf numFmtId="0" fontId="11" fillId="35" borderId="99" xfId="60" applyFont="1" applyFill="1" applyBorder="1" applyAlignment="1" applyProtection="1">
      <alignment/>
      <protection/>
    </xf>
    <xf numFmtId="0" fontId="11" fillId="0" borderId="102" xfId="60" applyFont="1" applyBorder="1" applyAlignment="1" applyProtection="1">
      <alignment vertical="center"/>
      <protection/>
    </xf>
    <xf numFmtId="0" fontId="11" fillId="0" borderId="103" xfId="60" applyFont="1" applyBorder="1" applyAlignment="1" applyProtection="1">
      <alignment vertical="center"/>
      <protection/>
    </xf>
    <xf numFmtId="0" fontId="41" fillId="34" borderId="0" xfId="0" applyFont="1" applyFill="1" applyAlignment="1" applyProtection="1">
      <alignment horizontal="center"/>
      <protection/>
    </xf>
    <xf numFmtId="0" fontId="11" fillId="36" borderId="10" xfId="0" applyFont="1" applyFill="1" applyBorder="1" applyAlignment="1" applyProtection="1">
      <alignment horizontal="center" vertical="top"/>
      <protection/>
    </xf>
    <xf numFmtId="0" fontId="11" fillId="39" borderId="15" xfId="0" applyFont="1" applyFill="1" applyBorder="1" applyAlignment="1" applyProtection="1">
      <alignment horizontal="center" vertical="top" wrapText="1"/>
      <protection/>
    </xf>
    <xf numFmtId="0" fontId="11" fillId="36" borderId="15" xfId="0" applyFont="1" applyFill="1" applyBorder="1" applyAlignment="1" applyProtection="1">
      <alignment horizontal="center" vertical="top" wrapText="1"/>
      <protection/>
    </xf>
    <xf numFmtId="0" fontId="11" fillId="36" borderId="10" xfId="0" applyFont="1" applyFill="1" applyBorder="1" applyAlignment="1" applyProtection="1">
      <alignment horizontal="center" vertical="top" wrapText="1"/>
      <protection/>
    </xf>
    <xf numFmtId="0" fontId="11" fillId="39" borderId="10" xfId="0" applyFont="1" applyFill="1" applyBorder="1" applyAlignment="1" applyProtection="1">
      <alignment horizontal="center" vertical="top" wrapText="1"/>
      <protection/>
    </xf>
    <xf numFmtId="0" fontId="0" fillId="34" borderId="0" xfId="0" applyFill="1" applyAlignment="1" applyProtection="1">
      <alignment vertical="top"/>
      <protection/>
    </xf>
    <xf numFmtId="0" fontId="10" fillId="34" borderId="0" xfId="0" applyFont="1" applyFill="1" applyBorder="1" applyAlignment="1" applyProtection="1">
      <alignment/>
      <protection/>
    </xf>
    <xf numFmtId="0" fontId="10" fillId="40" borderId="0" xfId="0" applyFont="1" applyFill="1" applyBorder="1" applyAlignment="1" applyProtection="1">
      <alignment/>
      <protection/>
    </xf>
    <xf numFmtId="0" fontId="10" fillId="34" borderId="0" xfId="0" applyFont="1" applyFill="1" applyAlignment="1" applyProtection="1">
      <alignment horizontal="center"/>
      <protection/>
    </xf>
    <xf numFmtId="0" fontId="48" fillId="34" borderId="0" xfId="0" applyFont="1" applyFill="1" applyAlignment="1" applyProtection="1">
      <alignment/>
      <protection/>
    </xf>
    <xf numFmtId="0" fontId="1" fillId="34" borderId="0" xfId="0" applyFont="1" applyFill="1" applyAlignment="1" applyProtection="1">
      <alignment/>
      <protection/>
    </xf>
    <xf numFmtId="0" fontId="1" fillId="0" borderId="0" xfId="0" applyFont="1" applyAlignment="1" applyProtection="1">
      <alignment/>
      <protection/>
    </xf>
    <xf numFmtId="0" fontId="53" fillId="34" borderId="0" xfId="0" applyFont="1" applyFill="1" applyAlignment="1" applyProtection="1">
      <alignment/>
      <protection/>
    </xf>
    <xf numFmtId="0" fontId="49" fillId="36" borderId="78" xfId="0" applyFont="1" applyFill="1" applyBorder="1" applyAlignment="1" applyProtection="1">
      <alignment horizontal="center" wrapText="1"/>
      <protection/>
    </xf>
    <xf numFmtId="0" fontId="51" fillId="36" borderId="78" xfId="0" applyFont="1" applyFill="1" applyBorder="1" applyAlignment="1" applyProtection="1">
      <alignment horizontal="center" wrapText="1"/>
      <protection/>
    </xf>
    <xf numFmtId="0" fontId="52" fillId="0" borderId="102" xfId="0" applyFont="1" applyBorder="1" applyAlignment="1" applyProtection="1">
      <alignment wrapText="1"/>
      <protection/>
    </xf>
    <xf numFmtId="0" fontId="52" fillId="0" borderId="10" xfId="0" applyFont="1" applyBorder="1" applyAlignment="1" applyProtection="1">
      <alignment horizontal="center" wrapText="1"/>
      <protection/>
    </xf>
    <xf numFmtId="0" fontId="52" fillId="0" borderId="10" xfId="0" applyFont="1" applyBorder="1" applyAlignment="1" applyProtection="1">
      <alignment wrapText="1"/>
      <protection/>
    </xf>
    <xf numFmtId="0" fontId="52" fillId="0" borderId="13" xfId="0" applyFont="1" applyBorder="1" applyAlignment="1" applyProtection="1">
      <alignment wrapText="1"/>
      <protection/>
    </xf>
    <xf numFmtId="0" fontId="52" fillId="34" borderId="0" xfId="0" applyFont="1" applyFill="1" applyBorder="1" applyAlignment="1" applyProtection="1">
      <alignment wrapText="1"/>
      <protection/>
    </xf>
    <xf numFmtId="0" fontId="52" fillId="0" borderId="104" xfId="0" applyFont="1" applyBorder="1" applyAlignment="1" applyProtection="1">
      <alignment/>
      <protection/>
    </xf>
    <xf numFmtId="0" fontId="52" fillId="0" borderId="13" xfId="0" applyFont="1" applyBorder="1" applyAlignment="1" applyProtection="1">
      <alignment/>
      <protection/>
    </xf>
    <xf numFmtId="0" fontId="49" fillId="0" borderId="10" xfId="0" applyFont="1" applyFill="1" applyBorder="1" applyAlignment="1" applyProtection="1">
      <alignment horizontal="center" wrapText="1"/>
      <protection/>
    </xf>
    <xf numFmtId="0" fontId="49" fillId="0" borderId="13" xfId="0" applyFont="1" applyFill="1" applyBorder="1" applyAlignment="1" applyProtection="1">
      <alignment horizontal="center" wrapText="1"/>
      <protection/>
    </xf>
    <xf numFmtId="0" fontId="52" fillId="0" borderId="103" xfId="0" applyFont="1" applyBorder="1" applyAlignment="1" applyProtection="1">
      <alignment/>
      <protection/>
    </xf>
    <xf numFmtId="0" fontId="52" fillId="0" borderId="94" xfId="0" applyFont="1" applyBorder="1" applyAlignment="1" applyProtection="1">
      <alignment wrapText="1"/>
      <protection/>
    </xf>
    <xf numFmtId="0" fontId="52" fillId="0" borderId="105" xfId="0" applyFont="1" applyBorder="1" applyAlignment="1" applyProtection="1">
      <alignment wrapText="1"/>
      <protection/>
    </xf>
    <xf numFmtId="0" fontId="1" fillId="34" borderId="0" xfId="0" applyFont="1" applyFill="1" applyAlignment="1" applyProtection="1">
      <alignment wrapText="1"/>
      <protection/>
    </xf>
    <xf numFmtId="0" fontId="1" fillId="0" borderId="0" xfId="0" applyFont="1" applyAlignment="1" applyProtection="1">
      <alignment wrapText="1"/>
      <protection/>
    </xf>
    <xf numFmtId="0" fontId="10" fillId="35" borderId="12" xfId="0" applyFont="1" applyFill="1" applyBorder="1" applyAlignment="1" applyProtection="1">
      <alignment horizontal="left" vertical="center" indent="1"/>
      <protection/>
    </xf>
    <xf numFmtId="182" fontId="10" fillId="35" borderId="106" xfId="0" applyNumberFormat="1" applyFont="1" applyFill="1" applyBorder="1" applyAlignment="1" applyProtection="1">
      <alignment horizontal="left" vertical="center" indent="1"/>
      <protection/>
    </xf>
    <xf numFmtId="0" fontId="42" fillId="34" borderId="0" xfId="0" applyFont="1" applyFill="1" applyAlignment="1" applyProtection="1">
      <alignment vertical="center"/>
      <protection/>
    </xf>
    <xf numFmtId="0" fontId="0" fillId="0" borderId="0" xfId="0" applyFont="1" applyFill="1" applyBorder="1" applyAlignment="1" applyProtection="1">
      <alignment horizontal="left" vertical="center" wrapText="1" indent="1"/>
      <protection/>
    </xf>
    <xf numFmtId="181" fontId="0" fillId="34" borderId="0" xfId="42" applyNumberFormat="1" applyFill="1" applyAlignment="1" applyProtection="1">
      <alignment vertical="center"/>
      <protection/>
    </xf>
    <xf numFmtId="0" fontId="0" fillId="35" borderId="17" xfId="0" applyFill="1" applyBorder="1" applyAlignment="1" applyProtection="1">
      <alignment horizontal="center" vertical="center"/>
      <protection/>
    </xf>
    <xf numFmtId="0" fontId="28" fillId="35" borderId="17" xfId="0" applyFont="1" applyFill="1" applyBorder="1" applyAlignment="1" applyProtection="1">
      <alignment vertical="center"/>
      <protection/>
    </xf>
    <xf numFmtId="0" fontId="28" fillId="35" borderId="100" xfId="0" applyFont="1" applyFill="1" applyBorder="1" applyAlignment="1" applyProtection="1">
      <alignment vertical="center"/>
      <protection/>
    </xf>
    <xf numFmtId="0" fontId="10" fillId="35" borderId="101" xfId="0" applyFont="1" applyFill="1" applyBorder="1" applyAlignment="1" applyProtection="1">
      <alignment horizontal="left" vertical="center" wrapText="1" indent="1"/>
      <protection/>
    </xf>
    <xf numFmtId="0" fontId="10" fillId="35" borderId="12" xfId="0" applyFont="1" applyFill="1" applyBorder="1" applyAlignment="1" applyProtection="1">
      <alignment horizontal="left" vertical="center" wrapText="1" indent="1"/>
      <protection/>
    </xf>
    <xf numFmtId="0" fontId="10" fillId="35" borderId="102" xfId="0" applyFont="1" applyFill="1" applyBorder="1" applyAlignment="1" applyProtection="1">
      <alignment horizontal="left" vertical="center" wrapText="1" indent="1"/>
      <protection/>
    </xf>
    <xf numFmtId="0" fontId="10" fillId="35" borderId="10" xfId="0" applyFont="1" applyFill="1" applyBorder="1" applyAlignment="1" applyProtection="1">
      <alignment horizontal="left" vertical="center" wrapText="1" indent="1"/>
      <protection/>
    </xf>
    <xf numFmtId="0" fontId="0" fillId="34" borderId="0" xfId="0" applyFill="1" applyAlignment="1" applyProtection="1">
      <alignment horizontal="center" vertical="center"/>
      <protection/>
    </xf>
    <xf numFmtId="0" fontId="0" fillId="0" borderId="42" xfId="0" applyBorder="1" applyAlignment="1" applyProtection="1">
      <alignment/>
      <protection/>
    </xf>
    <xf numFmtId="0" fontId="0" fillId="0" borderId="56" xfId="0" applyBorder="1" applyAlignment="1" applyProtection="1">
      <alignment/>
      <protection/>
    </xf>
    <xf numFmtId="0" fontId="0" fillId="0" borderId="0" xfId="0" applyFill="1" applyAlignment="1" applyProtection="1">
      <alignment/>
      <protection/>
    </xf>
    <xf numFmtId="0" fontId="11" fillId="36" borderId="84" xfId="0" applyFont="1" applyFill="1" applyBorder="1" applyAlignment="1" applyProtection="1">
      <alignment horizontal="center" vertical="center"/>
      <protection/>
    </xf>
    <xf numFmtId="0" fontId="10" fillId="34" borderId="43" xfId="0" applyFont="1" applyFill="1" applyBorder="1" applyAlignment="1" applyProtection="1">
      <alignment/>
      <protection/>
    </xf>
    <xf numFmtId="0" fontId="11" fillId="36" borderId="85" xfId="0" applyFont="1" applyFill="1" applyBorder="1" applyAlignment="1" applyProtection="1">
      <alignment horizontal="center" vertical="center"/>
      <protection/>
    </xf>
    <xf numFmtId="0" fontId="11" fillId="36" borderId="107" xfId="0" applyFont="1" applyFill="1" applyBorder="1" applyAlignment="1" applyProtection="1">
      <alignment horizontal="center" vertical="center"/>
      <protection/>
    </xf>
    <xf numFmtId="0" fontId="0" fillId="0" borderId="55" xfId="0" applyFont="1" applyFill="1" applyBorder="1" applyAlignment="1" applyProtection="1">
      <alignment wrapText="1"/>
      <protection/>
    </xf>
    <xf numFmtId="0" fontId="11" fillId="0" borderId="55" xfId="0" applyFont="1" applyFill="1" applyBorder="1" applyAlignment="1" applyProtection="1">
      <alignment horizontal="center" vertical="center"/>
      <protection/>
    </xf>
    <xf numFmtId="0" fontId="0" fillId="0" borderId="54" xfId="0" applyFont="1" applyFill="1" applyBorder="1" applyAlignment="1" applyProtection="1">
      <alignment vertical="center" wrapText="1"/>
      <protection/>
    </xf>
    <xf numFmtId="0" fontId="11" fillId="0" borderId="54" xfId="0" applyFont="1" applyFill="1" applyBorder="1" applyAlignment="1" applyProtection="1">
      <alignment horizontal="center" vertical="center"/>
      <protection/>
    </xf>
    <xf numFmtId="0" fontId="11" fillId="0" borderId="54" xfId="0" applyFont="1" applyFill="1" applyBorder="1" applyAlignment="1" applyProtection="1">
      <alignment horizontal="center" vertical="center" wrapText="1"/>
      <protection/>
    </xf>
    <xf numFmtId="0" fontId="0" fillId="0" borderId="54" xfId="0" applyFill="1" applyBorder="1" applyAlignment="1" applyProtection="1">
      <alignment horizontal="center" vertical="center" wrapText="1"/>
      <protection/>
    </xf>
    <xf numFmtId="0" fontId="0" fillId="0" borderId="60" xfId="0" applyFont="1" applyFill="1" applyBorder="1" applyAlignment="1" applyProtection="1">
      <alignment vertical="center"/>
      <protection/>
    </xf>
    <xf numFmtId="0" fontId="0" fillId="0" borderId="42" xfId="0" applyFont="1" applyFill="1" applyBorder="1" applyAlignment="1" applyProtection="1">
      <alignment vertical="center"/>
      <protection/>
    </xf>
    <xf numFmtId="0" fontId="11" fillId="0" borderId="42" xfId="0" applyFont="1" applyFill="1" applyBorder="1" applyAlignment="1" applyProtection="1">
      <alignment horizontal="center" vertical="center"/>
      <protection/>
    </xf>
    <xf numFmtId="0" fontId="0" fillId="34" borderId="0" xfId="0" applyFont="1" applyFill="1" applyBorder="1" applyAlignment="1" applyProtection="1">
      <alignment vertical="center"/>
      <protection/>
    </xf>
    <xf numFmtId="0" fontId="20" fillId="34" borderId="0" xfId="0" applyFont="1" applyFill="1" applyBorder="1" applyAlignment="1" applyProtection="1">
      <alignment/>
      <protection/>
    </xf>
    <xf numFmtId="0" fontId="0" fillId="0" borderId="0" xfId="0" applyAlignment="1" applyProtection="1">
      <alignment wrapText="1"/>
      <protection/>
    </xf>
    <xf numFmtId="0" fontId="0" fillId="0" borderId="55" xfId="0" applyFill="1" applyBorder="1" applyAlignment="1" applyProtection="1">
      <alignment vertical="center" wrapText="1"/>
      <protection/>
    </xf>
    <xf numFmtId="0" fontId="0" fillId="34" borderId="78" xfId="0" applyFont="1" applyFill="1" applyBorder="1" applyAlignment="1" applyProtection="1">
      <alignment vertical="center"/>
      <protection locked="0"/>
    </xf>
    <xf numFmtId="183" fontId="10" fillId="0" borderId="84" xfId="0" applyNumberFormat="1" applyFont="1" applyFill="1" applyBorder="1" applyAlignment="1" applyProtection="1">
      <alignment horizontal="right" vertical="center"/>
      <protection locked="0"/>
    </xf>
    <xf numFmtId="183" fontId="10" fillId="0" borderId="10" xfId="0" applyNumberFormat="1" applyFont="1" applyFill="1" applyBorder="1" applyAlignment="1" applyProtection="1">
      <alignment horizontal="right" vertical="center"/>
      <protection locked="0"/>
    </xf>
    <xf numFmtId="183" fontId="10" fillId="0" borderId="37" xfId="0" applyNumberFormat="1" applyFont="1" applyFill="1" applyBorder="1" applyAlignment="1" applyProtection="1">
      <alignment horizontal="right" vertical="center"/>
      <protection locked="0"/>
    </xf>
    <xf numFmtId="0" fontId="0" fillId="34" borderId="42" xfId="0" applyFill="1" applyBorder="1" applyAlignment="1" applyProtection="1">
      <alignment/>
      <protection/>
    </xf>
    <xf numFmtId="0" fontId="0" fillId="0" borderId="41" xfId="0" applyFont="1" applyFill="1" applyBorder="1" applyAlignment="1" applyProtection="1">
      <alignment/>
      <protection/>
    </xf>
    <xf numFmtId="0" fontId="0" fillId="0" borderId="44" xfId="0" applyBorder="1" applyAlignment="1" applyProtection="1">
      <alignment/>
      <protection/>
    </xf>
    <xf numFmtId="0" fontId="0" fillId="0" borderId="77" xfId="0" applyFill="1" applyBorder="1" applyAlignment="1" applyProtection="1">
      <alignment/>
      <protection/>
    </xf>
    <xf numFmtId="0" fontId="0" fillId="0" borderId="108" xfId="0" applyFill="1" applyBorder="1" applyAlignment="1" applyProtection="1">
      <alignment/>
      <protection/>
    </xf>
    <xf numFmtId="0" fontId="0" fillId="0" borderId="55" xfId="0" applyFill="1" applyBorder="1" applyAlignment="1" applyProtection="1">
      <alignment/>
      <protection/>
    </xf>
    <xf numFmtId="0" fontId="0" fillId="34" borderId="20" xfId="0" applyFill="1" applyBorder="1" applyAlignment="1" applyProtection="1">
      <alignment vertical="center" wrapText="1"/>
      <protection/>
    </xf>
    <xf numFmtId="0" fontId="0" fillId="34" borderId="109" xfId="0" applyFill="1" applyBorder="1" applyAlignment="1" applyProtection="1">
      <alignment vertical="center" wrapText="1"/>
      <protection/>
    </xf>
    <xf numFmtId="183" fontId="10" fillId="0" borderId="0" xfId="0" applyNumberFormat="1" applyFont="1" applyFill="1" applyBorder="1" applyAlignment="1" applyProtection="1">
      <alignment horizontal="right"/>
      <protection/>
    </xf>
    <xf numFmtId="183" fontId="10" fillId="34" borderId="0" xfId="0" applyNumberFormat="1" applyFont="1" applyFill="1" applyBorder="1" applyAlignment="1" applyProtection="1">
      <alignment horizontal="right"/>
      <protection/>
    </xf>
    <xf numFmtId="183" fontId="10" fillId="0" borderId="77" xfId="0" applyNumberFormat="1" applyFont="1" applyFill="1" applyBorder="1" applyAlignment="1" applyProtection="1">
      <alignment horizontal="right"/>
      <protection/>
    </xf>
    <xf numFmtId="2" fontId="10" fillId="34" borderId="19" xfId="0" applyNumberFormat="1" applyFont="1" applyFill="1" applyBorder="1" applyAlignment="1" applyProtection="1">
      <alignment/>
      <protection/>
    </xf>
    <xf numFmtId="0" fontId="10" fillId="34" borderId="55" xfId="0" applyFont="1" applyFill="1" applyBorder="1" applyAlignment="1" applyProtection="1">
      <alignment horizontal="left" vertical="center" wrapText="1" indent="1"/>
      <protection/>
    </xf>
    <xf numFmtId="0" fontId="0" fillId="34" borderId="54" xfId="0" applyFill="1" applyBorder="1" applyAlignment="1" applyProtection="1">
      <alignment/>
      <protection/>
    </xf>
    <xf numFmtId="0" fontId="9" fillId="34" borderId="0" xfId="0" applyFont="1" applyFill="1" applyBorder="1" applyAlignment="1" applyProtection="1">
      <alignment horizontal="center"/>
      <protection/>
    </xf>
    <xf numFmtId="4" fontId="11" fillId="0" borderId="0" xfId="0" applyNumberFormat="1" applyFont="1" applyFill="1" applyBorder="1" applyAlignment="1" applyProtection="1">
      <alignment/>
      <protection/>
    </xf>
    <xf numFmtId="0" fontId="11" fillId="34" borderId="0" xfId="0" applyFont="1" applyFill="1" applyBorder="1" applyAlignment="1" applyProtection="1">
      <alignment horizontal="center"/>
      <protection/>
    </xf>
    <xf numFmtId="0" fontId="34" fillId="34" borderId="0" xfId="0" applyFont="1" applyFill="1" applyAlignment="1" applyProtection="1">
      <alignment/>
      <protection/>
    </xf>
    <xf numFmtId="0" fontId="0" fillId="35" borderId="58" xfId="0" applyFill="1" applyBorder="1" applyAlignment="1" applyProtection="1">
      <alignment/>
      <protection/>
    </xf>
    <xf numFmtId="0" fontId="0" fillId="38" borderId="0" xfId="0" applyFill="1" applyAlignment="1" applyProtection="1">
      <alignment horizontal="center"/>
      <protection/>
    </xf>
    <xf numFmtId="0" fontId="10" fillId="34" borderId="0" xfId="0" applyNumberFormat="1" applyFont="1" applyFill="1" applyBorder="1" applyAlignment="1" applyProtection="1">
      <alignment horizontal="center"/>
      <protection/>
    </xf>
    <xf numFmtId="0" fontId="10" fillId="40" borderId="0" xfId="0" applyNumberFormat="1" applyFont="1" applyFill="1" applyBorder="1" applyAlignment="1" applyProtection="1">
      <alignment horizontal="center"/>
      <protection/>
    </xf>
    <xf numFmtId="0" fontId="10" fillId="34" borderId="0" xfId="0" applyNumberFormat="1" applyFont="1" applyFill="1" applyBorder="1" applyAlignment="1" applyProtection="1">
      <alignment/>
      <protection/>
    </xf>
    <xf numFmtId="0" fontId="43" fillId="34" borderId="0" xfId="0" applyNumberFormat="1" applyFont="1" applyFill="1" applyBorder="1" applyAlignment="1" applyProtection="1">
      <alignment/>
      <protection/>
    </xf>
    <xf numFmtId="0" fontId="0" fillId="0" borderId="43" xfId="0" applyFont="1" applyBorder="1" applyAlignment="1" applyProtection="1">
      <alignment/>
      <protection/>
    </xf>
    <xf numFmtId="0" fontId="10" fillId="0" borderId="43" xfId="0" applyFont="1" applyFill="1" applyBorder="1" applyAlignment="1" applyProtection="1">
      <alignment horizontal="left" vertical="center"/>
      <protection/>
    </xf>
    <xf numFmtId="0" fontId="0" fillId="0" borderId="0" xfId="0" applyFont="1" applyFill="1" applyBorder="1" applyAlignment="1" applyProtection="1">
      <alignment/>
      <protection/>
    </xf>
    <xf numFmtId="0" fontId="10" fillId="0" borderId="108" xfId="0" applyFont="1" applyFill="1" applyBorder="1" applyAlignment="1" applyProtection="1">
      <alignment horizontal="center"/>
      <protection/>
    </xf>
    <xf numFmtId="0" fontId="10" fillId="0" borderId="55" xfId="0" applyFont="1" applyFill="1" applyBorder="1" applyAlignment="1" applyProtection="1">
      <alignment/>
      <protection/>
    </xf>
    <xf numFmtId="0" fontId="10" fillId="0" borderId="74" xfId="0" applyFont="1" applyBorder="1" applyAlignment="1" applyProtection="1">
      <alignment/>
      <protection/>
    </xf>
    <xf numFmtId="0" fontId="10" fillId="0" borderId="54" xfId="0" applyFont="1" applyBorder="1" applyAlignment="1" applyProtection="1">
      <alignment/>
      <protection/>
    </xf>
    <xf numFmtId="0" fontId="10" fillId="0" borderId="56" xfId="0" applyFont="1" applyFill="1" applyBorder="1" applyAlignment="1" applyProtection="1">
      <alignment horizontal="right" wrapText="1"/>
      <protection/>
    </xf>
    <xf numFmtId="0" fontId="10" fillId="34" borderId="0" xfId="0" applyFont="1" applyFill="1" applyAlignment="1" applyProtection="1">
      <alignment wrapText="1"/>
      <protection/>
    </xf>
    <xf numFmtId="0" fontId="10" fillId="0" borderId="50" xfId="0" applyFont="1" applyBorder="1" applyAlignment="1" applyProtection="1">
      <alignment/>
      <protection/>
    </xf>
    <xf numFmtId="0" fontId="45" fillId="34" borderId="0" xfId="0" applyFont="1" applyFill="1" applyAlignment="1" applyProtection="1">
      <alignment/>
      <protection/>
    </xf>
    <xf numFmtId="0" fontId="3" fillId="34" borderId="0" xfId="0" applyFont="1" applyFill="1" applyAlignment="1" applyProtection="1">
      <alignment horizontal="center"/>
      <protection/>
    </xf>
    <xf numFmtId="0" fontId="20" fillId="34" borderId="0" xfId="0" applyFont="1" applyFill="1" applyAlignment="1" applyProtection="1">
      <alignment horizontal="left"/>
      <protection/>
    </xf>
    <xf numFmtId="0" fontId="10" fillId="0" borderId="110" xfId="0" applyFont="1" applyFill="1" applyBorder="1" applyAlignment="1" applyProtection="1">
      <alignment/>
      <protection/>
    </xf>
    <xf numFmtId="0" fontId="10" fillId="0" borderId="63" xfId="0" applyFont="1" applyFill="1" applyBorder="1" applyAlignment="1" applyProtection="1">
      <alignment/>
      <protection/>
    </xf>
    <xf numFmtId="0" fontId="10" fillId="0" borderId="64" xfId="0" applyFont="1" applyFill="1" applyBorder="1" applyAlignment="1" applyProtection="1">
      <alignment/>
      <protection/>
    </xf>
    <xf numFmtId="0" fontId="10" fillId="0" borderId="111" xfId="0" applyFont="1" applyFill="1" applyBorder="1" applyAlignment="1" applyProtection="1">
      <alignment horizontal="center"/>
      <protection/>
    </xf>
    <xf numFmtId="0" fontId="10" fillId="0" borderId="64" xfId="0" applyFont="1" applyFill="1" applyBorder="1" applyAlignment="1" applyProtection="1">
      <alignment horizontal="center"/>
      <protection/>
    </xf>
    <xf numFmtId="0" fontId="10" fillId="0" borderId="111" xfId="0" applyFont="1" applyFill="1" applyBorder="1" applyAlignment="1" applyProtection="1">
      <alignment/>
      <protection/>
    </xf>
    <xf numFmtId="0" fontId="10" fillId="0" borderId="63" xfId="0" applyFont="1" applyBorder="1" applyAlignment="1" applyProtection="1">
      <alignment/>
      <protection/>
    </xf>
    <xf numFmtId="0" fontId="10" fillId="0" borderId="111" xfId="0" applyFont="1" applyBorder="1" applyAlignment="1" applyProtection="1">
      <alignment/>
      <protection/>
    </xf>
    <xf numFmtId="0" fontId="10" fillId="0" borderId="88" xfId="0" applyFont="1" applyFill="1" applyBorder="1" applyAlignment="1" applyProtection="1">
      <alignment/>
      <protection/>
    </xf>
    <xf numFmtId="0" fontId="10" fillId="0" borderId="89" xfId="0" applyFont="1" applyFill="1" applyBorder="1" applyAlignment="1" applyProtection="1">
      <alignment/>
      <protection/>
    </xf>
    <xf numFmtId="43" fontId="11" fillId="36" borderId="94" xfId="60" applyNumberFormat="1" applyFont="1" applyFill="1" applyBorder="1" applyAlignment="1" applyProtection="1">
      <alignment vertical="center" wrapText="1"/>
      <protection/>
    </xf>
    <xf numFmtId="0" fontId="10" fillId="34" borderId="77" xfId="0" applyFont="1" applyFill="1" applyBorder="1" applyAlignment="1" applyProtection="1">
      <alignment horizontal="left" vertical="center" wrapText="1"/>
      <protection locked="0"/>
    </xf>
    <xf numFmtId="0" fontId="10" fillId="34" borderId="55" xfId="0" applyFont="1" applyFill="1" applyBorder="1" applyAlignment="1" applyProtection="1">
      <alignment horizontal="left" vertical="center" wrapText="1"/>
      <protection locked="0"/>
    </xf>
    <xf numFmtId="0" fontId="10" fillId="34" borderId="0" xfId="0" applyFont="1" applyFill="1" applyBorder="1" applyAlignment="1" applyProtection="1">
      <alignment horizontal="left" vertical="center" wrapText="1"/>
      <protection locked="0"/>
    </xf>
    <xf numFmtId="0" fontId="10" fillId="34" borderId="108"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indent="1"/>
      <protection locked="0"/>
    </xf>
    <xf numFmtId="0" fontId="10" fillId="0" borderId="108" xfId="0" applyFont="1" applyFill="1" applyBorder="1" applyAlignment="1" applyProtection="1">
      <alignment horizontal="left" vertical="center" wrapText="1" indent="1"/>
      <protection locked="0"/>
    </xf>
    <xf numFmtId="0" fontId="10" fillId="0" borderId="55" xfId="0" applyFont="1" applyFill="1" applyBorder="1" applyAlignment="1" applyProtection="1">
      <alignment horizontal="left" vertical="center" wrapText="1" indent="1"/>
      <protection locked="0"/>
    </xf>
    <xf numFmtId="0" fontId="0" fillId="0" borderId="0" xfId="0" applyFill="1" applyBorder="1" applyAlignment="1" applyProtection="1">
      <alignment horizontal="left" vertical="center" wrapText="1" indent="1"/>
      <protection locked="0"/>
    </xf>
    <xf numFmtId="0" fontId="0" fillId="0" borderId="55" xfId="0" applyFill="1" applyBorder="1" applyAlignment="1" applyProtection="1">
      <alignment horizontal="left" vertical="center" wrapText="1" indent="1"/>
      <protection locked="0"/>
    </xf>
    <xf numFmtId="0" fontId="0" fillId="0" borderId="0" xfId="0" applyAlignment="1" applyProtection="1">
      <alignment/>
      <protection locked="0"/>
    </xf>
    <xf numFmtId="0" fontId="15" fillId="0" borderId="71" xfId="0" applyFont="1" applyFill="1" applyBorder="1" applyAlignment="1" applyProtection="1">
      <alignment/>
      <protection/>
    </xf>
    <xf numFmtId="0" fontId="11" fillId="0" borderId="63" xfId="0" applyFont="1" applyFill="1" applyBorder="1" applyAlignment="1" applyProtection="1">
      <alignment vertical="center"/>
      <protection/>
    </xf>
    <xf numFmtId="0" fontId="11" fillId="0" borderId="71" xfId="0" applyFont="1" applyFill="1" applyBorder="1" applyAlignment="1" applyProtection="1">
      <alignment vertical="center"/>
      <protection/>
    </xf>
    <xf numFmtId="0" fontId="11" fillId="0" borderId="71" xfId="0" applyFont="1" applyFill="1" applyBorder="1" applyAlignment="1" applyProtection="1">
      <alignment horizontal="center" vertical="top"/>
      <protection/>
    </xf>
    <xf numFmtId="0" fontId="11" fillId="0" borderId="89" xfId="0" applyFont="1" applyFill="1" applyBorder="1" applyAlignment="1" applyProtection="1">
      <alignment horizontal="center" vertical="top"/>
      <protection/>
    </xf>
    <xf numFmtId="0" fontId="11" fillId="0" borderId="71" xfId="0" applyFont="1" applyFill="1" applyBorder="1" applyAlignment="1" applyProtection="1">
      <alignment vertical="top"/>
      <protection/>
    </xf>
    <xf numFmtId="0" fontId="11" fillId="0" borderId="63" xfId="0" applyFont="1" applyFill="1" applyBorder="1" applyAlignment="1" applyProtection="1">
      <alignment vertical="top"/>
      <protection/>
    </xf>
    <xf numFmtId="0" fontId="10" fillId="0" borderId="88" xfId="0" applyFont="1" applyFill="1" applyBorder="1" applyAlignment="1" applyProtection="1">
      <alignment/>
      <protection/>
    </xf>
    <xf numFmtId="0" fontId="10" fillId="0" borderId="111" xfId="0" applyFont="1" applyFill="1" applyBorder="1" applyAlignment="1" applyProtection="1">
      <alignment/>
      <protection/>
    </xf>
    <xf numFmtId="0" fontId="10" fillId="0" borderId="110" xfId="0" applyFont="1" applyFill="1" applyBorder="1" applyAlignment="1" applyProtection="1">
      <alignment/>
      <protection/>
    </xf>
    <xf numFmtId="0" fontId="10" fillId="0" borderId="89" xfId="0" applyFont="1" applyFill="1" applyBorder="1" applyAlignment="1" applyProtection="1">
      <alignment/>
      <protection/>
    </xf>
    <xf numFmtId="0" fontId="10" fillId="0" borderId="71" xfId="0" applyFont="1" applyFill="1" applyBorder="1" applyAlignment="1" applyProtection="1">
      <alignment/>
      <protection/>
    </xf>
    <xf numFmtId="0" fontId="10" fillId="0" borderId="0" xfId="0" applyFont="1" applyBorder="1" applyAlignment="1" applyProtection="1">
      <alignment/>
      <protection/>
    </xf>
    <xf numFmtId="0" fontId="10" fillId="34" borderId="54" xfId="0" applyFont="1" applyFill="1" applyBorder="1" applyAlignment="1" applyProtection="1">
      <alignment/>
      <protection/>
    </xf>
    <xf numFmtId="0" fontId="10" fillId="0" borderId="47" xfId="0" applyFont="1" applyBorder="1" applyAlignment="1" applyProtection="1">
      <alignment vertical="center"/>
      <protection/>
    </xf>
    <xf numFmtId="0" fontId="10" fillId="0" borderId="62" xfId="0" applyFont="1" applyBorder="1" applyAlignment="1" applyProtection="1">
      <alignment/>
      <protection/>
    </xf>
    <xf numFmtId="0" fontId="10" fillId="34" borderId="60" xfId="0" applyFont="1" applyFill="1" applyBorder="1" applyAlignment="1" applyProtection="1">
      <alignment/>
      <protection/>
    </xf>
    <xf numFmtId="0" fontId="10" fillId="0" borderId="55" xfId="0" applyFont="1" applyBorder="1" applyAlignment="1" applyProtection="1">
      <alignment/>
      <protection/>
    </xf>
    <xf numFmtId="2" fontId="10" fillId="34" borderId="0" xfId="0" applyNumberFormat="1" applyFont="1" applyFill="1" applyBorder="1" applyAlignment="1" applyProtection="1">
      <alignment/>
      <protection/>
    </xf>
    <xf numFmtId="0" fontId="10" fillId="0" borderId="44" xfId="0" applyFont="1" applyBorder="1" applyAlignment="1" applyProtection="1">
      <alignment/>
      <protection/>
    </xf>
    <xf numFmtId="0" fontId="10" fillId="34" borderId="99" xfId="0" applyFont="1" applyFill="1" applyBorder="1" applyAlignment="1" applyProtection="1">
      <alignment horizontal="left" vertical="center" indent="1"/>
      <protection locked="0"/>
    </xf>
    <xf numFmtId="0" fontId="10" fillId="0" borderId="10" xfId="0" applyFont="1" applyFill="1" applyBorder="1" applyAlignment="1" applyProtection="1">
      <alignment horizontal="center" vertical="center" wrapText="1"/>
      <protection locked="0"/>
    </xf>
    <xf numFmtId="0" fontId="10" fillId="0" borderId="94" xfId="0" applyFont="1" applyFill="1" applyBorder="1" applyAlignment="1" applyProtection="1">
      <alignment horizontal="center" vertical="center" wrapText="1"/>
      <protection locked="0"/>
    </xf>
    <xf numFmtId="3" fontId="10" fillId="35" borderId="10" xfId="0" applyNumberFormat="1" applyFont="1" applyFill="1" applyBorder="1" applyAlignment="1" applyProtection="1">
      <alignment horizontal="center"/>
      <protection/>
    </xf>
    <xf numFmtId="3" fontId="10" fillId="34" borderId="0" xfId="0" applyNumberFormat="1" applyFont="1" applyFill="1" applyBorder="1" applyAlignment="1" applyProtection="1">
      <alignment horizontal="center"/>
      <protection/>
    </xf>
    <xf numFmtId="0" fontId="0" fillId="34" borderId="0" xfId="0" applyFill="1" applyAlignment="1" applyProtection="1">
      <alignment/>
      <protection locked="0"/>
    </xf>
    <xf numFmtId="0" fontId="5" fillId="0" borderId="19" xfId="0" applyFont="1" applyFill="1" applyBorder="1" applyAlignment="1" applyProtection="1">
      <alignment horizontal="left" vertical="center"/>
      <protection/>
    </xf>
    <xf numFmtId="0" fontId="56" fillId="0" borderId="19" xfId="0" applyFont="1" applyFill="1" applyBorder="1" applyAlignment="1" applyProtection="1">
      <alignment horizontal="left" vertical="center"/>
      <protection/>
    </xf>
    <xf numFmtId="0" fontId="10" fillId="34" borderId="60" xfId="0" applyFont="1" applyFill="1" applyBorder="1" applyAlignment="1" applyProtection="1">
      <alignment horizontal="center" vertical="center"/>
      <protection/>
    </xf>
    <xf numFmtId="3" fontId="11" fillId="34" borderId="56" xfId="0" applyNumberFormat="1" applyFont="1" applyFill="1" applyBorder="1" applyAlignment="1" applyProtection="1">
      <alignment vertical="top"/>
      <protection/>
    </xf>
    <xf numFmtId="3" fontId="11" fillId="34" borderId="63" xfId="0" applyNumberFormat="1" applyFont="1" applyFill="1" applyBorder="1" applyAlignment="1" applyProtection="1">
      <alignment horizontal="right"/>
      <protection/>
    </xf>
    <xf numFmtId="0" fontId="37" fillId="0" borderId="42" xfId="0" applyFont="1" applyBorder="1" applyAlignment="1" applyProtection="1">
      <alignment vertical="center"/>
      <protection/>
    </xf>
    <xf numFmtId="0" fontId="9" fillId="0" borderId="107" xfId="0" applyFont="1" applyFill="1" applyBorder="1" applyAlignment="1" applyProtection="1">
      <alignment vertical="center"/>
      <protection/>
    </xf>
    <xf numFmtId="0" fontId="0" fillId="0" borderId="112" xfId="0" applyFill="1" applyBorder="1" applyAlignment="1" applyProtection="1">
      <alignment/>
      <protection/>
    </xf>
    <xf numFmtId="0" fontId="10" fillId="35" borderId="113" xfId="0" applyNumberFormat="1" applyFont="1" applyFill="1" applyBorder="1" applyAlignment="1" applyProtection="1">
      <alignment horizontal="center" vertical="center" wrapText="1"/>
      <protection/>
    </xf>
    <xf numFmtId="0" fontId="10" fillId="34" borderId="95" xfId="0" applyFont="1" applyFill="1" applyBorder="1" applyAlignment="1" applyProtection="1">
      <alignment horizontal="center" vertical="center" wrapText="1"/>
      <protection locked="0"/>
    </xf>
    <xf numFmtId="0" fontId="10" fillId="34" borderId="96" xfId="0" applyFont="1" applyFill="1" applyBorder="1" applyAlignment="1" applyProtection="1">
      <alignment vertical="center"/>
      <protection locked="0"/>
    </xf>
    <xf numFmtId="3" fontId="10" fillId="34" borderId="37" xfId="0" applyNumberFormat="1" applyFont="1" applyFill="1" applyBorder="1" applyAlignment="1" applyProtection="1">
      <alignment horizontal="center" vertical="center"/>
      <protection locked="0"/>
    </xf>
    <xf numFmtId="3" fontId="10" fillId="35" borderId="37" xfId="0" applyNumberFormat="1" applyFont="1" applyFill="1" applyBorder="1" applyAlignment="1" applyProtection="1">
      <alignment horizontal="center" vertical="center"/>
      <protection/>
    </xf>
    <xf numFmtId="3" fontId="10" fillId="34" borderId="94" xfId="0" applyNumberFormat="1" applyFont="1" applyFill="1" applyBorder="1" applyAlignment="1" applyProtection="1">
      <alignment horizontal="center" vertical="center"/>
      <protection locked="0"/>
    </xf>
    <xf numFmtId="3" fontId="10" fillId="35" borderId="94" xfId="0" applyNumberFormat="1" applyFont="1" applyFill="1" applyBorder="1" applyAlignment="1" applyProtection="1">
      <alignment horizontal="center" vertical="center"/>
      <protection/>
    </xf>
    <xf numFmtId="0" fontId="18" fillId="34" borderId="0" xfId="0" applyFont="1" applyFill="1" applyBorder="1" applyAlignment="1" applyProtection="1">
      <alignment horizontal="left" vertical="center"/>
      <protection/>
    </xf>
    <xf numFmtId="0" fontId="0" fillId="34" borderId="0" xfId="0" applyFont="1" applyFill="1" applyAlignment="1" applyProtection="1">
      <alignment/>
      <protection/>
    </xf>
    <xf numFmtId="0" fontId="0" fillId="34" borderId="0" xfId="0" applyFont="1" applyFill="1" applyAlignment="1" applyProtection="1">
      <alignment vertical="center"/>
      <protection/>
    </xf>
    <xf numFmtId="0" fontId="0" fillId="34" borderId="0" xfId="0" applyFont="1" applyFill="1" applyBorder="1" applyAlignment="1" applyProtection="1">
      <alignment/>
      <protection/>
    </xf>
    <xf numFmtId="0" fontId="0" fillId="34" borderId="0" xfId="0" applyFont="1" applyFill="1" applyAlignment="1" applyProtection="1">
      <alignment/>
      <protection/>
    </xf>
    <xf numFmtId="0" fontId="0" fillId="34" borderId="41" xfId="0" applyFill="1" applyBorder="1" applyAlignment="1" applyProtection="1">
      <alignment/>
      <protection/>
    </xf>
    <xf numFmtId="0" fontId="0" fillId="34" borderId="41" xfId="0" applyFill="1" applyBorder="1" applyAlignment="1" applyProtection="1">
      <alignment vertical="center"/>
      <protection/>
    </xf>
    <xf numFmtId="0" fontId="10" fillId="34" borderId="41" xfId="0" applyFont="1" applyFill="1" applyBorder="1" applyAlignment="1" applyProtection="1">
      <alignment vertical="center"/>
      <protection/>
    </xf>
    <xf numFmtId="0" fontId="0" fillId="34" borderId="56" xfId="0" applyFill="1" applyBorder="1" applyAlignment="1" applyProtection="1">
      <alignment/>
      <protection/>
    </xf>
    <xf numFmtId="0" fontId="0" fillId="34" borderId="60" xfId="0" applyFill="1" applyBorder="1" applyAlignment="1" applyProtection="1">
      <alignment/>
      <protection/>
    </xf>
    <xf numFmtId="0" fontId="0" fillId="34" borderId="0" xfId="60" applyFill="1" applyProtection="1">
      <alignment/>
      <protection/>
    </xf>
    <xf numFmtId="0" fontId="10" fillId="34" borderId="0" xfId="60" applyFont="1" applyFill="1" applyProtection="1">
      <alignment/>
      <protection/>
    </xf>
    <xf numFmtId="0" fontId="10" fillId="34" borderId="0" xfId="60" applyFont="1" applyFill="1" applyBorder="1" applyAlignment="1" applyProtection="1">
      <alignment/>
      <protection/>
    </xf>
    <xf numFmtId="0" fontId="5" fillId="34" borderId="42" xfId="0" applyFont="1" applyFill="1" applyBorder="1" applyAlignment="1" applyProtection="1">
      <alignment horizontal="left"/>
      <protection/>
    </xf>
    <xf numFmtId="0" fontId="14" fillId="34" borderId="42" xfId="0" applyFont="1" applyFill="1" applyBorder="1" applyAlignment="1" applyProtection="1">
      <alignment horizontal="left"/>
      <protection/>
    </xf>
    <xf numFmtId="0" fontId="10" fillId="34" borderId="54" xfId="0" applyFont="1" applyFill="1" applyBorder="1" applyAlignment="1" applyProtection="1">
      <alignment horizontal="left" vertical="center" wrapText="1"/>
      <protection/>
    </xf>
    <xf numFmtId="0" fontId="10" fillId="34" borderId="54" xfId="0" applyFont="1" applyFill="1" applyBorder="1" applyAlignment="1" applyProtection="1">
      <alignment horizontal="left" vertical="center" wrapText="1"/>
      <protection/>
    </xf>
    <xf numFmtId="3" fontId="10" fillId="35" borderId="37" xfId="0" applyNumberFormat="1" applyFont="1" applyFill="1" applyBorder="1" applyAlignment="1" applyProtection="1">
      <alignment horizontal="center" vertical="center"/>
      <protection/>
    </xf>
    <xf numFmtId="3" fontId="10" fillId="34" borderId="37" xfId="0" applyNumberFormat="1" applyFont="1" applyFill="1" applyBorder="1" applyAlignment="1" applyProtection="1">
      <alignment horizontal="center" vertical="center"/>
      <protection locked="0"/>
    </xf>
    <xf numFmtId="3" fontId="10" fillId="34" borderId="10" xfId="0" applyNumberFormat="1" applyFont="1" applyFill="1" applyBorder="1" applyAlignment="1" applyProtection="1">
      <alignment horizontal="center" vertical="center"/>
      <protection locked="0"/>
    </xf>
    <xf numFmtId="3" fontId="10" fillId="35" borderId="84" xfId="0" applyNumberFormat="1" applyFont="1" applyFill="1" applyBorder="1" applyAlignment="1" applyProtection="1">
      <alignment horizontal="center" vertical="center"/>
      <protection/>
    </xf>
    <xf numFmtId="3" fontId="10" fillId="34" borderId="84" xfId="0" applyNumberFormat="1" applyFont="1" applyFill="1" applyBorder="1" applyAlignment="1" applyProtection="1">
      <alignment horizontal="center" vertical="center"/>
      <protection locked="0"/>
    </xf>
    <xf numFmtId="3" fontId="10" fillId="35" borderId="114" xfId="0" applyNumberFormat="1" applyFont="1" applyFill="1" applyBorder="1" applyAlignment="1" applyProtection="1">
      <alignment horizontal="center" vertical="center"/>
      <protection/>
    </xf>
    <xf numFmtId="3" fontId="10" fillId="34" borderId="114" xfId="0" applyNumberFormat="1" applyFont="1" applyFill="1" applyBorder="1" applyAlignment="1" applyProtection="1">
      <alignment horizontal="center" vertical="center"/>
      <protection locked="0"/>
    </xf>
    <xf numFmtId="3" fontId="10" fillId="35" borderId="35" xfId="0" applyNumberFormat="1" applyFont="1" applyFill="1" applyBorder="1" applyAlignment="1" applyProtection="1">
      <alignment horizontal="center" vertical="center"/>
      <protection/>
    </xf>
    <xf numFmtId="3" fontId="10" fillId="34" borderId="35" xfId="0" applyNumberFormat="1" applyFont="1" applyFill="1" applyBorder="1" applyAlignment="1" applyProtection="1">
      <alignment horizontal="center" vertical="center"/>
      <protection locked="0"/>
    </xf>
    <xf numFmtId="3" fontId="10" fillId="34" borderId="115" xfId="0" applyNumberFormat="1" applyFont="1" applyFill="1" applyBorder="1" applyAlignment="1" applyProtection="1">
      <alignment horizontal="center" vertical="center"/>
      <protection locked="0"/>
    </xf>
    <xf numFmtId="184" fontId="0" fillId="35" borderId="78" xfId="0" applyNumberFormat="1" applyFont="1" applyFill="1" applyBorder="1" applyAlignment="1" applyProtection="1">
      <alignment horizontal="center" vertical="center"/>
      <protection/>
    </xf>
    <xf numFmtId="0" fontId="0" fillId="34" borderId="116"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40" fontId="0" fillId="34" borderId="0" xfId="0" applyNumberFormat="1" applyFont="1" applyFill="1" applyBorder="1" applyAlignment="1" applyProtection="1">
      <alignment horizontal="center" vertical="center"/>
      <protection/>
    </xf>
    <xf numFmtId="184" fontId="0" fillId="35" borderId="78" xfId="0" applyNumberFormat="1" applyFont="1" applyFill="1" applyBorder="1" applyAlignment="1" applyProtection="1">
      <alignment horizontal="center" vertical="center"/>
      <protection/>
    </xf>
    <xf numFmtId="0" fontId="0" fillId="0" borderId="49" xfId="0" applyFont="1" applyFill="1" applyBorder="1" applyAlignment="1" applyProtection="1">
      <alignment horizontal="center" vertical="center"/>
      <protection/>
    </xf>
    <xf numFmtId="0" fontId="0" fillId="34" borderId="54" xfId="0" applyFont="1" applyFill="1" applyBorder="1" applyAlignment="1" applyProtection="1">
      <alignment horizontal="center" vertical="center"/>
      <protection/>
    </xf>
    <xf numFmtId="0" fontId="0" fillId="34" borderId="116" xfId="0" applyFont="1" applyFill="1" applyBorder="1" applyAlignment="1" applyProtection="1">
      <alignment horizontal="center" vertical="center"/>
      <protection/>
    </xf>
    <xf numFmtId="3" fontId="10" fillId="35" borderId="28" xfId="0" applyNumberFormat="1" applyFont="1" applyFill="1" applyBorder="1" applyAlignment="1" applyProtection="1">
      <alignment horizontal="center" vertical="center"/>
      <protection/>
    </xf>
    <xf numFmtId="3" fontId="10" fillId="35" borderId="30" xfId="0" applyNumberFormat="1" applyFont="1" applyFill="1" applyBorder="1" applyAlignment="1" applyProtection="1">
      <alignment horizontal="center" vertical="center"/>
      <protection/>
    </xf>
    <xf numFmtId="3" fontId="10" fillId="0" borderId="30" xfId="0" applyNumberFormat="1" applyFont="1" applyFill="1" applyBorder="1" applyAlignment="1" applyProtection="1">
      <alignment horizontal="center" vertical="center"/>
      <protection locked="0"/>
    </xf>
    <xf numFmtId="3" fontId="10" fillId="35" borderId="33" xfId="0" applyNumberFormat="1" applyFont="1" applyFill="1" applyBorder="1" applyAlignment="1" applyProtection="1">
      <alignment horizontal="center" vertical="center"/>
      <protection/>
    </xf>
    <xf numFmtId="3" fontId="10" fillId="0" borderId="33" xfId="0" applyNumberFormat="1" applyFont="1" applyFill="1" applyBorder="1" applyAlignment="1" applyProtection="1">
      <alignment horizontal="center" vertical="center"/>
      <protection locked="0"/>
    </xf>
    <xf numFmtId="0" fontId="11" fillId="34" borderId="59" xfId="0" applyFont="1" applyFill="1" applyBorder="1" applyAlignment="1" applyProtection="1">
      <alignment vertical="center"/>
      <protection/>
    </xf>
    <xf numFmtId="0" fontId="0" fillId="34" borderId="48" xfId="0" applyFont="1" applyFill="1" applyBorder="1" applyAlignment="1" applyProtection="1">
      <alignment/>
      <protection/>
    </xf>
    <xf numFmtId="0" fontId="10" fillId="34" borderId="49" xfId="0" applyFont="1" applyFill="1" applyBorder="1" applyAlignment="1" applyProtection="1">
      <alignment horizontal="left" indent="1"/>
      <protection/>
    </xf>
    <xf numFmtId="0" fontId="10" fillId="34" borderId="58" xfId="0" applyFont="1" applyFill="1" applyBorder="1" applyAlignment="1" applyProtection="1">
      <alignment horizontal="left" indent="1"/>
      <protection/>
    </xf>
    <xf numFmtId="0" fontId="10" fillId="34" borderId="48" xfId="0" applyFont="1" applyFill="1" applyBorder="1" applyAlignment="1" applyProtection="1">
      <alignment horizontal="left" indent="1"/>
      <protection/>
    </xf>
    <xf numFmtId="0" fontId="10" fillId="34" borderId="54" xfId="0" applyFont="1" applyFill="1" applyBorder="1" applyAlignment="1" applyProtection="1">
      <alignment/>
      <protection/>
    </xf>
    <xf numFmtId="0" fontId="10" fillId="34" borderId="50" xfId="0" applyFont="1" applyFill="1" applyBorder="1" applyAlignment="1" applyProtection="1">
      <alignment/>
      <protection/>
    </xf>
    <xf numFmtId="0" fontId="0" fillId="34" borderId="47" xfId="0" applyFont="1" applyFill="1" applyBorder="1" applyAlignment="1" applyProtection="1">
      <alignment/>
      <protection/>
    </xf>
    <xf numFmtId="0" fontId="0" fillId="34" borderId="0" xfId="0" applyFont="1" applyFill="1" applyBorder="1" applyAlignment="1" applyProtection="1">
      <alignment/>
      <protection/>
    </xf>
    <xf numFmtId="0" fontId="10" fillId="34" borderId="47" xfId="0" applyFont="1" applyFill="1" applyBorder="1" applyAlignment="1" applyProtection="1">
      <alignment horizontal="left" indent="1"/>
      <protection/>
    </xf>
    <xf numFmtId="0" fontId="10" fillId="34" borderId="50" xfId="0" applyFont="1" applyFill="1" applyBorder="1" applyAlignment="1" applyProtection="1">
      <alignment horizontal="left" indent="1"/>
      <protection/>
    </xf>
    <xf numFmtId="0" fontId="10" fillId="34" borderId="41" xfId="0" applyFont="1" applyFill="1" applyBorder="1" applyAlignment="1" applyProtection="1">
      <alignment horizontal="left" indent="1"/>
      <protection/>
    </xf>
    <xf numFmtId="0" fontId="10" fillId="34" borderId="56" xfId="0" applyFont="1" applyFill="1" applyBorder="1" applyAlignment="1" applyProtection="1">
      <alignment/>
      <protection/>
    </xf>
    <xf numFmtId="0" fontId="0" fillId="34" borderId="108" xfId="0" applyFill="1" applyBorder="1" applyAlignment="1" applyProtection="1">
      <alignment/>
      <protection/>
    </xf>
    <xf numFmtId="0" fontId="11" fillId="34" borderId="0" xfId="0" applyFont="1" applyFill="1" applyBorder="1" applyAlignment="1" applyProtection="1">
      <alignment horizontal="center"/>
      <protection locked="0"/>
    </xf>
    <xf numFmtId="3" fontId="10" fillId="34" borderId="0" xfId="0" applyNumberFormat="1" applyFont="1" applyFill="1" applyAlignment="1" applyProtection="1">
      <alignment/>
      <protection/>
    </xf>
    <xf numFmtId="3" fontId="10" fillId="0" borderId="0" xfId="0" applyNumberFormat="1" applyFont="1" applyAlignment="1" applyProtection="1">
      <alignment/>
      <protection/>
    </xf>
    <xf numFmtId="0" fontId="10" fillId="0" borderId="42" xfId="0" applyFont="1" applyBorder="1" applyAlignment="1" applyProtection="1">
      <alignment/>
      <protection/>
    </xf>
    <xf numFmtId="3" fontId="11" fillId="0" borderId="63" xfId="0" applyNumberFormat="1" applyFont="1" applyBorder="1" applyAlignment="1" applyProtection="1">
      <alignment horizontal="center"/>
      <protection/>
    </xf>
    <xf numFmtId="3" fontId="10" fillId="34" borderId="36" xfId="0" applyNumberFormat="1" applyFont="1" applyFill="1" applyBorder="1" applyAlignment="1" applyProtection="1">
      <alignment/>
      <protection/>
    </xf>
    <xf numFmtId="0" fontId="10" fillId="0" borderId="117" xfId="0" applyFont="1" applyFill="1" applyBorder="1" applyAlignment="1" applyProtection="1">
      <alignment/>
      <protection/>
    </xf>
    <xf numFmtId="0" fontId="10" fillId="0" borderId="75" xfId="0" applyFont="1" applyBorder="1" applyAlignment="1" applyProtection="1">
      <alignment/>
      <protection/>
    </xf>
    <xf numFmtId="0" fontId="10" fillId="0" borderId="118" xfId="0" applyFont="1" applyFill="1" applyBorder="1" applyAlignment="1" applyProtection="1">
      <alignment/>
      <protection/>
    </xf>
    <xf numFmtId="0" fontId="10" fillId="0" borderId="43" xfId="0" applyFont="1" applyFill="1" applyBorder="1" applyAlignment="1" applyProtection="1" quotePrefix="1">
      <alignment/>
      <protection/>
    </xf>
    <xf numFmtId="0" fontId="10" fillId="0" borderId="0" xfId="0" applyFont="1" applyAlignment="1" applyProtection="1">
      <alignment horizontal="left" indent="1"/>
      <protection/>
    </xf>
    <xf numFmtId="3" fontId="11" fillId="35" borderId="63" xfId="0" applyNumberFormat="1" applyFont="1" applyFill="1" applyBorder="1" applyAlignment="1" applyProtection="1">
      <alignment/>
      <protection/>
    </xf>
    <xf numFmtId="3" fontId="10" fillId="34" borderId="0" xfId="0" applyNumberFormat="1" applyFont="1" applyFill="1" applyBorder="1" applyAlignment="1" applyProtection="1">
      <alignment/>
      <protection/>
    </xf>
    <xf numFmtId="0" fontId="10" fillId="35" borderId="102" xfId="0" applyFont="1" applyFill="1" applyBorder="1" applyAlignment="1" applyProtection="1">
      <alignment horizontal="center" vertical="center" wrapText="1"/>
      <protection/>
    </xf>
    <xf numFmtId="186" fontId="10" fillId="35" borderId="10" xfId="0" applyNumberFormat="1"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2" fontId="10" fillId="34" borderId="10" xfId="0" applyNumberFormat="1" applyFont="1" applyFill="1" applyBorder="1" applyAlignment="1" applyProtection="1">
      <alignment wrapText="1"/>
      <protection locked="0"/>
    </xf>
    <xf numFmtId="2" fontId="10" fillId="0" borderId="10" xfId="0" applyNumberFormat="1" applyFont="1" applyBorder="1" applyAlignment="1" applyProtection="1">
      <alignment wrapText="1"/>
      <protection locked="0"/>
    </xf>
    <xf numFmtId="0" fontId="9" fillId="0" borderId="62" xfId="0" applyFont="1" applyFill="1" applyBorder="1" applyAlignment="1" applyProtection="1">
      <alignment horizontal="center"/>
      <protection/>
    </xf>
    <xf numFmtId="0" fontId="0" fillId="34" borderId="44" xfId="0" applyFont="1" applyFill="1" applyBorder="1" applyAlignment="1" applyProtection="1">
      <alignment/>
      <protection/>
    </xf>
    <xf numFmtId="0" fontId="10" fillId="34" borderId="0" xfId="0" applyFont="1" applyFill="1" applyBorder="1" applyAlignment="1" applyProtection="1">
      <alignment horizontal="left" indent="1"/>
      <protection/>
    </xf>
    <xf numFmtId="0" fontId="10" fillId="34" borderId="44" xfId="0" applyFont="1" applyFill="1" applyBorder="1" applyAlignment="1" applyProtection="1">
      <alignment horizontal="left" indent="1"/>
      <protection/>
    </xf>
    <xf numFmtId="0" fontId="10" fillId="34" borderId="44" xfId="0" applyFont="1" applyFill="1" applyBorder="1" applyAlignment="1" applyProtection="1">
      <alignment/>
      <protection/>
    </xf>
    <xf numFmtId="0" fontId="0" fillId="34" borderId="55" xfId="0" applyFill="1" applyBorder="1" applyAlignment="1" applyProtection="1">
      <alignment/>
      <protection/>
    </xf>
    <xf numFmtId="0" fontId="55" fillId="0" borderId="0" xfId="0" applyFont="1" applyAlignment="1">
      <alignment/>
    </xf>
    <xf numFmtId="182" fontId="10" fillId="34" borderId="25" xfId="0" applyNumberFormat="1" applyFont="1" applyFill="1" applyBorder="1" applyAlignment="1" applyProtection="1">
      <alignment horizontal="left" vertical="center" indent="1"/>
      <protection locked="0"/>
    </xf>
    <xf numFmtId="0" fontId="0" fillId="0" borderId="42" xfId="0" applyFont="1" applyBorder="1" applyAlignment="1" applyProtection="1">
      <alignment/>
      <protection/>
    </xf>
    <xf numFmtId="0" fontId="0" fillId="0" borderId="0" xfId="0" applyFill="1" applyAlignment="1" applyProtection="1">
      <alignment/>
      <protection locked="0"/>
    </xf>
    <xf numFmtId="0" fontId="10" fillId="34" borderId="0" xfId="0" applyFont="1" applyFill="1" applyAlignment="1" applyProtection="1">
      <alignment/>
      <protection locked="0"/>
    </xf>
    <xf numFmtId="0" fontId="10" fillId="34" borderId="0" xfId="0" applyFont="1" applyFill="1" applyAlignment="1" applyProtection="1">
      <alignment/>
      <protection/>
    </xf>
    <xf numFmtId="0" fontId="10" fillId="34" borderId="0" xfId="0" applyFont="1" applyFill="1" applyBorder="1" applyAlignment="1" applyProtection="1">
      <alignment/>
      <protection/>
    </xf>
    <xf numFmtId="0" fontId="10" fillId="34" borderId="0" xfId="0" applyFont="1" applyFill="1" applyBorder="1" applyAlignment="1" applyProtection="1">
      <alignment/>
      <protection/>
    </xf>
    <xf numFmtId="0" fontId="0" fillId="0" borderId="0" xfId="0" applyFont="1" applyFill="1" applyAlignment="1" applyProtection="1">
      <alignment/>
      <protection locked="0"/>
    </xf>
    <xf numFmtId="0" fontId="0" fillId="34" borderId="0" xfId="0" applyFont="1" applyFill="1" applyAlignment="1" applyProtection="1">
      <alignment/>
      <protection locked="0"/>
    </xf>
    <xf numFmtId="0" fontId="10" fillId="34" borderId="0" xfId="0" applyFont="1" applyFill="1" applyAlignment="1" applyProtection="1">
      <alignment horizontal="left" indent="1"/>
      <protection/>
    </xf>
    <xf numFmtId="0" fontId="10" fillId="34" borderId="0" xfId="0" applyFont="1" applyFill="1" applyBorder="1" applyAlignment="1" applyProtection="1">
      <alignment horizontal="left" wrapText="1" indent="1"/>
      <protection locked="0"/>
    </xf>
    <xf numFmtId="181" fontId="10" fillId="34" borderId="0" xfId="45" applyNumberFormat="1" applyFont="1" applyFill="1" applyAlignment="1" applyProtection="1">
      <alignment/>
      <protection/>
    </xf>
    <xf numFmtId="0" fontId="10" fillId="34" borderId="0" xfId="0" applyFont="1" applyFill="1" applyAlignment="1" applyProtection="1">
      <alignment horizontal="left"/>
      <protection/>
    </xf>
    <xf numFmtId="181" fontId="10" fillId="34" borderId="0" xfId="45" applyNumberFormat="1" applyFont="1" applyFill="1" applyAlignment="1" applyProtection="1">
      <alignment vertical="center"/>
      <protection/>
    </xf>
    <xf numFmtId="0" fontId="10" fillId="34" borderId="0" xfId="0" applyFont="1" applyFill="1" applyAlignment="1" applyProtection="1">
      <alignment vertical="center"/>
      <protection/>
    </xf>
    <xf numFmtId="181" fontId="10" fillId="34" borderId="0" xfId="45" applyNumberFormat="1" applyFont="1" applyFill="1" applyAlignment="1" applyProtection="1">
      <alignment horizontal="left"/>
      <protection/>
    </xf>
    <xf numFmtId="0" fontId="0" fillId="0" borderId="0" xfId="0" applyAlignment="1" applyProtection="1">
      <alignment vertical="center"/>
      <protection locked="0"/>
    </xf>
    <xf numFmtId="0" fontId="0" fillId="34" borderId="0" xfId="0" applyFill="1" applyAlignment="1" applyProtection="1">
      <alignment vertical="center"/>
      <protection locked="0"/>
    </xf>
    <xf numFmtId="0" fontId="10" fillId="34" borderId="0" xfId="0" applyFont="1" applyFill="1" applyBorder="1" applyAlignment="1" applyProtection="1">
      <alignment horizontal="left" vertical="center" indent="1"/>
      <protection/>
    </xf>
    <xf numFmtId="182" fontId="10" fillId="34" borderId="0" xfId="0" applyNumberFormat="1" applyFont="1" applyFill="1" applyBorder="1" applyAlignment="1" applyProtection="1">
      <alignment horizontal="left" vertical="center" indent="1"/>
      <protection/>
    </xf>
    <xf numFmtId="0" fontId="0" fillId="34" borderId="0" xfId="0" applyFill="1" applyAlignment="1">
      <alignment/>
    </xf>
    <xf numFmtId="0" fontId="10" fillId="0" borderId="0" xfId="0" applyFont="1" applyFill="1" applyBorder="1" applyAlignment="1" applyProtection="1">
      <alignment horizontal="left" vertical="center" indent="1"/>
      <protection/>
    </xf>
    <xf numFmtId="0" fontId="9" fillId="0" borderId="0" xfId="0" applyFont="1" applyFill="1" applyBorder="1" applyAlignment="1" applyProtection="1">
      <alignment horizontal="left" vertical="center"/>
      <protection/>
    </xf>
    <xf numFmtId="0" fontId="0" fillId="34" borderId="0" xfId="0" applyFill="1" applyAlignment="1" applyProtection="1">
      <alignment horizontal="left" vertical="center"/>
      <protection locked="0"/>
    </xf>
    <xf numFmtId="0" fontId="0" fillId="34" borderId="0" xfId="0" applyFill="1" applyBorder="1" applyAlignment="1" applyProtection="1">
      <alignment/>
      <protection locked="0"/>
    </xf>
    <xf numFmtId="181" fontId="0" fillId="34" borderId="0" xfId="45" applyNumberFormat="1" applyFill="1" applyBorder="1" applyAlignment="1" applyProtection="1">
      <alignment/>
      <protection/>
    </xf>
    <xf numFmtId="0" fontId="11" fillId="36" borderId="119" xfId="0" applyFont="1" applyFill="1" applyBorder="1" applyAlignment="1" applyProtection="1">
      <alignment horizontal="center" vertical="center" wrapText="1"/>
      <protection/>
    </xf>
    <xf numFmtId="3" fontId="10" fillId="35" borderId="12" xfId="0" applyNumberFormat="1" applyFont="1" applyFill="1" applyBorder="1" applyAlignment="1" applyProtection="1">
      <alignment horizontal="center" vertical="center"/>
      <protection/>
    </xf>
    <xf numFmtId="0" fontId="11" fillId="36" borderId="119" xfId="0" applyFont="1" applyFill="1" applyBorder="1" applyAlignment="1" applyProtection="1">
      <alignment horizontal="center" vertical="center"/>
      <protection/>
    </xf>
    <xf numFmtId="0" fontId="10" fillId="41" borderId="0" xfId="60" applyFont="1" applyFill="1" applyProtection="1">
      <alignment/>
      <protection/>
    </xf>
    <xf numFmtId="43" fontId="10" fillId="34" borderId="10" xfId="60" applyNumberFormat="1" applyFont="1" applyFill="1" applyBorder="1" applyAlignment="1" applyProtection="1">
      <alignment horizontal="left" vertical="center" wrapText="1"/>
      <protection locked="0"/>
    </xf>
    <xf numFmtId="43" fontId="11" fillId="36" borderId="22" xfId="60" applyNumberFormat="1" applyFont="1" applyFill="1" applyBorder="1" applyAlignment="1" applyProtection="1">
      <alignment vertical="center" wrapText="1"/>
      <protection/>
    </xf>
    <xf numFmtId="43" fontId="11" fillId="36" borderId="13" xfId="60" applyNumberFormat="1" applyFont="1" applyFill="1" applyBorder="1" applyAlignment="1" applyProtection="1">
      <alignment vertical="center" wrapText="1"/>
      <protection/>
    </xf>
    <xf numFmtId="43" fontId="11" fillId="36" borderId="105" xfId="60" applyNumberFormat="1" applyFont="1" applyFill="1" applyBorder="1" applyAlignment="1" applyProtection="1">
      <alignment vertical="center" wrapText="1"/>
      <protection/>
    </xf>
    <xf numFmtId="43" fontId="11" fillId="36" borderId="78" xfId="60" applyNumberFormat="1" applyFont="1" applyFill="1" applyBorder="1" applyAlignment="1" applyProtection="1">
      <alignment vertical="center" wrapText="1"/>
      <protection/>
    </xf>
    <xf numFmtId="0" fontId="11" fillId="34" borderId="115" xfId="0" applyFont="1" applyFill="1" applyBorder="1" applyAlignment="1" applyProtection="1">
      <alignment horizontal="center" vertical="top"/>
      <protection/>
    </xf>
    <xf numFmtId="0" fontId="10" fillId="34" borderId="115" xfId="0" applyFont="1" applyFill="1" applyBorder="1" applyAlignment="1" applyProtection="1">
      <alignment/>
      <protection/>
    </xf>
    <xf numFmtId="43" fontId="10" fillId="34" borderId="84" xfId="0" applyNumberFormat="1" applyFont="1" applyFill="1" applyBorder="1" applyAlignment="1" applyProtection="1">
      <alignment horizontal="left" vertical="center"/>
      <protection locked="0"/>
    </xf>
    <xf numFmtId="185" fontId="10" fillId="34" borderId="84" xfId="0" applyNumberFormat="1" applyFont="1" applyFill="1" applyBorder="1" applyAlignment="1" applyProtection="1">
      <alignment horizontal="left" vertical="center"/>
      <protection locked="0"/>
    </xf>
    <xf numFmtId="43" fontId="10" fillId="42" borderId="84" xfId="0" applyNumberFormat="1" applyFont="1" applyFill="1" applyBorder="1" applyAlignment="1" applyProtection="1">
      <alignment horizontal="left" vertical="center"/>
      <protection locked="0"/>
    </xf>
    <xf numFmtId="3" fontId="10" fillId="0" borderId="111" xfId="0" applyNumberFormat="1" applyFont="1" applyFill="1" applyBorder="1" applyAlignment="1" applyProtection="1">
      <alignment horizontal="right"/>
      <protection locked="0"/>
    </xf>
    <xf numFmtId="15" fontId="10" fillId="34" borderId="10" xfId="0" applyNumberFormat="1" applyFont="1" applyFill="1" applyBorder="1" applyAlignment="1" applyProtection="1">
      <alignment horizontal="center" vertical="center"/>
      <protection locked="0"/>
    </xf>
    <xf numFmtId="3" fontId="10" fillId="41" borderId="37" xfId="0" applyNumberFormat="1" applyFont="1" applyFill="1" applyBorder="1" applyAlignment="1" applyProtection="1">
      <alignment horizontal="center" vertical="center"/>
      <protection locked="0"/>
    </xf>
    <xf numFmtId="0" fontId="12" fillId="35" borderId="120" xfId="0" applyFont="1" applyFill="1" applyBorder="1" applyAlignment="1" applyProtection="1">
      <alignment vertical="center"/>
      <protection/>
    </xf>
    <xf numFmtId="0" fontId="14" fillId="33" borderId="20" xfId="0" applyFont="1" applyFill="1" applyBorder="1" applyAlignment="1" applyProtection="1">
      <alignment horizontal="left" vertical="center"/>
      <protection/>
    </xf>
    <xf numFmtId="0" fontId="14" fillId="33" borderId="0" xfId="0" applyFont="1" applyFill="1" applyBorder="1" applyAlignment="1" applyProtection="1">
      <alignment horizontal="left" vertical="center"/>
      <protection/>
    </xf>
    <xf numFmtId="3" fontId="10" fillId="0" borderId="0" xfId="0" applyNumberFormat="1" applyFont="1" applyFill="1" applyBorder="1" applyAlignment="1" applyProtection="1">
      <alignment horizontal="right"/>
      <protection locked="0"/>
    </xf>
    <xf numFmtId="0" fontId="10" fillId="43" borderId="10" xfId="0" applyNumberFormat="1" applyFont="1" applyFill="1" applyBorder="1" applyAlignment="1" applyProtection="1">
      <alignment horizontal="center" vertical="center" wrapText="1"/>
      <protection/>
    </xf>
    <xf numFmtId="0" fontId="10" fillId="0" borderId="77" xfId="0" applyFont="1" applyFill="1" applyBorder="1" applyAlignment="1" applyProtection="1">
      <alignment horizontal="left" vertical="center" wrapText="1" indent="1"/>
      <protection locked="0"/>
    </xf>
    <xf numFmtId="183" fontId="10" fillId="35" borderId="121" xfId="0" applyNumberFormat="1" applyFont="1" applyFill="1" applyBorder="1" applyAlignment="1" applyProtection="1">
      <alignment horizontal="right" vertical="center"/>
      <protection/>
    </xf>
    <xf numFmtId="183" fontId="10" fillId="43" borderId="121" xfId="0" applyNumberFormat="1" applyFont="1" applyFill="1" applyBorder="1" applyAlignment="1" applyProtection="1">
      <alignment horizontal="right" vertical="center"/>
      <protection/>
    </xf>
    <xf numFmtId="0" fontId="11" fillId="35" borderId="21" xfId="60" applyFont="1" applyFill="1" applyBorder="1" applyAlignment="1" applyProtection="1">
      <alignment wrapText="1"/>
      <protection/>
    </xf>
    <xf numFmtId="0" fontId="7" fillId="34" borderId="0" xfId="60" applyFont="1" applyFill="1" applyProtection="1">
      <alignment/>
      <protection/>
    </xf>
    <xf numFmtId="0" fontId="10" fillId="0" borderId="0" xfId="60" applyFont="1" applyFill="1" applyProtection="1">
      <alignment/>
      <protection/>
    </xf>
    <xf numFmtId="0" fontId="11" fillId="35" borderId="10" xfId="60" applyFont="1" applyFill="1" applyBorder="1" applyAlignment="1" applyProtection="1">
      <alignment vertical="center" wrapText="1"/>
      <protection/>
    </xf>
    <xf numFmtId="0" fontId="10" fillId="34" borderId="0" xfId="60" applyFont="1" applyFill="1" applyAlignment="1" applyProtection="1">
      <alignment horizontal="left"/>
      <protection/>
    </xf>
    <xf numFmtId="0" fontId="0" fillId="34" borderId="0" xfId="60" applyFill="1" applyAlignment="1" applyProtection="1">
      <alignment horizontal="left"/>
      <protection/>
    </xf>
    <xf numFmtId="0" fontId="10" fillId="34" borderId="10" xfId="60" applyFont="1" applyFill="1" applyBorder="1" applyAlignment="1" applyProtection="1">
      <alignment horizontal="left" vertical="center"/>
      <protection/>
    </xf>
    <xf numFmtId="0" fontId="10" fillId="34" borderId="0" xfId="60" applyFont="1" applyFill="1" applyBorder="1" applyAlignment="1" applyProtection="1">
      <alignment vertical="center"/>
      <protection/>
    </xf>
    <xf numFmtId="43" fontId="10" fillId="34" borderId="0" xfId="60" applyNumberFormat="1" applyFont="1" applyFill="1" applyBorder="1" applyAlignment="1" applyProtection="1">
      <alignment horizontal="left" vertical="center" wrapText="1"/>
      <protection locked="0"/>
    </xf>
    <xf numFmtId="0" fontId="0" fillId="44" borderId="0" xfId="0" applyFont="1" applyFill="1" applyAlignment="1" applyProtection="1">
      <alignment/>
      <protection/>
    </xf>
    <xf numFmtId="0" fontId="52" fillId="41" borderId="13" xfId="0" applyFont="1" applyFill="1" applyBorder="1" applyAlignment="1" applyProtection="1">
      <alignment wrapText="1"/>
      <protection/>
    </xf>
    <xf numFmtId="3" fontId="10" fillId="0" borderId="10" xfId="0" applyNumberFormat="1" applyFont="1" applyFill="1" applyBorder="1" applyAlignment="1" applyProtection="1">
      <alignment horizontal="left" vertical="center" wrapText="1"/>
      <protection locked="0"/>
    </xf>
    <xf numFmtId="0" fontId="0" fillId="41" borderId="0" xfId="0" applyFill="1" applyAlignment="1" applyProtection="1">
      <alignment/>
      <protection/>
    </xf>
    <xf numFmtId="0" fontId="0" fillId="41" borderId="0" xfId="0" applyFill="1" applyBorder="1" applyAlignment="1" applyProtection="1">
      <alignment/>
      <protection/>
    </xf>
    <xf numFmtId="0" fontId="0" fillId="41" borderId="0" xfId="0" applyFill="1" applyBorder="1" applyAlignment="1" applyProtection="1">
      <alignment wrapText="1"/>
      <protection/>
    </xf>
    <xf numFmtId="0" fontId="60" fillId="0" borderId="0" xfId="0" applyFont="1" applyAlignment="1">
      <alignment vertical="center"/>
    </xf>
    <xf numFmtId="0" fontId="10" fillId="41" borderId="0" xfId="0" applyFont="1" applyFill="1" applyAlignment="1" applyProtection="1">
      <alignment/>
      <protection/>
    </xf>
    <xf numFmtId="0" fontId="18" fillId="34" borderId="0" xfId="60" applyFont="1" applyFill="1" applyAlignment="1" applyProtection="1">
      <alignment horizontal="left" wrapText="1"/>
      <protection/>
    </xf>
    <xf numFmtId="0" fontId="9" fillId="33" borderId="0" xfId="60" applyFont="1" applyFill="1" applyBorder="1" applyAlignment="1" applyProtection="1">
      <alignment horizontal="left" vertical="center"/>
      <protection/>
    </xf>
    <xf numFmtId="0" fontId="9" fillId="33" borderId="0" xfId="60" applyFont="1" applyFill="1" applyBorder="1" applyAlignment="1" applyProtection="1">
      <alignment horizontal="center"/>
      <protection/>
    </xf>
    <xf numFmtId="0" fontId="55" fillId="0" borderId="0" xfId="0" applyFont="1" applyAlignment="1">
      <alignment horizontal="left" vertical="top"/>
    </xf>
    <xf numFmtId="0" fontId="55" fillId="0" borderId="0" xfId="0" applyFont="1" applyAlignment="1">
      <alignment horizontal="left" vertical="top" wrapText="1"/>
    </xf>
    <xf numFmtId="0" fontId="11" fillId="36" borderId="23" xfId="0" applyFont="1" applyFill="1" applyBorder="1" applyAlignment="1" applyProtection="1">
      <alignment horizontal="center" vertical="center" wrapText="1"/>
      <protection/>
    </xf>
    <xf numFmtId="3" fontId="10" fillId="34" borderId="122" xfId="0" applyNumberFormat="1" applyFont="1" applyFill="1" applyBorder="1" applyAlignment="1" applyProtection="1">
      <alignment horizontal="center" vertical="center" wrapText="1"/>
      <protection locked="0"/>
    </xf>
    <xf numFmtId="0" fontId="45" fillId="34" borderId="0" xfId="60" applyFont="1" applyFill="1" applyAlignment="1" applyProtection="1">
      <alignment wrapText="1"/>
      <protection/>
    </xf>
    <xf numFmtId="0" fontId="0" fillId="34" borderId="0" xfId="0" applyNumberFormat="1" applyFill="1" applyAlignment="1">
      <alignment/>
    </xf>
    <xf numFmtId="0" fontId="0" fillId="34" borderId="41" xfId="0" applyFont="1" applyFill="1" applyBorder="1" applyAlignment="1" applyProtection="1">
      <alignment/>
      <protection/>
    </xf>
    <xf numFmtId="0" fontId="0" fillId="34" borderId="47" xfId="0" applyFont="1" applyFill="1" applyBorder="1" applyAlignment="1" applyProtection="1">
      <alignment/>
      <protection/>
    </xf>
    <xf numFmtId="0" fontId="0" fillId="34" borderId="41" xfId="0" applyFont="1" applyFill="1" applyBorder="1" applyAlignment="1" applyProtection="1">
      <alignment/>
      <protection/>
    </xf>
    <xf numFmtId="0" fontId="0" fillId="0" borderId="42" xfId="0" applyFont="1" applyBorder="1" applyAlignment="1" applyProtection="1">
      <alignment/>
      <protection/>
    </xf>
    <xf numFmtId="0" fontId="0" fillId="0" borderId="60" xfId="0" applyFont="1" applyBorder="1" applyAlignment="1" applyProtection="1">
      <alignment/>
      <protection/>
    </xf>
    <xf numFmtId="0" fontId="0" fillId="34" borderId="56" xfId="0" applyFont="1" applyFill="1" applyBorder="1" applyAlignment="1" applyProtection="1">
      <alignment/>
      <protection/>
    </xf>
    <xf numFmtId="0" fontId="0" fillId="0" borderId="0" xfId="0" applyFont="1" applyBorder="1" applyAlignment="1" applyProtection="1">
      <alignment/>
      <protection/>
    </xf>
    <xf numFmtId="0" fontId="0" fillId="34" borderId="0" xfId="0" applyFont="1" applyFill="1" applyBorder="1" applyAlignment="1" applyProtection="1">
      <alignment/>
      <protection/>
    </xf>
    <xf numFmtId="0" fontId="0" fillId="0" borderId="108" xfId="0" applyBorder="1" applyAlignment="1" applyProtection="1">
      <alignment/>
      <protection/>
    </xf>
    <xf numFmtId="0" fontId="0" fillId="34" borderId="0" xfId="0" applyFont="1" applyFill="1" applyBorder="1" applyAlignment="1" applyProtection="1">
      <alignment/>
      <protection/>
    </xf>
    <xf numFmtId="0" fontId="0" fillId="44" borderId="0" xfId="0" applyFont="1" applyFill="1" applyBorder="1" applyAlignment="1" applyProtection="1">
      <alignment/>
      <protection/>
    </xf>
    <xf numFmtId="0" fontId="0" fillId="34" borderId="0" xfId="0" applyFont="1" applyFill="1" applyBorder="1" applyAlignment="1" applyProtection="1">
      <alignment wrapText="1"/>
      <protection/>
    </xf>
    <xf numFmtId="181" fontId="0" fillId="34" borderId="0" xfId="42" applyNumberFormat="1" applyFill="1" applyBorder="1" applyAlignment="1" applyProtection="1">
      <alignment/>
      <protection locked="0"/>
    </xf>
    <xf numFmtId="3" fontId="10" fillId="37" borderId="99" xfId="0" applyNumberFormat="1" applyFont="1" applyFill="1" applyBorder="1" applyAlignment="1" applyProtection="1">
      <alignment horizontal="left" vertical="center"/>
      <protection/>
    </xf>
    <xf numFmtId="3" fontId="10" fillId="34" borderId="32" xfId="0" applyNumberFormat="1" applyFont="1" applyFill="1" applyBorder="1" applyAlignment="1" applyProtection="1">
      <alignment horizontal="center" vertical="center" wrapText="1"/>
      <protection locked="0"/>
    </xf>
    <xf numFmtId="183" fontId="10" fillId="0" borderId="50" xfId="0" applyNumberFormat="1" applyFont="1" applyFill="1" applyBorder="1" applyAlignment="1" applyProtection="1">
      <alignment horizontal="right" vertical="center"/>
      <protection/>
    </xf>
    <xf numFmtId="183" fontId="10" fillId="34" borderId="108" xfId="0" applyNumberFormat="1" applyFont="1" applyFill="1" applyBorder="1" applyAlignment="1" applyProtection="1">
      <alignment horizontal="right" vertical="center"/>
      <protection/>
    </xf>
    <xf numFmtId="183" fontId="10" fillId="34" borderId="108" xfId="0" applyNumberFormat="1" applyFont="1" applyFill="1" applyBorder="1" applyAlignment="1" applyProtection="1">
      <alignment horizontal="center" vertical="center"/>
      <protection/>
    </xf>
    <xf numFmtId="0" fontId="18" fillId="34" borderId="0" xfId="0" applyFont="1" applyFill="1" applyBorder="1" applyAlignment="1" applyProtection="1">
      <alignment horizontal="left" wrapText="1"/>
      <protection/>
    </xf>
    <xf numFmtId="181" fontId="0" fillId="0" borderId="0" xfId="42" applyNumberFormat="1" applyBorder="1" applyAlignment="1" applyProtection="1">
      <alignment/>
      <protection/>
    </xf>
    <xf numFmtId="183" fontId="10" fillId="0" borderId="0" xfId="0" applyNumberFormat="1" applyFont="1" applyFill="1" applyBorder="1" applyAlignment="1" applyProtection="1">
      <alignment horizontal="right" vertical="center"/>
      <protection/>
    </xf>
    <xf numFmtId="0" fontId="20" fillId="0" borderId="0" xfId="0" applyFont="1" applyBorder="1" applyAlignment="1" applyProtection="1">
      <alignment/>
      <protection/>
    </xf>
    <xf numFmtId="181" fontId="10" fillId="34" borderId="0" xfId="42" applyNumberFormat="1" applyFont="1" applyFill="1" applyBorder="1" applyAlignment="1" applyProtection="1">
      <alignment/>
      <protection/>
    </xf>
    <xf numFmtId="183" fontId="10" fillId="41" borderId="0" xfId="0" applyNumberFormat="1" applyFont="1" applyFill="1" applyBorder="1" applyAlignment="1" applyProtection="1">
      <alignment horizontal="right" vertical="center"/>
      <protection/>
    </xf>
    <xf numFmtId="0" fontId="0" fillId="41" borderId="0" xfId="0" applyFont="1" applyFill="1" applyBorder="1" applyAlignment="1" applyProtection="1">
      <alignment/>
      <protection/>
    </xf>
    <xf numFmtId="181" fontId="10" fillId="41" borderId="0" xfId="42" applyNumberFormat="1" applyFont="1" applyFill="1" applyBorder="1" applyAlignment="1" applyProtection="1">
      <alignment/>
      <protection/>
    </xf>
    <xf numFmtId="0" fontId="10" fillId="41" borderId="0" xfId="0" applyFont="1" applyFill="1" applyBorder="1" applyAlignment="1" applyProtection="1">
      <alignment/>
      <protection/>
    </xf>
    <xf numFmtId="181" fontId="0" fillId="41" borderId="0" xfId="42" applyNumberFormat="1" applyFill="1" applyBorder="1" applyAlignment="1" applyProtection="1">
      <alignment/>
      <protection/>
    </xf>
    <xf numFmtId="0" fontId="0" fillId="41" borderId="0" xfId="0" applyFill="1" applyBorder="1" applyAlignment="1" applyProtection="1">
      <alignment/>
      <protection/>
    </xf>
    <xf numFmtId="0" fontId="10" fillId="41" borderId="0" xfId="0" applyFont="1" applyFill="1" applyBorder="1" applyAlignment="1" applyProtection="1">
      <alignment horizontal="left" vertical="center" wrapText="1"/>
      <protection/>
    </xf>
    <xf numFmtId="0" fontId="10" fillId="41" borderId="0" xfId="0" applyFont="1" applyFill="1" applyBorder="1" applyAlignment="1" applyProtection="1">
      <alignment horizontal="left" vertical="center" wrapText="1"/>
      <protection/>
    </xf>
    <xf numFmtId="0" fontId="0" fillId="0" borderId="50" xfId="0" applyFill="1" applyBorder="1" applyAlignment="1" applyProtection="1">
      <alignment horizontal="center" vertical="center" wrapText="1"/>
      <protection/>
    </xf>
    <xf numFmtId="0" fontId="20" fillId="0" borderId="56" xfId="0" applyFont="1" applyFill="1" applyBorder="1" applyAlignment="1" applyProtection="1">
      <alignment/>
      <protection/>
    </xf>
    <xf numFmtId="0" fontId="0" fillId="0" borderId="108" xfId="0" applyFill="1" applyBorder="1" applyAlignment="1" applyProtection="1">
      <alignment vertical="center"/>
      <protection/>
    </xf>
    <xf numFmtId="181" fontId="0" fillId="34" borderId="56" xfId="42" applyNumberFormat="1" applyFill="1" applyBorder="1" applyAlignment="1" applyProtection="1">
      <alignment horizontal="center"/>
      <protection/>
    </xf>
    <xf numFmtId="0" fontId="32" fillId="34" borderId="0" xfId="0" applyFont="1" applyFill="1" applyBorder="1" applyAlignment="1" applyProtection="1">
      <alignment vertical="center" wrapText="1"/>
      <protection/>
    </xf>
    <xf numFmtId="181" fontId="0" fillId="34" borderId="0" xfId="42" applyNumberFormat="1" applyFill="1" applyBorder="1" applyAlignment="1" applyProtection="1">
      <alignment horizontal="center"/>
      <protection/>
    </xf>
    <xf numFmtId="0" fontId="36" fillId="34" borderId="0" xfId="0" applyFont="1" applyFill="1" applyBorder="1" applyAlignment="1" applyProtection="1">
      <alignment/>
      <protection/>
    </xf>
    <xf numFmtId="0" fontId="0" fillId="34" borderId="0" xfId="0" applyFill="1" applyBorder="1" applyAlignment="1" applyProtection="1">
      <alignment horizontal="center"/>
      <protection/>
    </xf>
    <xf numFmtId="183" fontId="11" fillId="34" borderId="0" xfId="0" applyNumberFormat="1" applyFont="1" applyFill="1" applyBorder="1" applyAlignment="1" applyProtection="1">
      <alignment horizontal="right"/>
      <protection/>
    </xf>
    <xf numFmtId="4" fontId="10" fillId="0" borderId="41" xfId="0" applyNumberFormat="1" applyFont="1" applyFill="1" applyBorder="1" applyAlignment="1" applyProtection="1">
      <alignment horizontal="right" vertical="center"/>
      <protection/>
    </xf>
    <xf numFmtId="3" fontId="10" fillId="0" borderId="47" xfId="0" applyNumberFormat="1" applyFont="1" applyFill="1" applyBorder="1" applyAlignment="1" applyProtection="1">
      <alignment/>
      <protection/>
    </xf>
    <xf numFmtId="3" fontId="10" fillId="34" borderId="47" xfId="0" applyNumberFormat="1" applyFont="1" applyFill="1" applyBorder="1" applyAlignment="1" applyProtection="1">
      <alignment/>
      <protection/>
    </xf>
    <xf numFmtId="0" fontId="10" fillId="0" borderId="41" xfId="0" applyFont="1" applyBorder="1" applyAlignment="1" applyProtection="1">
      <alignment/>
      <protection/>
    </xf>
    <xf numFmtId="0" fontId="10" fillId="34" borderId="41" xfId="0" applyFont="1" applyFill="1" applyBorder="1" applyAlignment="1" applyProtection="1">
      <alignment/>
      <protection/>
    </xf>
    <xf numFmtId="0" fontId="0" fillId="0" borderId="41" xfId="0" applyFont="1" applyBorder="1" applyAlignment="1" applyProtection="1">
      <alignment/>
      <protection/>
    </xf>
    <xf numFmtId="0" fontId="0" fillId="34" borderId="41" xfId="0" applyFont="1" applyFill="1" applyBorder="1" applyAlignment="1" applyProtection="1">
      <alignment/>
      <protection/>
    </xf>
    <xf numFmtId="0" fontId="10" fillId="0" borderId="42" xfId="0" applyFont="1" applyFill="1" applyBorder="1" applyAlignment="1" applyProtection="1">
      <alignment vertical="center"/>
      <protection/>
    </xf>
    <xf numFmtId="0" fontId="0" fillId="0" borderId="44" xfId="0" applyFont="1" applyFill="1" applyBorder="1" applyAlignment="1" applyProtection="1">
      <alignment/>
      <protection/>
    </xf>
    <xf numFmtId="0" fontId="0" fillId="0" borderId="60" xfId="0" applyFont="1" applyBorder="1" applyAlignment="1" applyProtection="1">
      <alignment/>
      <protection/>
    </xf>
    <xf numFmtId="0" fontId="0" fillId="0" borderId="56" xfId="0" applyFont="1" applyBorder="1" applyAlignment="1" applyProtection="1">
      <alignment/>
      <protection/>
    </xf>
    <xf numFmtId="0" fontId="11" fillId="0" borderId="10" xfId="0" applyFont="1" applyFill="1" applyBorder="1" applyAlignment="1" applyProtection="1">
      <alignment horizontal="center" vertical="center"/>
      <protection locked="0"/>
    </xf>
    <xf numFmtId="0" fontId="10" fillId="34" borderId="10" xfId="0" applyNumberFormat="1" applyFont="1" applyFill="1" applyBorder="1" applyAlignment="1" applyProtection="1">
      <alignment horizontal="center" vertical="center" wrapText="1"/>
      <protection locked="0"/>
    </xf>
    <xf numFmtId="0" fontId="10" fillId="34" borderId="119" xfId="0" applyNumberFormat="1" applyFont="1" applyFill="1" applyBorder="1" applyAlignment="1" applyProtection="1">
      <alignment horizontal="center" vertical="center" wrapText="1"/>
      <protection locked="0"/>
    </xf>
    <xf numFmtId="0" fontId="10" fillId="34" borderId="37" xfId="0" applyNumberFormat="1" applyFont="1" applyFill="1" applyBorder="1" applyAlignment="1" applyProtection="1">
      <alignment horizontal="center" vertical="center" wrapText="1"/>
      <protection locked="0"/>
    </xf>
    <xf numFmtId="0" fontId="10" fillId="41" borderId="10" xfId="0" applyNumberFormat="1" applyFont="1" applyFill="1" applyBorder="1" applyAlignment="1" applyProtection="1">
      <alignment horizontal="center" vertical="center" wrapText="1"/>
      <protection locked="0"/>
    </xf>
    <xf numFmtId="0" fontId="10" fillId="0" borderId="22" xfId="0" applyFont="1" applyFill="1" applyBorder="1" applyAlignment="1" applyProtection="1">
      <alignment horizontal="left" vertical="center" wrapText="1" indent="1"/>
      <protection locked="0"/>
    </xf>
    <xf numFmtId="0" fontId="10" fillId="0" borderId="22" xfId="0" applyFont="1" applyFill="1" applyBorder="1" applyAlignment="1" applyProtection="1">
      <alignment horizontal="center" vertical="center" wrapText="1"/>
      <protection locked="0"/>
    </xf>
    <xf numFmtId="182" fontId="10" fillId="41" borderId="10" xfId="0" applyNumberFormat="1" applyFont="1" applyFill="1" applyBorder="1" applyAlignment="1" applyProtection="1">
      <alignment horizontal="left" vertical="center" indent="1"/>
      <protection locked="0"/>
    </xf>
    <xf numFmtId="182" fontId="10" fillId="41" borderId="13" xfId="0" applyNumberFormat="1" applyFont="1" applyFill="1" applyBorder="1" applyAlignment="1" applyProtection="1">
      <alignment horizontal="left" vertical="center" indent="1"/>
      <protection locked="0"/>
    </xf>
    <xf numFmtId="188" fontId="0" fillId="34" borderId="78" xfId="0" applyNumberFormat="1" applyFont="1" applyFill="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189" fontId="10" fillId="0" borderId="10" xfId="63" applyNumberFormat="1" applyFont="1" applyFill="1" applyBorder="1" applyAlignment="1" applyProtection="1">
      <alignment horizontal="center" vertical="center" wrapText="1"/>
      <protection locked="0"/>
    </xf>
    <xf numFmtId="182" fontId="10" fillId="0" borderId="25" xfId="0" applyNumberFormat="1" applyFont="1" applyFill="1" applyBorder="1" applyAlignment="1" applyProtection="1">
      <alignment horizontal="left" vertical="center" indent="1"/>
      <protection locked="0"/>
    </xf>
    <xf numFmtId="0" fontId="11" fillId="36" borderId="99" xfId="0" applyFont="1" applyFill="1" applyBorder="1" applyAlignment="1" applyProtection="1">
      <alignment horizontal="center" vertical="center" wrapText="1"/>
      <protection/>
    </xf>
    <xf numFmtId="0" fontId="10" fillId="0" borderId="32" xfId="0" applyFont="1" applyFill="1" applyBorder="1" applyAlignment="1" applyProtection="1">
      <alignment horizontal="left" vertical="center" wrapText="1" indent="1"/>
      <protection locked="0"/>
    </xf>
    <xf numFmtId="0" fontId="10" fillId="0" borderId="36" xfId="0" applyFont="1" applyFill="1" applyBorder="1" applyAlignment="1" applyProtection="1">
      <alignment horizontal="left" vertical="center" wrapText="1" indent="1"/>
      <protection locked="0"/>
    </xf>
    <xf numFmtId="3" fontId="10" fillId="34" borderId="10" xfId="0" applyNumberFormat="1" applyFont="1" applyFill="1" applyBorder="1" applyAlignment="1" applyProtection="1">
      <alignment horizontal="center" vertical="center" wrapText="1"/>
      <protection locked="0"/>
    </xf>
    <xf numFmtId="0" fontId="10" fillId="0" borderId="123" xfId="0" applyFont="1" applyFill="1" applyBorder="1" applyAlignment="1" applyProtection="1">
      <alignment horizontal="center" vertical="center" wrapText="1"/>
      <protection locked="0"/>
    </xf>
    <xf numFmtId="0" fontId="8" fillId="35" borderId="100" xfId="0" applyFont="1" applyFill="1" applyBorder="1" applyAlignment="1" applyProtection="1">
      <alignment vertical="center"/>
      <protection/>
    </xf>
    <xf numFmtId="189" fontId="10" fillId="43" borderId="37" xfId="0" applyNumberFormat="1" applyFont="1" applyFill="1" applyBorder="1" applyAlignment="1" applyProtection="1">
      <alignment horizontal="center" vertical="center" wrapText="1"/>
      <protection/>
    </xf>
    <xf numFmtId="0" fontId="11" fillId="36" borderId="94" xfId="0" applyFont="1" applyFill="1" applyBorder="1" applyAlignment="1" applyProtection="1">
      <alignment horizontal="center" vertical="center"/>
      <protection/>
    </xf>
    <xf numFmtId="0" fontId="10" fillId="0" borderId="37" xfId="0" applyFont="1" applyFill="1" applyBorder="1" applyAlignment="1" applyProtection="1">
      <alignment horizontal="center" vertical="center" wrapText="1"/>
      <protection locked="0"/>
    </xf>
    <xf numFmtId="0" fontId="10" fillId="0" borderId="124" xfId="0" applyFont="1" applyFill="1" applyBorder="1" applyAlignment="1" applyProtection="1">
      <alignment horizontal="left" vertical="center" wrapText="1" indent="1"/>
      <protection locked="0"/>
    </xf>
    <xf numFmtId="0" fontId="11" fillId="36" borderId="24" xfId="0" applyFont="1" applyFill="1" applyBorder="1" applyAlignment="1" applyProtection="1">
      <alignment horizontal="center" vertical="center" wrapText="1"/>
      <protection/>
    </xf>
    <xf numFmtId="0" fontId="10" fillId="35" borderId="21" xfId="0" applyNumberFormat="1" applyFont="1" applyFill="1" applyBorder="1" applyAlignment="1" applyProtection="1">
      <alignment horizontal="center" vertical="center" wrapText="1"/>
      <protection/>
    </xf>
    <xf numFmtId="0" fontId="10" fillId="35" borderId="13" xfId="0" applyNumberFormat="1" applyFont="1" applyFill="1" applyBorder="1" applyAlignment="1" applyProtection="1">
      <alignment horizontal="center" vertical="center" wrapText="1"/>
      <protection/>
    </xf>
    <xf numFmtId="0" fontId="10" fillId="35" borderId="125" xfId="0" applyNumberFormat="1" applyFont="1" applyFill="1" applyBorder="1" applyAlignment="1" applyProtection="1">
      <alignment horizontal="center" vertical="center" wrapText="1"/>
      <protection/>
    </xf>
    <xf numFmtId="3" fontId="10" fillId="37" borderId="21" xfId="0" applyNumberFormat="1" applyFont="1" applyFill="1" applyBorder="1" applyAlignment="1" applyProtection="1">
      <alignment horizontal="left" vertical="center"/>
      <protection/>
    </xf>
    <xf numFmtId="3" fontId="10" fillId="34" borderId="125" xfId="0" applyNumberFormat="1" applyFont="1" applyFill="1" applyBorder="1" applyAlignment="1" applyProtection="1">
      <alignment horizontal="center" vertical="center" wrapText="1"/>
      <protection locked="0"/>
    </xf>
    <xf numFmtId="3" fontId="10" fillId="34" borderId="105" xfId="0" applyNumberFormat="1" applyFont="1" applyFill="1" applyBorder="1" applyAlignment="1" applyProtection="1">
      <alignment horizontal="center" vertical="center" wrapText="1"/>
      <protection locked="0"/>
    </xf>
    <xf numFmtId="0" fontId="10" fillId="34" borderId="20" xfId="0" applyFont="1" applyFill="1" applyBorder="1" applyAlignment="1" applyProtection="1">
      <alignment horizontal="left" vertical="center"/>
      <protection/>
    </xf>
    <xf numFmtId="0" fontId="10" fillId="34" borderId="116" xfId="0" applyFont="1" applyFill="1" applyBorder="1" applyAlignment="1" applyProtection="1">
      <alignment horizontal="left" vertical="center" indent="1"/>
      <protection/>
    </xf>
    <xf numFmtId="3" fontId="11" fillId="37" borderId="21" xfId="0" applyNumberFormat="1" applyFont="1" applyFill="1" applyBorder="1" applyAlignment="1" applyProtection="1">
      <alignment horizontal="center" vertical="center" wrapText="1"/>
      <protection/>
    </xf>
    <xf numFmtId="3" fontId="10" fillId="34" borderId="13" xfId="0" applyNumberFormat="1" applyFont="1" applyFill="1" applyBorder="1" applyAlignment="1" applyProtection="1">
      <alignment horizontal="center" vertical="center" wrapText="1"/>
      <protection locked="0"/>
    </xf>
    <xf numFmtId="3" fontId="10" fillId="34" borderId="10" xfId="0" applyNumberFormat="1" applyFont="1" applyFill="1" applyBorder="1" applyAlignment="1" applyProtection="1">
      <alignment horizontal="center" vertical="center"/>
      <protection locked="0"/>
    </xf>
    <xf numFmtId="3" fontId="10" fillId="35" borderId="101" xfId="0" applyNumberFormat="1" applyFont="1" applyFill="1" applyBorder="1" applyAlignment="1" applyProtection="1">
      <alignment horizontal="center" vertical="center"/>
      <protection/>
    </xf>
    <xf numFmtId="3" fontId="10" fillId="34" borderId="102" xfId="0" applyNumberFormat="1" applyFont="1" applyFill="1" applyBorder="1" applyAlignment="1" applyProtection="1">
      <alignment horizontal="center" vertical="center"/>
      <protection locked="0"/>
    </xf>
    <xf numFmtId="3" fontId="10" fillId="34" borderId="103" xfId="0" applyNumberFormat="1" applyFont="1" applyFill="1" applyBorder="1" applyAlignment="1" applyProtection="1">
      <alignment horizontal="center" vertical="center"/>
      <protection locked="0"/>
    </xf>
    <xf numFmtId="0" fontId="10" fillId="34" borderId="10" xfId="60" applyNumberFormat="1" applyFont="1" applyFill="1" applyBorder="1" applyAlignment="1" applyProtection="1">
      <alignment horizontal="left" vertical="center" wrapText="1"/>
      <protection locked="0"/>
    </xf>
    <xf numFmtId="0" fontId="10" fillId="34" borderId="25" xfId="60" applyNumberFormat="1" applyFont="1" applyFill="1" applyBorder="1" applyAlignment="1" applyProtection="1">
      <alignment horizontal="left" vertical="center" wrapText="1"/>
      <protection locked="0"/>
    </xf>
    <xf numFmtId="0" fontId="0" fillId="34" borderId="0" xfId="60" applyNumberFormat="1" applyFill="1" applyProtection="1">
      <alignment/>
      <protection/>
    </xf>
    <xf numFmtId="0" fontId="10" fillId="34" borderId="0" xfId="60" applyNumberFormat="1" applyFont="1" applyFill="1" applyBorder="1" applyAlignment="1" applyProtection="1">
      <alignment horizontal="left" vertical="center" wrapText="1"/>
      <protection locked="0"/>
    </xf>
    <xf numFmtId="0" fontId="10" fillId="0" borderId="0" xfId="60" applyNumberFormat="1" applyFont="1" applyProtection="1">
      <alignment/>
      <protection/>
    </xf>
    <xf numFmtId="0" fontId="9" fillId="33" borderId="0" xfId="60" applyNumberFormat="1" applyFont="1" applyFill="1" applyBorder="1" applyAlignment="1" applyProtection="1">
      <alignment horizontal="center"/>
      <protection/>
    </xf>
    <xf numFmtId="0" fontId="10" fillId="34" borderId="0" xfId="60" applyNumberFormat="1" applyFont="1" applyFill="1" applyProtection="1">
      <alignment/>
      <protection/>
    </xf>
    <xf numFmtId="0" fontId="10" fillId="34" borderId="0" xfId="60" applyNumberFormat="1" applyFont="1" applyFill="1" applyBorder="1" applyAlignment="1" applyProtection="1">
      <alignment horizontal="left"/>
      <protection/>
    </xf>
    <xf numFmtId="0" fontId="10" fillId="34" borderId="0" xfId="60" applyNumberFormat="1" applyFont="1" applyFill="1" applyBorder="1" applyAlignment="1" applyProtection="1">
      <alignment/>
      <protection/>
    </xf>
    <xf numFmtId="180" fontId="10" fillId="34" borderId="10" xfId="42" applyFont="1" applyFill="1" applyBorder="1" applyAlignment="1" applyProtection="1">
      <alignment horizontal="right" vertical="center" wrapText="1"/>
      <protection locked="0"/>
    </xf>
    <xf numFmtId="191" fontId="10" fillId="34" borderId="10" xfId="42" applyNumberFormat="1" applyFont="1" applyFill="1" applyBorder="1" applyAlignment="1" applyProtection="1">
      <alignment horizontal="right" vertical="center" wrapText="1"/>
      <protection locked="0"/>
    </xf>
    <xf numFmtId="191" fontId="10" fillId="34" borderId="10" xfId="42" applyNumberFormat="1" applyFont="1" applyFill="1" applyBorder="1" applyAlignment="1" applyProtection="1">
      <alignment vertical="center" wrapText="1"/>
      <protection locked="0"/>
    </xf>
    <xf numFmtId="190" fontId="10" fillId="34" borderId="10" xfId="42" applyNumberFormat="1" applyFont="1" applyFill="1" applyBorder="1" applyAlignment="1" applyProtection="1">
      <alignment vertical="center" wrapText="1"/>
      <protection locked="0"/>
    </xf>
    <xf numFmtId="192" fontId="10" fillId="34" borderId="10" xfId="60" applyNumberFormat="1" applyFont="1" applyFill="1" applyBorder="1" applyAlignment="1" applyProtection="1">
      <alignment horizontal="left" vertical="center" wrapText="1"/>
      <protection locked="0"/>
    </xf>
    <xf numFmtId="193" fontId="10" fillId="34" borderId="10" xfId="60" applyNumberFormat="1" applyFont="1" applyFill="1" applyBorder="1" applyAlignment="1" applyProtection="1">
      <alignment horizontal="left" vertical="center" wrapText="1"/>
      <protection locked="0"/>
    </xf>
    <xf numFmtId="0" fontId="0" fillId="34" borderId="57" xfId="0" applyFont="1" applyFill="1" applyBorder="1" applyAlignment="1" applyProtection="1">
      <alignment/>
      <protection/>
    </xf>
    <xf numFmtId="4" fontId="10" fillId="35" borderId="10" xfId="0" applyNumberFormat="1" applyFont="1" applyFill="1" applyBorder="1" applyAlignment="1" applyProtection="1">
      <alignment horizontal="center"/>
      <protection/>
    </xf>
    <xf numFmtId="4" fontId="10" fillId="34" borderId="0" xfId="0" applyNumberFormat="1" applyFont="1" applyFill="1" applyBorder="1" applyAlignment="1" applyProtection="1">
      <alignment/>
      <protection/>
    </xf>
    <xf numFmtId="4" fontId="10" fillId="34" borderId="0" xfId="0" applyNumberFormat="1" applyFont="1" applyFill="1" applyBorder="1" applyAlignment="1" applyProtection="1">
      <alignment horizontal="center"/>
      <protection/>
    </xf>
    <xf numFmtId="195" fontId="10" fillId="0" borderId="84" xfId="63" applyNumberFormat="1" applyFont="1" applyFill="1" applyBorder="1" applyAlignment="1" applyProtection="1">
      <alignment horizontal="center" vertical="center" wrapText="1"/>
      <protection locked="0"/>
    </xf>
    <xf numFmtId="43" fontId="10" fillId="41" borderId="37" xfId="0" applyNumberFormat="1" applyFont="1" applyFill="1" applyBorder="1" applyAlignment="1" applyProtection="1">
      <alignment horizontal="center" vertical="center" wrapText="1"/>
      <protection locked="0"/>
    </xf>
    <xf numFmtId="43" fontId="10" fillId="41" borderId="10" xfId="0" applyNumberFormat="1" applyFont="1" applyFill="1" applyBorder="1" applyAlignment="1" applyProtection="1">
      <alignment horizontal="center" vertical="center" wrapText="1"/>
      <protection locked="0"/>
    </xf>
    <xf numFmtId="43" fontId="10" fillId="43" borderId="10" xfId="0" applyNumberFormat="1" applyFont="1" applyFill="1" applyBorder="1" applyAlignment="1" applyProtection="1">
      <alignment horizontal="center" vertical="center" wrapText="1"/>
      <protection/>
    </xf>
    <xf numFmtId="43" fontId="10" fillId="35" borderId="10" xfId="0" applyNumberFormat="1" applyFont="1" applyFill="1" applyBorder="1" applyAlignment="1" applyProtection="1">
      <alignment horizontal="center" vertical="center" wrapText="1"/>
      <protection/>
    </xf>
    <xf numFmtId="43" fontId="10" fillId="35" borderId="37" xfId="0" applyNumberFormat="1" applyFont="1" applyFill="1" applyBorder="1" applyAlignment="1" applyProtection="1">
      <alignment horizontal="center" vertical="center" wrapText="1"/>
      <protection/>
    </xf>
    <xf numFmtId="43" fontId="10" fillId="0" borderId="10" xfId="0" applyNumberFormat="1" applyFont="1" applyFill="1" applyBorder="1" applyAlignment="1" applyProtection="1">
      <alignment horizontal="center" vertical="center"/>
      <protection locked="0"/>
    </xf>
    <xf numFmtId="9" fontId="10" fillId="0" borderId="22" xfId="63" applyFont="1" applyFill="1" applyBorder="1" applyAlignment="1" applyProtection="1">
      <alignment horizontal="center" vertical="center"/>
      <protection locked="0"/>
    </xf>
    <xf numFmtId="9" fontId="10" fillId="0" borderId="32" xfId="63" applyFont="1" applyFill="1" applyBorder="1" applyAlignment="1" applyProtection="1">
      <alignment horizontal="center" vertical="center"/>
      <protection locked="0"/>
    </xf>
    <xf numFmtId="9" fontId="10" fillId="34" borderId="119" xfId="63" applyFont="1" applyFill="1" applyBorder="1" applyAlignment="1" applyProtection="1">
      <alignment horizontal="center" vertical="center" wrapText="1"/>
      <protection locked="0"/>
    </xf>
    <xf numFmtId="9" fontId="10" fillId="34" borderId="37" xfId="63" applyFont="1" applyFill="1" applyBorder="1" applyAlignment="1" applyProtection="1">
      <alignment horizontal="center" vertical="center" wrapText="1"/>
      <protection locked="0"/>
    </xf>
    <xf numFmtId="9" fontId="10" fillId="34" borderId="10" xfId="63" applyFont="1" applyFill="1" applyBorder="1" applyAlignment="1" applyProtection="1">
      <alignment horizontal="center" vertical="center" wrapText="1"/>
      <protection locked="0"/>
    </xf>
    <xf numFmtId="43" fontId="10" fillId="43" borderId="84" xfId="0" applyNumberFormat="1" applyFont="1" applyFill="1" applyBorder="1" applyAlignment="1" applyProtection="1">
      <alignment horizontal="left" vertical="center"/>
      <protection/>
    </xf>
    <xf numFmtId="0" fontId="0" fillId="34" borderId="0" xfId="0" applyFont="1" applyFill="1" applyAlignment="1" applyProtection="1">
      <alignment vertical="center"/>
      <protection locked="0"/>
    </xf>
    <xf numFmtId="0" fontId="10" fillId="34" borderId="0" xfId="0" applyFont="1" applyFill="1" applyBorder="1" applyAlignment="1" applyProtection="1">
      <alignment horizontal="left" wrapText="1" indent="1"/>
      <protection locked="0"/>
    </xf>
    <xf numFmtId="43" fontId="10" fillId="0" borderId="10" xfId="63" applyNumberFormat="1" applyFont="1" applyFill="1" applyBorder="1" applyAlignment="1" applyProtection="1">
      <alignment horizontal="center" vertical="center" wrapText="1"/>
      <protection locked="0"/>
    </xf>
    <xf numFmtId="43" fontId="10" fillId="0" borderId="15" xfId="0" applyNumberFormat="1" applyFont="1" applyFill="1" applyBorder="1" applyAlignment="1" applyProtection="1">
      <alignment horizontal="center" vertical="center"/>
      <protection locked="0"/>
    </xf>
    <xf numFmtId="0" fontId="10" fillId="0" borderId="79" xfId="0" applyFont="1" applyFill="1" applyBorder="1" applyAlignment="1" applyProtection="1">
      <alignment horizontal="left" vertical="center" wrapText="1" indent="1"/>
      <protection locked="0"/>
    </xf>
    <xf numFmtId="0" fontId="10" fillId="0" borderId="25" xfId="0" applyFont="1" applyFill="1" applyBorder="1" applyAlignment="1" applyProtection="1">
      <alignment horizontal="left" vertical="center" wrapText="1" indent="1"/>
      <protection locked="0"/>
    </xf>
    <xf numFmtId="0" fontId="10" fillId="35" borderId="22" xfId="0" applyFont="1" applyFill="1" applyBorder="1" applyAlignment="1" applyProtection="1">
      <alignment horizontal="left" vertical="center" wrapText="1"/>
      <protection/>
    </xf>
    <xf numFmtId="0" fontId="10" fillId="35" borderId="25" xfId="0" applyFont="1" applyFill="1" applyBorder="1" applyAlignment="1" applyProtection="1">
      <alignment horizontal="left" vertical="center" wrapText="1"/>
      <protection/>
    </xf>
    <xf numFmtId="0" fontId="10" fillId="45" borderId="15" xfId="0" applyFont="1" applyFill="1" applyBorder="1" applyAlignment="1" applyProtection="1">
      <alignment horizontal="left" vertical="center" wrapText="1"/>
      <protection/>
    </xf>
    <xf numFmtId="0" fontId="11" fillId="45" borderId="109" xfId="0" applyFont="1" applyFill="1" applyBorder="1" applyAlignment="1" applyProtection="1">
      <alignment horizontal="left" vertical="center" wrapText="1"/>
      <protection locked="0"/>
    </xf>
    <xf numFmtId="0" fontId="10" fillId="45" borderId="36" xfId="0" applyFont="1" applyFill="1" applyBorder="1" applyAlignment="1" applyProtection="1">
      <alignment horizontal="left" vertical="center" wrapText="1"/>
      <protection locked="0"/>
    </xf>
    <xf numFmtId="0" fontId="10" fillId="45" borderId="34" xfId="0" applyFont="1" applyFill="1" applyBorder="1" applyAlignment="1" applyProtection="1">
      <alignment horizontal="left" vertical="center" wrapText="1"/>
      <protection locked="0"/>
    </xf>
    <xf numFmtId="0" fontId="11" fillId="45" borderId="32" xfId="0" applyFont="1" applyFill="1" applyBorder="1" applyAlignment="1" applyProtection="1">
      <alignment horizontal="left" vertical="center" wrapText="1"/>
      <protection locked="0"/>
    </xf>
    <xf numFmtId="0" fontId="11" fillId="45" borderId="36" xfId="0" applyFont="1" applyFill="1" applyBorder="1" applyAlignment="1" applyProtection="1">
      <alignment horizontal="left" vertical="center" wrapText="1"/>
      <protection locked="0"/>
    </xf>
    <xf numFmtId="0" fontId="11" fillId="45" borderId="124" xfId="0" applyFont="1" applyFill="1" applyBorder="1" applyAlignment="1" applyProtection="1">
      <alignment horizontal="left" vertical="center" wrapText="1"/>
      <protection locked="0"/>
    </xf>
    <xf numFmtId="0" fontId="0" fillId="45" borderId="0" xfId="0" applyFill="1" applyAlignment="1" applyProtection="1">
      <alignment/>
      <protection/>
    </xf>
    <xf numFmtId="49" fontId="10" fillId="0" borderId="10" xfId="63"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protection locked="0"/>
    </xf>
    <xf numFmtId="49" fontId="10" fillId="41" borderId="37" xfId="0" applyNumberFormat="1" applyFont="1" applyFill="1" applyBorder="1" applyAlignment="1" applyProtection="1">
      <alignment horizontal="center" vertical="center" wrapText="1"/>
      <protection locked="0"/>
    </xf>
    <xf numFmtId="0" fontId="3" fillId="34" borderId="0" xfId="0" applyFont="1" applyFill="1" applyBorder="1" applyAlignment="1" applyProtection="1">
      <alignment horizontal="left"/>
      <protection/>
    </xf>
    <xf numFmtId="0" fontId="10" fillId="0" borderId="0" xfId="0" applyFont="1" applyFill="1" applyBorder="1" applyAlignment="1" applyProtection="1">
      <alignment horizontal="left"/>
      <protection/>
    </xf>
    <xf numFmtId="0" fontId="7" fillId="34" borderId="0" xfId="0" applyFont="1" applyFill="1" applyBorder="1" applyAlignment="1" applyProtection="1">
      <alignment horizontal="left"/>
      <protection/>
    </xf>
    <xf numFmtId="0" fontId="3" fillId="34" borderId="0" xfId="0" applyFont="1" applyFill="1" applyBorder="1" applyAlignment="1" applyProtection="1">
      <alignment horizontal="left" indent="2"/>
      <protection/>
    </xf>
    <xf numFmtId="0" fontId="6" fillId="34" borderId="0" xfId="0" applyFont="1" applyFill="1" applyBorder="1" applyAlignment="1" applyProtection="1">
      <alignment horizontal="left"/>
      <protection/>
    </xf>
    <xf numFmtId="0" fontId="10" fillId="46" borderId="10" xfId="0" applyFont="1" applyFill="1" applyBorder="1" applyAlignment="1" applyProtection="1">
      <alignment horizontal="left"/>
      <protection/>
    </xf>
    <xf numFmtId="0" fontId="10" fillId="47" borderId="10" xfId="0" applyFont="1" applyFill="1" applyBorder="1" applyAlignment="1" applyProtection="1">
      <alignment horizontal="left"/>
      <protection/>
    </xf>
    <xf numFmtId="0" fontId="10" fillId="48" borderId="10" xfId="0" applyFont="1" applyFill="1" applyBorder="1" applyAlignment="1" applyProtection="1">
      <alignment horizontal="left"/>
      <protection/>
    </xf>
    <xf numFmtId="0" fontId="10" fillId="49" borderId="10" xfId="0" applyFont="1" applyFill="1" applyBorder="1" applyAlignment="1" applyProtection="1">
      <alignment horizontal="left"/>
      <protection/>
    </xf>
    <xf numFmtId="0" fontId="10" fillId="50" borderId="10" xfId="0" applyFont="1" applyFill="1" applyBorder="1" applyAlignment="1" applyProtection="1">
      <alignment horizontal="left"/>
      <protection/>
    </xf>
    <xf numFmtId="0" fontId="3" fillId="34" borderId="63" xfId="0" applyFont="1" applyFill="1" applyBorder="1" applyAlignment="1" applyProtection="1">
      <alignment horizontal="left"/>
      <protection/>
    </xf>
    <xf numFmtId="0" fontId="15" fillId="34" borderId="0" xfId="0" applyFont="1" applyFill="1" applyBorder="1" applyAlignment="1" applyProtection="1">
      <alignment horizontal="center" wrapText="1"/>
      <protection/>
    </xf>
    <xf numFmtId="0" fontId="3" fillId="34" borderId="22" xfId="0" applyFont="1" applyFill="1" applyBorder="1" applyAlignment="1" applyProtection="1">
      <alignment horizontal="left" indent="2"/>
      <protection/>
    </xf>
    <xf numFmtId="0" fontId="3" fillId="34" borderId="15" xfId="0" applyFont="1" applyFill="1" applyBorder="1" applyAlignment="1" applyProtection="1">
      <alignment horizontal="left" indent="2"/>
      <protection/>
    </xf>
    <xf numFmtId="0" fontId="10" fillId="41" borderId="0" xfId="0" applyFont="1" applyFill="1" applyBorder="1" applyAlignment="1" applyProtection="1">
      <alignment horizontal="left" indent="1"/>
      <protection/>
    </xf>
    <xf numFmtId="0" fontId="10" fillId="41" borderId="0" xfId="0" applyFont="1" applyFill="1" applyBorder="1" applyAlignment="1" applyProtection="1">
      <alignment/>
      <protection/>
    </xf>
    <xf numFmtId="182" fontId="10" fillId="41" borderId="0" xfId="0" applyNumberFormat="1" applyFont="1" applyFill="1" applyBorder="1" applyAlignment="1" applyProtection="1">
      <alignment horizontal="left"/>
      <protection/>
    </xf>
    <xf numFmtId="3" fontId="10" fillId="41" borderId="0" xfId="0" applyNumberFormat="1" applyFont="1" applyFill="1" applyBorder="1" applyAlignment="1" applyProtection="1">
      <alignment horizontal="right"/>
      <protection locked="0"/>
    </xf>
    <xf numFmtId="3" fontId="10" fillId="41" borderId="0" xfId="0" applyNumberFormat="1" applyFont="1" applyFill="1" applyBorder="1" applyAlignment="1" applyProtection="1">
      <alignment horizontal="right"/>
      <protection/>
    </xf>
    <xf numFmtId="3" fontId="10" fillId="41" borderId="0" xfId="0" applyNumberFormat="1" applyFont="1" applyFill="1" applyBorder="1" applyAlignment="1" applyProtection="1">
      <alignment horizontal="left"/>
      <protection/>
    </xf>
    <xf numFmtId="3" fontId="10" fillId="41" borderId="0" xfId="0" applyNumberFormat="1" applyFont="1" applyFill="1" applyBorder="1" applyAlignment="1" applyProtection="1">
      <alignment/>
      <protection/>
    </xf>
    <xf numFmtId="3" fontId="11" fillId="41" borderId="0" xfId="0" applyNumberFormat="1" applyFont="1" applyFill="1" applyBorder="1" applyAlignment="1" applyProtection="1">
      <alignment horizontal="right"/>
      <protection/>
    </xf>
    <xf numFmtId="0" fontId="0" fillId="41" borderId="0" xfId="0" applyFont="1" applyFill="1" applyBorder="1" applyAlignment="1" applyProtection="1">
      <alignment/>
      <protection/>
    </xf>
    <xf numFmtId="0" fontId="106" fillId="41" borderId="0" xfId="0" applyFont="1" applyFill="1" applyBorder="1" applyAlignment="1" applyProtection="1">
      <alignment horizontal="left" indent="1"/>
      <protection/>
    </xf>
    <xf numFmtId="182" fontId="10" fillId="43" borderId="64" xfId="0" applyNumberFormat="1" applyFont="1" applyFill="1" applyBorder="1" applyAlignment="1" applyProtection="1">
      <alignment horizontal="left"/>
      <protection/>
    </xf>
    <xf numFmtId="3" fontId="10" fillId="41" borderId="63" xfId="0" applyNumberFormat="1" applyFont="1" applyFill="1" applyBorder="1" applyAlignment="1" applyProtection="1">
      <alignment horizontal="right"/>
      <protection locked="0"/>
    </xf>
    <xf numFmtId="0" fontId="10" fillId="41" borderId="0" xfId="0" applyFont="1" applyFill="1" applyBorder="1" applyAlignment="1" applyProtection="1">
      <alignment/>
      <protection/>
    </xf>
    <xf numFmtId="0" fontId="10" fillId="41" borderId="0" xfId="0" applyFont="1" applyFill="1" applyAlignment="1" applyProtection="1">
      <alignment wrapText="1"/>
      <protection/>
    </xf>
    <xf numFmtId="183" fontId="10" fillId="41" borderId="0" xfId="0" applyNumberFormat="1" applyFont="1" applyFill="1" applyBorder="1" applyAlignment="1" applyProtection="1">
      <alignment horizontal="right"/>
      <protection/>
    </xf>
    <xf numFmtId="3" fontId="10" fillId="41" borderId="0" xfId="0" applyNumberFormat="1" applyFont="1" applyFill="1" applyBorder="1" applyAlignment="1" applyProtection="1">
      <alignment horizontal="right"/>
      <protection locked="0"/>
    </xf>
    <xf numFmtId="0" fontId="10" fillId="41" borderId="0" xfId="0" applyFont="1" applyFill="1" applyBorder="1" applyAlignment="1" applyProtection="1">
      <alignment horizontal="right" wrapText="1"/>
      <protection/>
    </xf>
    <xf numFmtId="3" fontId="10" fillId="41" borderId="0" xfId="0" applyNumberFormat="1" applyFont="1" applyFill="1" applyBorder="1" applyAlignment="1" applyProtection="1">
      <alignment/>
      <protection/>
    </xf>
    <xf numFmtId="182" fontId="10" fillId="41" borderId="0" xfId="0" applyNumberFormat="1" applyFont="1" applyFill="1" applyBorder="1" applyAlignment="1" applyProtection="1">
      <alignment horizontal="left"/>
      <protection/>
    </xf>
    <xf numFmtId="0" fontId="10" fillId="41" borderId="60" xfId="0" applyFont="1" applyFill="1" applyBorder="1" applyAlignment="1" applyProtection="1">
      <alignment/>
      <protection/>
    </xf>
    <xf numFmtId="0" fontId="10" fillId="41" borderId="43" xfId="0" applyFont="1" applyFill="1" applyBorder="1" applyAlignment="1" applyProtection="1">
      <alignment/>
      <protection/>
    </xf>
    <xf numFmtId="0" fontId="10" fillId="41" borderId="43" xfId="0" applyFont="1" applyFill="1" applyBorder="1" applyAlignment="1" applyProtection="1">
      <alignment/>
      <protection/>
    </xf>
    <xf numFmtId="0" fontId="10" fillId="41" borderId="0" xfId="0" applyFont="1" applyFill="1" applyBorder="1" applyAlignment="1" applyProtection="1">
      <alignment horizontal="center"/>
      <protection/>
    </xf>
    <xf numFmtId="0" fontId="10" fillId="41" borderId="110" xfId="0" applyFont="1" applyFill="1" applyBorder="1" applyAlignment="1" applyProtection="1">
      <alignment/>
      <protection/>
    </xf>
    <xf numFmtId="0" fontId="10" fillId="41" borderId="111" xfId="0" applyFont="1" applyFill="1" applyBorder="1" applyAlignment="1" applyProtection="1">
      <alignment horizontal="center"/>
      <protection/>
    </xf>
    <xf numFmtId="0" fontId="10" fillId="41" borderId="64" xfId="0" applyFont="1" applyFill="1" applyBorder="1" applyAlignment="1" applyProtection="1">
      <alignment/>
      <protection/>
    </xf>
    <xf numFmtId="0" fontId="107" fillId="34" borderId="41" xfId="0" applyFont="1" applyFill="1" applyBorder="1" applyAlignment="1" applyProtection="1">
      <alignment/>
      <protection/>
    </xf>
    <xf numFmtId="0" fontId="107" fillId="34" borderId="0" xfId="0" applyFont="1" applyFill="1" applyBorder="1" applyAlignment="1" applyProtection="1">
      <alignment/>
      <protection/>
    </xf>
    <xf numFmtId="3" fontId="11" fillId="35" borderId="10" xfId="0" applyNumberFormat="1" applyFont="1" applyFill="1" applyBorder="1" applyAlignment="1" applyProtection="1">
      <alignment horizontal="right"/>
      <protection/>
    </xf>
    <xf numFmtId="3" fontId="10" fillId="43" borderId="63" xfId="0" applyNumberFormat="1" applyFont="1" applyFill="1" applyBorder="1" applyAlignment="1" applyProtection="1">
      <alignment/>
      <protection/>
    </xf>
    <xf numFmtId="3" fontId="10" fillId="43" borderId="63" xfId="0" applyNumberFormat="1" applyFont="1" applyFill="1" applyBorder="1" applyAlignment="1" applyProtection="1">
      <alignment horizontal="right"/>
      <protection/>
    </xf>
    <xf numFmtId="0" fontId="10" fillId="41" borderId="63" xfId="0" applyFont="1" applyFill="1" applyBorder="1" applyAlignment="1" applyProtection="1">
      <alignment horizontal="center"/>
      <protection locked="0"/>
    </xf>
    <xf numFmtId="3" fontId="20" fillId="0" borderId="10" xfId="0" applyNumberFormat="1" applyFont="1" applyBorder="1" applyAlignment="1" applyProtection="1">
      <alignment horizontal="center" vertical="center"/>
      <protection/>
    </xf>
    <xf numFmtId="0" fontId="14" fillId="41" borderId="0" xfId="0" applyFont="1" applyFill="1" applyBorder="1" applyAlignment="1" applyProtection="1">
      <alignment horizontal="left"/>
      <protection/>
    </xf>
    <xf numFmtId="0" fontId="0" fillId="41" borderId="0" xfId="0" applyFont="1" applyFill="1" applyAlignment="1" applyProtection="1">
      <alignment/>
      <protection/>
    </xf>
    <xf numFmtId="0" fontId="11" fillId="41" borderId="0" xfId="0" applyNumberFormat="1" applyFont="1" applyFill="1" applyBorder="1" applyAlignment="1" applyProtection="1">
      <alignment/>
      <protection locked="0"/>
    </xf>
    <xf numFmtId="0" fontId="15" fillId="34" borderId="0" xfId="0" applyFont="1" applyFill="1" applyBorder="1" applyAlignment="1" applyProtection="1">
      <alignment horizontal="center"/>
      <protection/>
    </xf>
    <xf numFmtId="3" fontId="10" fillId="0" borderId="62" xfId="0" applyNumberFormat="1" applyFont="1" applyFill="1" applyBorder="1" applyAlignment="1" applyProtection="1">
      <alignment horizontal="center"/>
      <protection/>
    </xf>
    <xf numFmtId="3" fontId="10" fillId="0" borderId="44" xfId="0" applyNumberFormat="1" applyFont="1" applyFill="1" applyBorder="1" applyAlignment="1" applyProtection="1">
      <alignment horizontal="right"/>
      <protection locked="0"/>
    </xf>
    <xf numFmtId="3" fontId="10" fillId="35" borderId="0" xfId="0" applyNumberFormat="1" applyFont="1" applyFill="1" applyBorder="1" applyAlignment="1" applyProtection="1">
      <alignment horizontal="right"/>
      <protection/>
    </xf>
    <xf numFmtId="0" fontId="10" fillId="41" borderId="0" xfId="0" applyFont="1" applyFill="1" applyBorder="1" applyAlignment="1" applyProtection="1">
      <alignment horizontal="center"/>
      <protection locked="0"/>
    </xf>
    <xf numFmtId="0" fontId="10" fillId="41" borderId="0" xfId="0" applyFont="1" applyFill="1" applyBorder="1" applyAlignment="1" applyProtection="1">
      <alignment wrapText="1"/>
      <protection/>
    </xf>
    <xf numFmtId="0" fontId="10" fillId="34" borderId="0" xfId="0" applyFont="1" applyFill="1" applyAlignment="1" applyProtection="1">
      <alignment vertical="center"/>
      <protection/>
    </xf>
    <xf numFmtId="181" fontId="10" fillId="34" borderId="0" xfId="42" applyNumberFormat="1" applyFont="1" applyFill="1" applyAlignment="1" applyProtection="1">
      <alignment horizontal="left" vertical="center"/>
      <protection/>
    </xf>
    <xf numFmtId="0" fontId="10" fillId="0" borderId="43" xfId="0" applyFont="1" applyFill="1" applyBorder="1" applyAlignment="1" applyProtection="1">
      <alignment horizontal="left" vertical="center" indent="1"/>
      <protection/>
    </xf>
    <xf numFmtId="0" fontId="17" fillId="41" borderId="0" xfId="0" applyFont="1" applyFill="1" applyBorder="1" applyAlignment="1" applyProtection="1" quotePrefix="1">
      <alignment/>
      <protection/>
    </xf>
    <xf numFmtId="0" fontId="10" fillId="0" borderId="57" xfId="0" applyFont="1" applyFill="1" applyBorder="1" applyAlignment="1" applyProtection="1">
      <alignment horizontal="left" vertical="center" wrapText="1"/>
      <protection/>
    </xf>
    <xf numFmtId="0" fontId="9" fillId="41" borderId="0" xfId="0" applyFont="1" applyFill="1" applyBorder="1" applyAlignment="1" applyProtection="1">
      <alignment horizontal="left"/>
      <protection/>
    </xf>
    <xf numFmtId="0" fontId="108" fillId="34" borderId="0" xfId="0" applyFont="1" applyFill="1" applyBorder="1" applyAlignment="1" applyProtection="1">
      <alignment/>
      <protection/>
    </xf>
    <xf numFmtId="0" fontId="15" fillId="34" borderId="10" xfId="0" applyFont="1" applyFill="1" applyBorder="1" applyAlignment="1" applyProtection="1">
      <alignment horizontal="center" wrapText="1"/>
      <protection locked="0"/>
    </xf>
    <xf numFmtId="0" fontId="10" fillId="34" borderId="0" xfId="0" applyFont="1" applyFill="1" applyBorder="1" applyAlignment="1" applyProtection="1">
      <alignment horizontal="center" wrapText="1"/>
      <protection/>
    </xf>
    <xf numFmtId="0" fontId="11" fillId="34" borderId="0" xfId="0" applyFont="1" applyFill="1" applyBorder="1" applyAlignment="1" applyProtection="1">
      <alignment vertical="center"/>
      <protection/>
    </xf>
    <xf numFmtId="0" fontId="11" fillId="34" borderId="0" xfId="0" applyFont="1" applyFill="1" applyBorder="1" applyAlignment="1" applyProtection="1">
      <alignment/>
      <protection/>
    </xf>
    <xf numFmtId="0" fontId="10" fillId="34" borderId="0" xfId="0" applyFont="1" applyFill="1" applyBorder="1" applyAlignment="1" applyProtection="1">
      <alignment horizontal="left"/>
      <protection/>
    </xf>
    <xf numFmtId="0" fontId="5" fillId="0" borderId="41" xfId="0" applyFont="1" applyFill="1" applyBorder="1" applyAlignment="1" applyProtection="1">
      <alignment horizontal="left"/>
      <protection/>
    </xf>
    <xf numFmtId="0" fontId="5" fillId="0" borderId="56" xfId="0" applyFont="1" applyFill="1" applyBorder="1" applyAlignment="1" applyProtection="1">
      <alignment horizontal="left"/>
      <protection/>
    </xf>
    <xf numFmtId="0" fontId="0" fillId="34" borderId="50" xfId="0" applyFill="1" applyBorder="1" applyAlignment="1" applyProtection="1">
      <alignment/>
      <protection/>
    </xf>
    <xf numFmtId="0" fontId="10" fillId="34" borderId="108" xfId="0" applyFont="1" applyFill="1" applyBorder="1" applyAlignment="1" applyProtection="1">
      <alignment horizontal="left" vertical="center" wrapText="1" indent="1"/>
      <protection/>
    </xf>
    <xf numFmtId="0" fontId="61" fillId="41" borderId="0" xfId="0" applyFont="1" applyFill="1" applyBorder="1" applyAlignment="1" applyProtection="1">
      <alignment horizontal="left"/>
      <protection/>
    </xf>
    <xf numFmtId="0" fontId="25" fillId="41" borderId="0" xfId="0" applyFont="1" applyFill="1" applyBorder="1" applyAlignment="1" applyProtection="1">
      <alignment horizontal="left"/>
      <protection/>
    </xf>
    <xf numFmtId="0" fontId="0" fillId="0" borderId="41" xfId="0" applyBorder="1" applyAlignment="1" applyProtection="1">
      <alignment vertical="center"/>
      <protection/>
    </xf>
    <xf numFmtId="0" fontId="3" fillId="0" borderId="56" xfId="0" applyFont="1" applyBorder="1" applyAlignment="1" applyProtection="1">
      <alignment/>
      <protection/>
    </xf>
    <xf numFmtId="0" fontId="9" fillId="0" borderId="50" xfId="0" applyFont="1" applyFill="1" applyBorder="1" applyAlignment="1" applyProtection="1">
      <alignment horizontal="center"/>
      <protection/>
    </xf>
    <xf numFmtId="3" fontId="11" fillId="0" borderId="126" xfId="0" applyNumberFormat="1" applyFont="1" applyFill="1" applyBorder="1" applyAlignment="1" applyProtection="1">
      <alignment horizontal="center"/>
      <protection locked="0"/>
    </xf>
    <xf numFmtId="3" fontId="11" fillId="0" borderId="41" xfId="0" applyNumberFormat="1" applyFont="1" applyFill="1" applyBorder="1" applyAlignment="1" applyProtection="1">
      <alignment vertical="top"/>
      <protection/>
    </xf>
    <xf numFmtId="3" fontId="10" fillId="0" borderId="50" xfId="0" applyNumberFormat="1" applyFont="1" applyBorder="1" applyAlignment="1" applyProtection="1">
      <alignment/>
      <protection/>
    </xf>
    <xf numFmtId="0" fontId="10" fillId="0" borderId="56" xfId="0" applyFont="1" applyBorder="1" applyAlignment="1" applyProtection="1">
      <alignment/>
      <protection/>
    </xf>
    <xf numFmtId="0" fontId="11" fillId="0" borderId="42" xfId="0" applyFont="1" applyFill="1" applyBorder="1" applyAlignment="1" applyProtection="1">
      <alignment vertical="top"/>
      <protection/>
    </xf>
    <xf numFmtId="0" fontId="11" fillId="0" borderId="54" xfId="0" applyFont="1" applyFill="1" applyBorder="1" applyAlignment="1" applyProtection="1">
      <alignment horizontal="center" vertical="top"/>
      <protection/>
    </xf>
    <xf numFmtId="0" fontId="0" fillId="0" borderId="55" xfId="0" applyBorder="1" applyAlignment="1" applyProtection="1">
      <alignment/>
      <protection/>
    </xf>
    <xf numFmtId="0" fontId="0" fillId="0" borderId="77" xfId="0" applyBorder="1" applyAlignment="1" applyProtection="1">
      <alignment/>
      <protection/>
    </xf>
    <xf numFmtId="0" fontId="0" fillId="0" borderId="108" xfId="0" applyBorder="1" applyAlignment="1" applyProtection="1">
      <alignment/>
      <protection/>
    </xf>
    <xf numFmtId="0" fontId="14" fillId="34" borderId="55" xfId="0" applyFont="1" applyFill="1" applyBorder="1" applyAlignment="1" applyProtection="1">
      <alignment horizontal="left"/>
      <protection/>
    </xf>
    <xf numFmtId="0" fontId="14" fillId="34" borderId="108" xfId="0" applyFont="1" applyFill="1" applyBorder="1" applyAlignment="1" applyProtection="1">
      <alignment horizontal="left"/>
      <protection/>
    </xf>
    <xf numFmtId="0" fontId="3" fillId="34" borderId="42" xfId="0" applyFont="1" applyFill="1" applyBorder="1" applyAlignment="1" applyProtection="1">
      <alignment/>
      <protection/>
    </xf>
    <xf numFmtId="181" fontId="3" fillId="34" borderId="42" xfId="42" applyNumberFormat="1" applyFont="1" applyFill="1" applyBorder="1" applyAlignment="1" applyProtection="1">
      <alignment/>
      <protection/>
    </xf>
    <xf numFmtId="0" fontId="0" fillId="34" borderId="56" xfId="0" applyFill="1" applyBorder="1" applyAlignment="1" applyProtection="1">
      <alignment horizontal="center"/>
      <protection/>
    </xf>
    <xf numFmtId="0" fontId="14" fillId="0" borderId="54" xfId="0" applyFont="1" applyFill="1" applyBorder="1" applyAlignment="1" applyProtection="1">
      <alignment horizontal="left"/>
      <protection/>
    </xf>
    <xf numFmtId="0" fontId="14" fillId="0" borderId="50" xfId="0" applyFont="1" applyFill="1" applyBorder="1" applyAlignment="1" applyProtection="1">
      <alignment horizontal="center"/>
      <protection/>
    </xf>
    <xf numFmtId="9" fontId="107" fillId="43" borderId="10" xfId="63" applyFont="1" applyFill="1" applyBorder="1" applyAlignment="1" applyProtection="1">
      <alignment/>
      <protection/>
    </xf>
    <xf numFmtId="1" fontId="0" fillId="43" borderId="10" xfId="63" applyNumberFormat="1" applyFont="1" applyFill="1" applyBorder="1" applyAlignment="1" applyProtection="1">
      <alignment/>
      <protection/>
    </xf>
    <xf numFmtId="0" fontId="15" fillId="34" borderId="10" xfId="0" applyFont="1" applyFill="1" applyBorder="1" applyAlignment="1" applyProtection="1">
      <alignment horizontal="center"/>
      <protection locked="0"/>
    </xf>
    <xf numFmtId="1" fontId="10" fillId="34" borderId="10" xfId="0" applyNumberFormat="1" applyFont="1" applyFill="1" applyBorder="1" applyAlignment="1" applyProtection="1">
      <alignment horizontal="center"/>
      <protection locked="0"/>
    </xf>
    <xf numFmtId="0" fontId="25" fillId="43" borderId="0" xfId="0" applyFont="1" applyFill="1" applyBorder="1" applyAlignment="1" applyProtection="1">
      <alignment horizontal="left"/>
      <protection/>
    </xf>
    <xf numFmtId="0" fontId="39" fillId="41" borderId="0" xfId="0" applyFont="1" applyFill="1" applyBorder="1" applyAlignment="1" applyProtection="1">
      <alignment horizontal="left"/>
      <protection/>
    </xf>
    <xf numFmtId="0" fontId="10" fillId="41" borderId="0" xfId="0" applyFont="1" applyFill="1" applyBorder="1" applyAlignment="1" applyProtection="1">
      <alignment horizontal="left"/>
      <protection/>
    </xf>
    <xf numFmtId="0" fontId="0" fillId="41" borderId="0" xfId="0" applyFont="1" applyFill="1" applyBorder="1" applyAlignment="1" applyProtection="1">
      <alignment horizontal="left"/>
      <protection/>
    </xf>
    <xf numFmtId="0" fontId="0" fillId="41" borderId="0" xfId="0" applyFont="1" applyFill="1" applyBorder="1" applyAlignment="1" applyProtection="1">
      <alignment horizontal="left" wrapText="1"/>
      <protection/>
    </xf>
    <xf numFmtId="0" fontId="15" fillId="34" borderId="0" xfId="0" applyFont="1" applyFill="1" applyBorder="1" applyAlignment="1" applyProtection="1">
      <alignment horizontal="center" wrapText="1"/>
      <protection locked="0"/>
    </xf>
    <xf numFmtId="0" fontId="11" fillId="34" borderId="0" xfId="0" applyFont="1" applyFill="1" applyAlignment="1" applyProtection="1">
      <alignment horizontal="left" indent="1"/>
      <protection/>
    </xf>
    <xf numFmtId="0" fontId="10" fillId="34" borderId="0" xfId="0" applyFont="1" applyFill="1" applyAlignment="1" applyProtection="1">
      <alignment/>
      <protection/>
    </xf>
    <xf numFmtId="0" fontId="9" fillId="33" borderId="104" xfId="0" applyFont="1" applyFill="1" applyBorder="1" applyAlignment="1" applyProtection="1">
      <alignment vertical="center"/>
      <protection/>
    </xf>
    <xf numFmtId="0" fontId="9" fillId="33" borderId="84" xfId="0" applyFont="1" applyFill="1" applyBorder="1" applyAlignment="1" applyProtection="1">
      <alignment vertical="center"/>
      <protection/>
    </xf>
    <xf numFmtId="0" fontId="9" fillId="33" borderId="127" xfId="0" applyFont="1" applyFill="1" applyBorder="1" applyAlignment="1" applyProtection="1">
      <alignment vertical="center"/>
      <protection/>
    </xf>
    <xf numFmtId="0" fontId="9" fillId="33" borderId="94" xfId="0" applyFont="1" applyFill="1" applyBorder="1" applyAlignment="1" applyProtection="1">
      <alignment vertical="center"/>
      <protection/>
    </xf>
    <xf numFmtId="0" fontId="9" fillId="33" borderId="106" xfId="0" applyFont="1" applyFill="1" applyBorder="1" applyAlignment="1" applyProtection="1">
      <alignment vertical="center"/>
      <protection/>
    </xf>
    <xf numFmtId="0" fontId="9" fillId="33" borderId="122" xfId="0" applyFont="1" applyFill="1" applyBorder="1" applyAlignment="1" applyProtection="1">
      <alignment vertical="center"/>
      <protection/>
    </xf>
    <xf numFmtId="0" fontId="9" fillId="33" borderId="101" xfId="0" applyFont="1" applyFill="1" applyBorder="1" applyAlignment="1" applyProtection="1">
      <alignment vertical="center"/>
      <protection/>
    </xf>
    <xf numFmtId="0" fontId="9" fillId="33" borderId="102" xfId="0" applyFont="1" applyFill="1" applyBorder="1" applyAlignment="1" applyProtection="1">
      <alignment vertical="center"/>
      <protection/>
    </xf>
    <xf numFmtId="0" fontId="3" fillId="0" borderId="54" xfId="0" applyFont="1" applyBorder="1" applyAlignment="1" applyProtection="1">
      <alignment/>
      <protection/>
    </xf>
    <xf numFmtId="0" fontId="3" fillId="0" borderId="74" xfId="0" applyFont="1" applyBorder="1" applyAlignment="1" applyProtection="1">
      <alignment/>
      <protection/>
    </xf>
    <xf numFmtId="0" fontId="3" fillId="0" borderId="50" xfId="0" applyFont="1" applyBorder="1" applyAlignment="1" applyProtection="1">
      <alignment/>
      <protection/>
    </xf>
    <xf numFmtId="0" fontId="14" fillId="0" borderId="50" xfId="0" applyFont="1" applyFill="1" applyBorder="1" applyAlignment="1" applyProtection="1">
      <alignment horizontal="left"/>
      <protection/>
    </xf>
    <xf numFmtId="0" fontId="10" fillId="41" borderId="0" xfId="0" applyFont="1" applyFill="1" applyBorder="1" applyAlignment="1" applyProtection="1">
      <alignment vertical="center"/>
      <protection/>
    </xf>
    <xf numFmtId="0" fontId="3" fillId="41" borderId="0" xfId="0" applyFont="1" applyFill="1" applyBorder="1" applyAlignment="1" applyProtection="1">
      <alignment/>
      <protection/>
    </xf>
    <xf numFmtId="181" fontId="3" fillId="41" borderId="0" xfId="42" applyNumberFormat="1" applyFont="1" applyFill="1" applyBorder="1" applyAlignment="1" applyProtection="1">
      <alignment/>
      <protection/>
    </xf>
    <xf numFmtId="0" fontId="45" fillId="41" borderId="0" xfId="0" applyFont="1" applyFill="1" applyBorder="1" applyAlignment="1" applyProtection="1">
      <alignment horizontal="left" wrapText="1"/>
      <protection/>
    </xf>
    <xf numFmtId="0" fontId="44" fillId="41" borderId="0" xfId="0" applyFont="1" applyFill="1" applyBorder="1" applyAlignment="1" applyProtection="1">
      <alignment horizontal="left" wrapText="1"/>
      <protection/>
    </xf>
    <xf numFmtId="0" fontId="10" fillId="41" borderId="40" xfId="0" applyFont="1" applyFill="1" applyBorder="1" applyAlignment="1" applyProtection="1">
      <alignment vertical="center"/>
      <protection/>
    </xf>
    <xf numFmtId="0" fontId="10" fillId="41" borderId="41" xfId="0" applyFont="1" applyFill="1" applyBorder="1" applyAlignment="1" applyProtection="1">
      <alignment vertical="center"/>
      <protection/>
    </xf>
    <xf numFmtId="0" fontId="10" fillId="41" borderId="43" xfId="0" applyFont="1" applyFill="1" applyBorder="1" applyAlignment="1" applyProtection="1">
      <alignment vertical="center"/>
      <protection/>
    </xf>
    <xf numFmtId="0" fontId="10" fillId="41" borderId="0" xfId="0" applyFont="1" applyFill="1" applyAlignment="1" applyProtection="1">
      <alignment vertical="center"/>
      <protection/>
    </xf>
    <xf numFmtId="0" fontId="3" fillId="41" borderId="43" xfId="0" applyFont="1" applyFill="1" applyBorder="1" applyAlignment="1" applyProtection="1">
      <alignment/>
      <protection/>
    </xf>
    <xf numFmtId="181" fontId="3" fillId="41" borderId="41" xfId="42" applyNumberFormat="1" applyFont="1" applyFill="1" applyBorder="1" applyAlignment="1" applyProtection="1">
      <alignment/>
      <protection/>
    </xf>
    <xf numFmtId="181" fontId="3" fillId="41" borderId="43" xfId="42" applyNumberFormat="1" applyFont="1" applyFill="1" applyBorder="1" applyAlignment="1" applyProtection="1">
      <alignment/>
      <protection/>
    </xf>
    <xf numFmtId="0" fontId="0" fillId="41" borderId="43" xfId="0" applyFill="1" applyBorder="1" applyAlignment="1" applyProtection="1">
      <alignment/>
      <protection/>
    </xf>
    <xf numFmtId="0" fontId="0" fillId="41" borderId="41" xfId="0" applyFill="1" applyBorder="1" applyAlignment="1" applyProtection="1">
      <alignment/>
      <protection/>
    </xf>
    <xf numFmtId="0" fontId="3" fillId="41" borderId="0" xfId="0" applyFont="1" applyFill="1" applyBorder="1" applyAlignment="1" applyProtection="1">
      <alignment horizontal="center" vertical="center" wrapText="1"/>
      <protection/>
    </xf>
    <xf numFmtId="0" fontId="7" fillId="0" borderId="0" xfId="0" applyFont="1" applyAlignment="1" applyProtection="1">
      <alignment horizontal="left" vertical="center"/>
      <protection/>
    </xf>
    <xf numFmtId="0" fontId="10" fillId="41" borderId="43" xfId="0" applyFont="1" applyFill="1" applyBorder="1" applyAlignment="1" applyProtection="1">
      <alignment vertical="center"/>
      <protection/>
    </xf>
    <xf numFmtId="0" fontId="11" fillId="41" borderId="41" xfId="0" applyFont="1" applyFill="1" applyBorder="1" applyAlignment="1" applyProtection="1">
      <alignment horizontal="center" vertical="top"/>
      <protection/>
    </xf>
    <xf numFmtId="0" fontId="11" fillId="41" borderId="0" xfId="0" applyFont="1" applyFill="1" applyBorder="1" applyAlignment="1" applyProtection="1">
      <alignment horizontal="center" vertical="top"/>
      <protection/>
    </xf>
    <xf numFmtId="0" fontId="11" fillId="41" borderId="57" xfId="0" applyFont="1" applyFill="1" applyBorder="1" applyAlignment="1" applyProtection="1">
      <alignment horizontal="center" vertical="top"/>
      <protection/>
    </xf>
    <xf numFmtId="0" fontId="11" fillId="41" borderId="43" xfId="0" applyFont="1" applyFill="1" applyBorder="1" applyAlignment="1" applyProtection="1">
      <alignment vertical="top"/>
      <protection/>
    </xf>
    <xf numFmtId="0" fontId="10" fillId="41" borderId="0" xfId="0" applyFont="1" applyFill="1" applyBorder="1" applyAlignment="1" applyProtection="1">
      <alignment vertical="center"/>
      <protection/>
    </xf>
    <xf numFmtId="0" fontId="11" fillId="41" borderId="108" xfId="0" applyFont="1" applyFill="1" applyBorder="1" applyAlignment="1" applyProtection="1">
      <alignment vertical="top"/>
      <protection/>
    </xf>
    <xf numFmtId="0" fontId="11" fillId="41" borderId="55" xfId="0" applyFont="1" applyFill="1" applyBorder="1" applyAlignment="1" applyProtection="1">
      <alignment vertical="top"/>
      <protection/>
    </xf>
    <xf numFmtId="0" fontId="7" fillId="41" borderId="43" xfId="0" applyFont="1" applyFill="1" applyBorder="1" applyAlignment="1" applyProtection="1">
      <alignment/>
      <protection/>
    </xf>
    <xf numFmtId="0" fontId="0" fillId="41" borderId="57" xfId="0" applyFill="1" applyBorder="1" applyAlignment="1" applyProtection="1">
      <alignment/>
      <protection/>
    </xf>
    <xf numFmtId="0" fontId="10" fillId="41" borderId="43" xfId="0" applyFont="1" applyFill="1" applyBorder="1" applyAlignment="1" applyProtection="1">
      <alignment/>
      <protection/>
    </xf>
    <xf numFmtId="0" fontId="10" fillId="41" borderId="41" xfId="0" applyFont="1" applyFill="1" applyBorder="1" applyAlignment="1" applyProtection="1">
      <alignment/>
      <protection/>
    </xf>
    <xf numFmtId="0" fontId="10" fillId="41" borderId="56" xfId="0" applyFont="1" applyFill="1" applyBorder="1" applyAlignment="1" applyProtection="1">
      <alignment/>
      <protection/>
    </xf>
    <xf numFmtId="0" fontId="10" fillId="41" borderId="44" xfId="0" applyFont="1" applyFill="1" applyBorder="1" applyAlignment="1" applyProtection="1">
      <alignment/>
      <protection/>
    </xf>
    <xf numFmtId="0" fontId="10" fillId="41" borderId="43" xfId="0" applyFont="1" applyFill="1" applyBorder="1" applyAlignment="1" applyProtection="1" quotePrefix="1">
      <alignment/>
      <protection/>
    </xf>
    <xf numFmtId="0" fontId="11" fillId="41" borderId="42" xfId="0" applyFont="1" applyFill="1" applyBorder="1" applyAlignment="1" applyProtection="1">
      <alignment/>
      <protection/>
    </xf>
    <xf numFmtId="0" fontId="10" fillId="41" borderId="42" xfId="0" applyFont="1" applyFill="1" applyBorder="1" applyAlignment="1" applyProtection="1">
      <alignment/>
      <protection/>
    </xf>
    <xf numFmtId="0" fontId="0" fillId="41" borderId="43" xfId="0" applyFont="1" applyFill="1" applyBorder="1" applyAlignment="1" applyProtection="1">
      <alignment/>
      <protection/>
    </xf>
    <xf numFmtId="0" fontId="10" fillId="41" borderId="57" xfId="0" applyFont="1" applyFill="1" applyBorder="1" applyAlignment="1" applyProtection="1">
      <alignment/>
      <protection/>
    </xf>
    <xf numFmtId="0" fontId="23" fillId="41" borderId="0" xfId="60" applyFont="1" applyFill="1" applyBorder="1" applyAlignment="1" applyProtection="1">
      <alignment horizontal="left"/>
      <protection/>
    </xf>
    <xf numFmtId="0" fontId="48" fillId="41" borderId="0" xfId="0" applyFont="1" applyFill="1" applyAlignment="1" applyProtection="1">
      <alignment/>
      <protection/>
    </xf>
    <xf numFmtId="0" fontId="1" fillId="41" borderId="0" xfId="0" applyFont="1" applyFill="1" applyAlignment="1" applyProtection="1">
      <alignment/>
      <protection/>
    </xf>
    <xf numFmtId="0" fontId="0" fillId="41" borderId="0" xfId="0" applyFill="1" applyBorder="1" applyAlignment="1" applyProtection="1">
      <alignment/>
      <protection locked="0"/>
    </xf>
    <xf numFmtId="0" fontId="5" fillId="41" borderId="43" xfId="0" applyFont="1" applyFill="1" applyBorder="1" applyAlignment="1" applyProtection="1">
      <alignment horizontal="left"/>
      <protection/>
    </xf>
    <xf numFmtId="0" fontId="14" fillId="41" borderId="43" xfId="0" applyFont="1" applyFill="1" applyBorder="1" applyAlignment="1" applyProtection="1">
      <alignment horizontal="left"/>
      <protection/>
    </xf>
    <xf numFmtId="0" fontId="14" fillId="41" borderId="41" xfId="0" applyFont="1" applyFill="1" applyBorder="1" applyAlignment="1" applyProtection="1">
      <alignment horizontal="left"/>
      <protection/>
    </xf>
    <xf numFmtId="0" fontId="11" fillId="51" borderId="121" xfId="0" applyFont="1" applyFill="1" applyBorder="1" applyAlignment="1" applyProtection="1">
      <alignment horizontal="center" vertical="center"/>
      <protection/>
    </xf>
    <xf numFmtId="0" fontId="5" fillId="41" borderId="43" xfId="0" applyFont="1" applyFill="1" applyBorder="1" applyAlignment="1" applyProtection="1">
      <alignment vertical="center"/>
      <protection/>
    </xf>
    <xf numFmtId="0" fontId="5" fillId="41" borderId="43" xfId="0" applyFont="1" applyFill="1" applyBorder="1" applyAlignment="1" applyProtection="1">
      <alignment/>
      <protection/>
    </xf>
    <xf numFmtId="0" fontId="3" fillId="41" borderId="41" xfId="0" applyFont="1" applyFill="1" applyBorder="1" applyAlignment="1" applyProtection="1">
      <alignment/>
      <protection/>
    </xf>
    <xf numFmtId="0" fontId="0" fillId="41" borderId="0" xfId="0" applyFill="1" applyBorder="1" applyAlignment="1" applyProtection="1">
      <alignment horizontal="center"/>
      <protection/>
    </xf>
    <xf numFmtId="0" fontId="10" fillId="41" borderId="50" xfId="0" applyFont="1" applyFill="1" applyBorder="1" applyAlignment="1" applyProtection="1">
      <alignment/>
      <protection/>
    </xf>
    <xf numFmtId="0" fontId="10" fillId="41" borderId="54" xfId="0" applyFont="1" applyFill="1" applyBorder="1" applyAlignment="1" applyProtection="1">
      <alignment horizontal="right"/>
      <protection/>
    </xf>
    <xf numFmtId="0" fontId="10" fillId="41" borderId="56" xfId="0" applyFont="1" applyFill="1" applyBorder="1" applyAlignment="1" applyProtection="1">
      <alignment horizontal="right" wrapText="1"/>
      <protection/>
    </xf>
    <xf numFmtId="3" fontId="20" fillId="41" borderId="10" xfId="0" applyNumberFormat="1" applyFont="1" applyFill="1" applyBorder="1" applyAlignment="1" applyProtection="1">
      <alignment horizontal="center" vertical="center"/>
      <protection/>
    </xf>
    <xf numFmtId="0" fontId="20" fillId="51" borderId="10" xfId="0" applyFont="1" applyFill="1" applyBorder="1" applyAlignment="1" applyProtection="1">
      <alignment horizontal="center" vertical="center" wrapText="1"/>
      <protection/>
    </xf>
    <xf numFmtId="0" fontId="10" fillId="41" borderId="57" xfId="0" applyFont="1" applyFill="1" applyBorder="1" applyAlignment="1" applyProtection="1">
      <alignment horizontal="left" vertical="center" wrapText="1"/>
      <protection/>
    </xf>
    <xf numFmtId="0" fontId="10" fillId="41" borderId="0" xfId="0" applyFont="1" applyFill="1" applyAlignment="1" applyProtection="1" quotePrefix="1">
      <alignment/>
      <protection/>
    </xf>
    <xf numFmtId="0" fontId="10" fillId="41" borderId="77" xfId="0" applyFont="1" applyFill="1" applyBorder="1" applyAlignment="1" applyProtection="1" quotePrefix="1">
      <alignment/>
      <protection/>
    </xf>
    <xf numFmtId="0" fontId="0" fillId="41" borderId="50" xfId="0" applyFont="1" applyFill="1" applyBorder="1" applyAlignment="1" applyProtection="1" quotePrefix="1">
      <alignment/>
      <protection/>
    </xf>
    <xf numFmtId="0" fontId="10" fillId="0" borderId="57" xfId="0" applyFont="1" applyFill="1" applyBorder="1" applyAlignment="1" applyProtection="1">
      <alignment horizontal="left" vertical="center"/>
      <protection/>
    </xf>
    <xf numFmtId="0" fontId="15" fillId="41" borderId="0" xfId="0" applyFont="1" applyFill="1" applyBorder="1" applyAlignment="1" applyProtection="1">
      <alignment horizontal="center" wrapText="1"/>
      <protection/>
    </xf>
    <xf numFmtId="0" fontId="15" fillId="41" borderId="0" xfId="0" applyFont="1" applyFill="1" applyBorder="1" applyAlignment="1" applyProtection="1">
      <alignment horizontal="left"/>
      <protection/>
    </xf>
    <xf numFmtId="0" fontId="3" fillId="41" borderId="0" xfId="0" applyFont="1" applyFill="1" applyAlignment="1" applyProtection="1">
      <alignment horizontal="center"/>
      <protection/>
    </xf>
    <xf numFmtId="0" fontId="10" fillId="41" borderId="0" xfId="0" applyFont="1" applyFill="1" applyAlignment="1" applyProtection="1">
      <alignment horizontal="left" indent="1"/>
      <protection/>
    </xf>
    <xf numFmtId="181" fontId="10" fillId="41" borderId="0" xfId="42" applyNumberFormat="1" applyFont="1" applyFill="1" applyAlignment="1" applyProtection="1">
      <alignment/>
      <protection/>
    </xf>
    <xf numFmtId="0" fontId="20" fillId="41" borderId="12" xfId="0" applyFont="1" applyFill="1" applyBorder="1" applyAlignment="1" applyProtection="1">
      <alignment horizontal="center" vertical="center" wrapText="1"/>
      <protection/>
    </xf>
    <xf numFmtId="0" fontId="11" fillId="51" borderId="12" xfId="0" applyFont="1" applyFill="1" applyBorder="1" applyAlignment="1" applyProtection="1">
      <alignment horizontal="center" vertical="center" wrapText="1"/>
      <protection/>
    </xf>
    <xf numFmtId="0" fontId="10" fillId="0" borderId="56" xfId="0" applyFont="1" applyFill="1" applyBorder="1" applyAlignment="1" applyProtection="1">
      <alignment vertical="center"/>
      <protection/>
    </xf>
    <xf numFmtId="0" fontId="10" fillId="0" borderId="128" xfId="0" applyFont="1" applyFill="1" applyBorder="1" applyAlignment="1" applyProtection="1">
      <alignment/>
      <protection/>
    </xf>
    <xf numFmtId="0" fontId="10" fillId="0" borderId="56" xfId="0" applyFont="1" applyFill="1" applyBorder="1" applyAlignment="1" applyProtection="1">
      <alignment/>
      <protection/>
    </xf>
    <xf numFmtId="0" fontId="10" fillId="0" borderId="0" xfId="0" applyFont="1" applyFill="1" applyBorder="1" applyAlignment="1" applyProtection="1" quotePrefix="1">
      <alignment/>
      <protection/>
    </xf>
    <xf numFmtId="0" fontId="0" fillId="0" borderId="0" xfId="0" applyFont="1" applyBorder="1" applyAlignment="1" applyProtection="1">
      <alignment/>
      <protection/>
    </xf>
    <xf numFmtId="0" fontId="10" fillId="0" borderId="102" xfId="0" applyFont="1" applyFill="1" applyBorder="1" applyAlignment="1" applyProtection="1">
      <alignment horizontal="center" vertical="center" wrapText="1"/>
      <protection locked="0"/>
    </xf>
    <xf numFmtId="186" fontId="10" fillId="35" borderId="94" xfId="0" applyNumberFormat="1" applyFont="1" applyFill="1" applyBorder="1" applyAlignment="1" applyProtection="1">
      <alignment horizontal="center" vertical="center" wrapText="1"/>
      <protection/>
    </xf>
    <xf numFmtId="0" fontId="10" fillId="35" borderId="94" xfId="0" applyFont="1" applyFill="1" applyBorder="1" applyAlignment="1" applyProtection="1">
      <alignment horizontal="center" vertical="center" wrapText="1"/>
      <protection/>
    </xf>
    <xf numFmtId="15" fontId="10" fillId="34" borderId="94" xfId="0" applyNumberFormat="1" applyFont="1" applyFill="1" applyBorder="1" applyAlignment="1" applyProtection="1">
      <alignment horizontal="center" vertical="center"/>
      <protection locked="0"/>
    </xf>
    <xf numFmtId="0" fontId="11" fillId="36" borderId="129" xfId="0" applyFont="1" applyFill="1" applyBorder="1" applyAlignment="1" applyProtection="1">
      <alignment horizontal="center" vertical="center" wrapText="1"/>
      <protection/>
    </xf>
    <xf numFmtId="0" fontId="10" fillId="0" borderId="130" xfId="0" applyFont="1" applyFill="1" applyBorder="1" applyAlignment="1" applyProtection="1">
      <alignment horizontal="left" vertical="center"/>
      <protection locked="0"/>
    </xf>
    <xf numFmtId="0" fontId="10" fillId="0" borderId="79" xfId="0" applyFont="1" applyFill="1" applyBorder="1" applyAlignment="1" applyProtection="1">
      <alignment horizontal="left" vertical="center"/>
      <protection locked="0"/>
    </xf>
    <xf numFmtId="0" fontId="10" fillId="0" borderId="98" xfId="0" applyFont="1" applyFill="1" applyBorder="1" applyAlignment="1" applyProtection="1">
      <alignment horizontal="left" vertical="center"/>
      <protection locked="0"/>
    </xf>
    <xf numFmtId="3" fontId="10" fillId="35" borderId="122" xfId="0" applyNumberFormat="1" applyFont="1" applyFill="1" applyBorder="1" applyAlignment="1" applyProtection="1">
      <alignment horizontal="center" vertical="center"/>
      <protection/>
    </xf>
    <xf numFmtId="0" fontId="0" fillId="41" borderId="0" xfId="0" applyFont="1" applyFill="1" applyBorder="1" applyAlignment="1" applyProtection="1">
      <alignment/>
      <protection/>
    </xf>
    <xf numFmtId="0" fontId="10" fillId="0" borderId="0" xfId="0" applyFont="1" applyFill="1" applyBorder="1" applyAlignment="1" applyProtection="1">
      <alignment/>
      <protection/>
    </xf>
    <xf numFmtId="0" fontId="10" fillId="41" borderId="63" xfId="0" applyFont="1" applyFill="1" applyBorder="1" applyAlignment="1" applyProtection="1">
      <alignment/>
      <protection/>
    </xf>
    <xf numFmtId="0" fontId="10" fillId="0" borderId="77" xfId="0" applyFont="1" applyBorder="1" applyAlignment="1" applyProtection="1">
      <alignment/>
      <protection/>
    </xf>
    <xf numFmtId="0" fontId="10" fillId="0" borderId="108" xfId="0" applyFont="1" applyBorder="1" applyAlignment="1" applyProtection="1">
      <alignment/>
      <protection/>
    </xf>
    <xf numFmtId="188" fontId="0" fillId="34" borderId="78" xfId="0" applyNumberFormat="1" applyFont="1" applyFill="1" applyBorder="1" applyAlignment="1" applyProtection="1">
      <alignment horizontal="center" vertical="center" wrapText="1"/>
      <protection locked="0"/>
    </xf>
    <xf numFmtId="3" fontId="10" fillId="34" borderId="94" xfId="0" applyNumberFormat="1" applyFont="1" applyFill="1" applyBorder="1" applyAlignment="1" applyProtection="1">
      <alignment horizontal="center" vertical="center" wrapText="1"/>
      <protection locked="0"/>
    </xf>
    <xf numFmtId="0" fontId="11" fillId="51" borderId="121" xfId="0" applyFont="1" applyFill="1" applyBorder="1" applyAlignment="1" applyProtection="1">
      <alignment horizontal="center" vertical="center" wrapText="1"/>
      <protection/>
    </xf>
    <xf numFmtId="0" fontId="109" fillId="34" borderId="0" xfId="0" applyNumberFormat="1" applyFont="1" applyFill="1" applyAlignment="1" applyProtection="1">
      <alignment wrapText="1"/>
      <protection/>
    </xf>
    <xf numFmtId="0" fontId="109" fillId="34" borderId="0" xfId="0" applyFont="1" applyFill="1" applyAlignment="1" applyProtection="1">
      <alignment wrapText="1"/>
      <protection/>
    </xf>
    <xf numFmtId="0" fontId="109" fillId="34" borderId="0" xfId="0" applyFont="1" applyFill="1" applyAlignment="1" applyProtection="1">
      <alignment vertical="top" wrapText="1"/>
      <protection/>
    </xf>
    <xf numFmtId="0" fontId="3" fillId="41" borderId="44" xfId="0" applyFont="1" applyFill="1" applyBorder="1" applyAlignment="1" applyProtection="1">
      <alignment/>
      <protection/>
    </xf>
    <xf numFmtId="0" fontId="3" fillId="41" borderId="60" xfId="0" applyFont="1" applyFill="1" applyBorder="1" applyAlignment="1" applyProtection="1">
      <alignment/>
      <protection/>
    </xf>
    <xf numFmtId="0" fontId="10" fillId="35" borderId="103" xfId="0" applyFont="1" applyFill="1" applyBorder="1" applyAlignment="1" applyProtection="1">
      <alignment horizontal="center" vertical="center" wrapText="1"/>
      <protection/>
    </xf>
    <xf numFmtId="49" fontId="10" fillId="41" borderId="94" xfId="0" applyNumberFormat="1" applyFont="1" applyFill="1" applyBorder="1" applyAlignment="1" applyProtection="1">
      <alignment horizontal="center" vertical="center" wrapText="1"/>
      <protection locked="0"/>
    </xf>
    <xf numFmtId="43" fontId="10" fillId="41" borderId="94" xfId="0" applyNumberFormat="1" applyFont="1" applyFill="1" applyBorder="1" applyAlignment="1" applyProtection="1">
      <alignment horizontal="center" vertical="center" wrapText="1"/>
      <protection locked="0"/>
    </xf>
    <xf numFmtId="189" fontId="10" fillId="43" borderId="94" xfId="0" applyNumberFormat="1" applyFont="1" applyFill="1" applyBorder="1" applyAlignment="1" applyProtection="1">
      <alignment horizontal="center" vertical="center" wrapText="1"/>
      <protection/>
    </xf>
    <xf numFmtId="0" fontId="10" fillId="34" borderId="94" xfId="0" applyNumberFormat="1" applyFont="1" applyFill="1" applyBorder="1" applyAlignment="1" applyProtection="1">
      <alignment horizontal="center" vertical="center" wrapText="1"/>
      <protection locked="0"/>
    </xf>
    <xf numFmtId="0" fontId="11" fillId="34" borderId="131" xfId="0" applyFont="1" applyFill="1" applyBorder="1" applyAlignment="1" applyProtection="1">
      <alignment horizontal="center" vertical="center"/>
      <protection locked="0"/>
    </xf>
    <xf numFmtId="0" fontId="11" fillId="51" borderId="132" xfId="0" applyFont="1" applyFill="1" applyBorder="1" applyAlignment="1" applyProtection="1">
      <alignment horizontal="center" vertical="center" wrapText="1"/>
      <protection/>
    </xf>
    <xf numFmtId="183" fontId="11" fillId="0" borderId="133" xfId="0" applyNumberFormat="1" applyFont="1" applyFill="1" applyBorder="1" applyAlignment="1" applyProtection="1">
      <alignment horizontal="right" vertical="center"/>
      <protection locked="0"/>
    </xf>
    <xf numFmtId="183" fontId="11" fillId="0" borderId="13" xfId="0" applyNumberFormat="1" applyFont="1" applyFill="1" applyBorder="1" applyAlignment="1" applyProtection="1">
      <alignment horizontal="right" vertical="center"/>
      <protection locked="0"/>
    </xf>
    <xf numFmtId="183" fontId="10" fillId="0" borderId="13" xfId="0" applyNumberFormat="1" applyFont="1" applyFill="1" applyBorder="1" applyAlignment="1" applyProtection="1">
      <alignment horizontal="right" vertical="center"/>
      <protection locked="0"/>
    </xf>
    <xf numFmtId="183" fontId="11" fillId="0" borderId="125" xfId="0" applyNumberFormat="1" applyFont="1" applyFill="1" applyBorder="1" applyAlignment="1" applyProtection="1">
      <alignment horizontal="right" vertical="center"/>
      <protection locked="0"/>
    </xf>
    <xf numFmtId="183" fontId="11" fillId="0" borderId="132" xfId="0" applyNumberFormat="1" applyFont="1" applyFill="1" applyBorder="1" applyAlignment="1" applyProtection="1">
      <alignment horizontal="right" vertical="center"/>
      <protection/>
    </xf>
    <xf numFmtId="0" fontId="110" fillId="34" borderId="0" xfId="0" applyFont="1" applyFill="1" applyAlignment="1" applyProtection="1">
      <alignment wrapText="1"/>
      <protection/>
    </xf>
    <xf numFmtId="0" fontId="109" fillId="34" borderId="0" xfId="0" applyNumberFormat="1" applyFont="1" applyFill="1" applyAlignment="1" applyProtection="1" quotePrefix="1">
      <alignment wrapText="1"/>
      <protection/>
    </xf>
    <xf numFmtId="0" fontId="109" fillId="34" borderId="0" xfId="0" applyNumberFormat="1" applyFont="1" applyFill="1" applyAlignment="1" applyProtection="1">
      <alignment vertical="top" wrapText="1"/>
      <protection/>
    </xf>
    <xf numFmtId="0" fontId="109" fillId="34" borderId="0" xfId="0" applyFont="1" applyFill="1" applyAlignment="1" applyProtection="1">
      <alignment vertical="center" wrapText="1"/>
      <protection/>
    </xf>
    <xf numFmtId="0" fontId="111" fillId="34" borderId="0" xfId="0" applyFont="1" applyFill="1" applyAlignment="1" applyProtection="1">
      <alignment wrapText="1"/>
      <protection/>
    </xf>
    <xf numFmtId="182" fontId="10" fillId="0" borderId="13" xfId="0" applyNumberFormat="1" applyFont="1" applyFill="1" applyBorder="1" applyAlignment="1" applyProtection="1">
      <alignment horizontal="left" vertical="center" indent="1"/>
      <protection locked="0"/>
    </xf>
    <xf numFmtId="0" fontId="11" fillId="52" borderId="107" xfId="0" applyFont="1" applyFill="1" applyBorder="1" applyAlignment="1" applyProtection="1">
      <alignment horizontal="center" vertical="center"/>
      <protection/>
    </xf>
    <xf numFmtId="0" fontId="11" fillId="41" borderId="0" xfId="0" applyFont="1" applyFill="1" applyBorder="1" applyAlignment="1" applyProtection="1">
      <alignment horizontal="right" vertical="center"/>
      <protection/>
    </xf>
    <xf numFmtId="183" fontId="10" fillId="41" borderId="0" xfId="0" applyNumberFormat="1" applyFont="1" applyFill="1" applyBorder="1" applyAlignment="1" applyProtection="1">
      <alignment horizontal="right" vertical="center"/>
      <protection/>
    </xf>
    <xf numFmtId="183" fontId="11" fillId="41" borderId="0" xfId="0" applyNumberFormat="1" applyFont="1" applyFill="1" applyBorder="1" applyAlignment="1" applyProtection="1">
      <alignment horizontal="right" vertical="center"/>
      <protection/>
    </xf>
    <xf numFmtId="0" fontId="10" fillId="41" borderId="0" xfId="0" applyFont="1" applyFill="1" applyBorder="1" applyAlignment="1" applyProtection="1">
      <alignment horizontal="right" vertical="center"/>
      <protection/>
    </xf>
    <xf numFmtId="0" fontId="10" fillId="41" borderId="0" xfId="0" applyFont="1" applyFill="1" applyBorder="1" applyAlignment="1" applyProtection="1">
      <alignment horizontal="left" vertical="center"/>
      <protection/>
    </xf>
    <xf numFmtId="0" fontId="0" fillId="41" borderId="0" xfId="0" applyFont="1" applyFill="1" applyBorder="1" applyAlignment="1" applyProtection="1">
      <alignment horizontal="right" vertical="center"/>
      <protection/>
    </xf>
    <xf numFmtId="0" fontId="11" fillId="52" borderId="131" xfId="0" applyFont="1" applyFill="1" applyBorder="1" applyAlignment="1" applyProtection="1">
      <alignment horizontal="center" vertical="center"/>
      <protection/>
    </xf>
    <xf numFmtId="0" fontId="11" fillId="34" borderId="121" xfId="0" applyFont="1" applyFill="1" applyBorder="1" applyAlignment="1" applyProtection="1">
      <alignment horizontal="center" vertical="center"/>
      <protection locked="0"/>
    </xf>
    <xf numFmtId="0" fontId="25" fillId="34" borderId="0" xfId="0" applyFont="1" applyFill="1" applyBorder="1" applyAlignment="1" applyProtection="1">
      <alignment/>
      <protection/>
    </xf>
    <xf numFmtId="0" fontId="25" fillId="34" borderId="0" xfId="0" applyFont="1" applyFill="1" applyAlignment="1" applyProtection="1">
      <alignment/>
      <protection/>
    </xf>
    <xf numFmtId="0" fontId="3" fillId="41" borderId="0" xfId="0" applyFont="1" applyFill="1" applyBorder="1" applyAlignment="1" applyProtection="1">
      <alignment horizontal="left" vertical="center" wrapText="1"/>
      <protection locked="0"/>
    </xf>
    <xf numFmtId="0" fontId="10" fillId="34" borderId="0" xfId="0" applyFont="1" applyFill="1" applyAlignment="1" applyProtection="1">
      <alignment horizontal="left" vertical="center"/>
      <protection/>
    </xf>
    <xf numFmtId="0" fontId="25" fillId="34" borderId="0" xfId="0" applyFont="1" applyFill="1" applyBorder="1" applyAlignment="1" applyProtection="1">
      <alignment/>
      <protection/>
    </xf>
    <xf numFmtId="0" fontId="0" fillId="34" borderId="50" xfId="0" applyFont="1" applyFill="1" applyBorder="1" applyAlignment="1" applyProtection="1">
      <alignment/>
      <protection/>
    </xf>
    <xf numFmtId="0" fontId="10" fillId="0" borderId="71" xfId="0" applyFont="1" applyFill="1" applyBorder="1" applyAlignment="1" applyProtection="1">
      <alignment/>
      <protection locked="0"/>
    </xf>
    <xf numFmtId="3" fontId="10" fillId="0" borderId="71" xfId="0" applyNumberFormat="1" applyFont="1" applyFill="1" applyBorder="1" applyAlignment="1" applyProtection="1">
      <alignment/>
      <protection/>
    </xf>
    <xf numFmtId="3" fontId="10" fillId="0" borderId="88" xfId="0" applyNumberFormat="1" applyFont="1" applyFill="1" applyBorder="1" applyAlignment="1" applyProtection="1">
      <alignment/>
      <protection/>
    </xf>
    <xf numFmtId="3" fontId="10" fillId="0" borderId="63" xfId="0" applyNumberFormat="1" applyFont="1" applyFill="1" applyBorder="1" applyAlignment="1" applyProtection="1">
      <alignment/>
      <protection/>
    </xf>
    <xf numFmtId="0" fontId="10" fillId="0" borderId="27" xfId="0" applyFont="1" applyBorder="1" applyAlignment="1" applyProtection="1">
      <alignment vertical="top" wrapText="1"/>
      <protection/>
    </xf>
    <xf numFmtId="0" fontId="10" fillId="0" borderId="29" xfId="0" applyFont="1" applyBorder="1" applyAlignment="1" applyProtection="1">
      <alignment vertical="top" wrapText="1"/>
      <protection/>
    </xf>
    <xf numFmtId="0" fontId="10" fillId="0" borderId="31" xfId="0" applyFont="1" applyBorder="1" applyAlignment="1" applyProtection="1">
      <alignment vertical="top" wrapText="1"/>
      <protection/>
    </xf>
    <xf numFmtId="0" fontId="10" fillId="0" borderId="27" xfId="0" applyFont="1" applyBorder="1" applyAlignment="1">
      <alignment horizontal="left" vertical="top" wrapText="1"/>
    </xf>
    <xf numFmtId="0" fontId="10" fillId="0" borderId="29" xfId="0" applyFont="1" applyBorder="1" applyAlignment="1">
      <alignment horizontal="left" vertical="top" wrapText="1"/>
    </xf>
    <xf numFmtId="0" fontId="15" fillId="0" borderId="31" xfId="0" applyFont="1" applyBorder="1" applyAlignment="1">
      <alignment vertical="top" wrapText="1"/>
    </xf>
    <xf numFmtId="9" fontId="10" fillId="0" borderId="10" xfId="63" applyFont="1" applyFill="1" applyBorder="1" applyAlignment="1" applyProtection="1">
      <alignment horizontal="center" vertical="center" wrapText="1"/>
      <protection locked="0"/>
    </xf>
    <xf numFmtId="9" fontId="10" fillId="0" borderId="84" xfId="63" applyFont="1" applyFill="1" applyBorder="1" applyAlignment="1" applyProtection="1">
      <alignment horizontal="center" vertical="center" wrapText="1"/>
      <protection locked="0"/>
    </xf>
    <xf numFmtId="37" fontId="10" fillId="41" borderId="22" xfId="0" applyNumberFormat="1" applyFont="1" applyFill="1" applyBorder="1" applyAlignment="1" applyProtection="1">
      <alignment horizontal="center" vertical="center" wrapText="1"/>
      <protection locked="0"/>
    </xf>
    <xf numFmtId="205" fontId="10" fillId="41" borderId="22" xfId="63" applyNumberFormat="1" applyFont="1" applyFill="1" applyBorder="1" applyAlignment="1" applyProtection="1">
      <alignment horizontal="center" vertical="center" wrapText="1"/>
      <protection locked="0"/>
    </xf>
    <xf numFmtId="10" fontId="10" fillId="41" borderId="22" xfId="0" applyNumberFormat="1" applyFont="1" applyFill="1" applyBorder="1" applyAlignment="1" applyProtection="1">
      <alignment horizontal="center" vertical="center" wrapText="1"/>
      <protection locked="0"/>
    </xf>
    <xf numFmtId="43" fontId="10" fillId="41" borderId="22" xfId="0" applyNumberFormat="1" applyFont="1" applyFill="1" applyBorder="1" applyAlignment="1" applyProtection="1">
      <alignment horizontal="center" vertical="center" wrapText="1"/>
      <protection locked="0"/>
    </xf>
    <xf numFmtId="37" fontId="10" fillId="41" borderId="10" xfId="0" applyNumberFormat="1" applyFont="1" applyFill="1" applyBorder="1" applyAlignment="1" applyProtection="1">
      <alignment horizontal="center" vertical="center"/>
      <protection locked="0"/>
    </xf>
    <xf numFmtId="9" fontId="10" fillId="41" borderId="22" xfId="63" applyFont="1" applyFill="1" applyBorder="1" applyAlignment="1" applyProtection="1">
      <alignment horizontal="center" vertical="center" wrapText="1"/>
      <protection locked="0"/>
    </xf>
    <xf numFmtId="205" fontId="10" fillId="41" borderId="84" xfId="63" applyNumberFormat="1" applyFont="1" applyFill="1" applyBorder="1" applyAlignment="1" applyProtection="1">
      <alignment horizontal="center" vertical="center" wrapText="1"/>
      <protection locked="0"/>
    </xf>
    <xf numFmtId="3" fontId="10" fillId="41" borderId="10" xfId="0" applyNumberFormat="1" applyFont="1" applyFill="1" applyBorder="1" applyAlignment="1" applyProtection="1">
      <alignment horizontal="left" vertical="center" wrapText="1"/>
      <protection locked="0"/>
    </xf>
    <xf numFmtId="195" fontId="10" fillId="41" borderId="84" xfId="63" applyNumberFormat="1" applyFont="1" applyFill="1" applyBorder="1" applyAlignment="1" applyProtection="1">
      <alignment horizontal="center" vertical="center" wrapText="1"/>
      <protection locked="0"/>
    </xf>
    <xf numFmtId="9" fontId="10" fillId="41" borderId="84" xfId="63" applyFont="1" applyFill="1" applyBorder="1" applyAlignment="1" applyProtection="1">
      <alignment horizontal="center" vertical="center" wrapText="1"/>
      <protection locked="0"/>
    </xf>
    <xf numFmtId="171" fontId="0" fillId="0" borderId="0" xfId="0" applyNumberFormat="1" applyAlignment="1" applyProtection="1">
      <alignment/>
      <protection locked="0"/>
    </xf>
    <xf numFmtId="180" fontId="10" fillId="0" borderId="78" xfId="42" applyFont="1" applyFill="1" applyBorder="1" applyAlignment="1" applyProtection="1">
      <alignment/>
      <protection locked="0"/>
    </xf>
    <xf numFmtId="182" fontId="10" fillId="34" borderId="79" xfId="0" applyNumberFormat="1" applyFont="1" applyFill="1" applyBorder="1" applyAlignment="1" applyProtection="1">
      <alignment horizontal="left" vertical="center" indent="1"/>
      <protection locked="0"/>
    </xf>
    <xf numFmtId="37" fontId="112" fillId="41" borderId="10" xfId="0" applyNumberFormat="1" applyFont="1" applyFill="1" applyBorder="1" applyAlignment="1" applyProtection="1">
      <alignment horizontal="center" vertical="center" wrapText="1"/>
      <protection locked="0"/>
    </xf>
    <xf numFmtId="0" fontId="10" fillId="34" borderId="21" xfId="0" applyFont="1" applyFill="1" applyBorder="1" applyAlignment="1" applyProtection="1">
      <alignment horizontal="left" vertical="center" indent="1"/>
      <protection locked="0"/>
    </xf>
    <xf numFmtId="184" fontId="10" fillId="0" borderId="78" xfId="0" applyNumberFormat="1" applyFont="1" applyFill="1" applyBorder="1" applyAlignment="1" applyProtection="1">
      <alignment horizontal="center" vertical="center"/>
      <protection locked="0"/>
    </xf>
    <xf numFmtId="10" fontId="10" fillId="0" borderId="0" xfId="63" applyNumberFormat="1" applyFont="1" applyAlignment="1" applyProtection="1">
      <alignment vertical="center"/>
      <protection/>
    </xf>
    <xf numFmtId="10" fontId="10" fillId="34" borderId="0" xfId="63" applyNumberFormat="1" applyFont="1" applyFill="1" applyAlignment="1" applyProtection="1">
      <alignment vertical="center"/>
      <protection/>
    </xf>
    <xf numFmtId="10" fontId="10" fillId="34" borderId="0" xfId="0" applyNumberFormat="1" applyFont="1" applyFill="1" applyAlignment="1" applyProtection="1">
      <alignment vertical="center"/>
      <protection/>
    </xf>
    <xf numFmtId="0" fontId="1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205" fontId="10" fillId="41" borderId="22" xfId="63" applyNumberFormat="1" applyFont="1" applyFill="1" applyBorder="1" applyAlignment="1" applyProtection="1">
      <alignment horizontal="center" vertical="center"/>
      <protection locked="0"/>
    </xf>
    <xf numFmtId="189" fontId="10" fillId="41" borderId="10" xfId="63" applyNumberFormat="1" applyFont="1" applyFill="1" applyBorder="1" applyAlignment="1" applyProtection="1">
      <alignment horizontal="center" vertical="center" wrapText="1"/>
      <protection locked="0"/>
    </xf>
    <xf numFmtId="208" fontId="10" fillId="41" borderId="84" xfId="63" applyNumberFormat="1" applyFont="1" applyFill="1" applyBorder="1" applyAlignment="1" applyProtection="1">
      <alignment horizontal="center" vertical="center" wrapText="1"/>
      <protection locked="0"/>
    </xf>
    <xf numFmtId="0" fontId="10" fillId="41" borderId="10" xfId="0" applyFont="1" applyFill="1" applyBorder="1" applyAlignment="1" applyProtection="1">
      <alignment horizontal="center" vertical="center" wrapText="1"/>
      <protection locked="0"/>
    </xf>
    <xf numFmtId="49" fontId="10" fillId="41" borderId="22" xfId="0" applyNumberFormat="1" applyFont="1" applyFill="1" applyBorder="1" applyAlignment="1" applyProtection="1">
      <alignment horizontal="center" vertical="center" wrapText="1"/>
      <protection locked="0"/>
    </xf>
    <xf numFmtId="206" fontId="112" fillId="41" borderId="10" xfId="0" applyNumberFormat="1" applyFont="1" applyFill="1" applyBorder="1" applyAlignment="1" applyProtection="1">
      <alignment horizontal="center" vertical="center"/>
      <protection locked="0"/>
    </xf>
    <xf numFmtId="205" fontId="112" fillId="41" borderId="22" xfId="63" applyNumberFormat="1" applyFont="1" applyFill="1" applyBorder="1" applyAlignment="1" applyProtection="1">
      <alignment horizontal="center" vertical="center"/>
      <protection locked="0"/>
    </xf>
    <xf numFmtId="43" fontId="10" fillId="41" borderId="10" xfId="0" applyNumberFormat="1" applyFont="1" applyFill="1" applyBorder="1" applyAlignment="1" applyProtection="1">
      <alignment horizontal="center" vertical="center"/>
      <protection locked="0"/>
    </xf>
    <xf numFmtId="205" fontId="10" fillId="41" borderId="22" xfId="0" applyNumberFormat="1" applyFont="1" applyFill="1" applyBorder="1" applyAlignment="1" applyProtection="1">
      <alignment horizontal="center" vertical="center" wrapText="1"/>
      <protection locked="0"/>
    </xf>
    <xf numFmtId="43" fontId="112" fillId="41" borderId="10" xfId="0" applyNumberFormat="1" applyFont="1" applyFill="1" applyBorder="1" applyAlignment="1" applyProtection="1">
      <alignment horizontal="center" vertical="center"/>
      <protection locked="0"/>
    </xf>
    <xf numFmtId="10" fontId="10" fillId="41" borderId="10" xfId="0" applyNumberFormat="1" applyFont="1" applyFill="1" applyBorder="1" applyAlignment="1" applyProtection="1">
      <alignment horizontal="center" vertical="center"/>
      <protection locked="0"/>
    </xf>
    <xf numFmtId="9" fontId="10" fillId="41" borderId="22" xfId="63" applyFont="1" applyFill="1" applyBorder="1" applyAlignment="1" applyProtection="1">
      <alignment horizontal="center" vertical="center"/>
      <protection locked="0"/>
    </xf>
    <xf numFmtId="43" fontId="10" fillId="41" borderId="15" xfId="0" applyNumberFormat="1" applyFont="1" applyFill="1" applyBorder="1" applyAlignment="1" applyProtection="1">
      <alignment horizontal="center" vertical="center"/>
      <protection locked="0"/>
    </xf>
    <xf numFmtId="49" fontId="10" fillId="41" borderId="10" xfId="0" applyNumberFormat="1" applyFont="1" applyFill="1" applyBorder="1" applyAlignment="1" applyProtection="1">
      <alignment horizontal="center" vertical="center"/>
      <protection locked="0"/>
    </xf>
    <xf numFmtId="0" fontId="18" fillId="34" borderId="0" xfId="0" applyFont="1" applyFill="1" applyAlignment="1" applyProtection="1">
      <alignment horizontal="center" wrapText="1"/>
      <protection/>
    </xf>
    <xf numFmtId="0" fontId="16" fillId="34" borderId="0" xfId="0" applyFont="1" applyFill="1" applyAlignment="1" applyProtection="1">
      <alignment wrapText="1"/>
      <protection/>
    </xf>
    <xf numFmtId="0" fontId="4" fillId="34" borderId="0" xfId="0" applyFont="1" applyFill="1" applyAlignment="1" applyProtection="1">
      <alignment/>
      <protection/>
    </xf>
    <xf numFmtId="0" fontId="7" fillId="34" borderId="0" xfId="0" applyFont="1" applyFill="1" applyAlignment="1" applyProtection="1">
      <alignment horizontal="center" vertical="top" wrapText="1"/>
      <protection/>
    </xf>
    <xf numFmtId="0" fontId="3" fillId="34" borderId="0" xfId="0" applyFont="1" applyFill="1" applyAlignment="1" applyProtection="1">
      <alignment horizontal="left" vertical="top" wrapText="1"/>
      <protection/>
    </xf>
    <xf numFmtId="0" fontId="10" fillId="41" borderId="84" xfId="0" applyFont="1" applyFill="1" applyBorder="1" applyAlignment="1" applyProtection="1">
      <alignment horizontal="left" vertical="center" wrapText="1" indent="1"/>
      <protection locked="0"/>
    </xf>
    <xf numFmtId="0" fontId="10" fillId="41" borderId="133" xfId="0" applyFont="1" applyFill="1" applyBorder="1" applyAlignment="1" applyProtection="1">
      <alignment horizontal="left" vertical="center" wrapText="1" indent="1"/>
      <protection locked="0"/>
    </xf>
    <xf numFmtId="0" fontId="10" fillId="0" borderId="10" xfId="0" applyFont="1" applyFill="1" applyBorder="1" applyAlignment="1" applyProtection="1">
      <alignment horizontal="left" vertical="center" wrapText="1" indent="1"/>
      <protection locked="0"/>
    </xf>
    <xf numFmtId="0" fontId="10" fillId="0" borderId="10" xfId="0" applyFont="1" applyBorder="1" applyAlignment="1" applyProtection="1">
      <alignment horizontal="left" vertical="center" wrapText="1" indent="1"/>
      <protection locked="0"/>
    </xf>
    <xf numFmtId="0" fontId="10" fillId="0" borderId="13" xfId="0" applyFont="1" applyBorder="1" applyAlignment="1" applyProtection="1">
      <alignment horizontal="left" vertical="center" wrapText="1" indent="1"/>
      <protection locked="0"/>
    </xf>
    <xf numFmtId="0" fontId="18" fillId="0" borderId="0" xfId="0" applyFont="1" applyAlignment="1" applyProtection="1">
      <alignment horizontal="left" vertical="center" wrapText="1"/>
      <protection/>
    </xf>
    <xf numFmtId="0" fontId="9" fillId="33" borderId="85" xfId="0" applyFont="1" applyFill="1" applyBorder="1" applyAlignment="1" applyProtection="1">
      <alignment horizontal="left" vertical="center"/>
      <protection/>
    </xf>
    <xf numFmtId="0" fontId="9" fillId="33" borderId="134" xfId="0" applyFont="1" applyFill="1" applyBorder="1" applyAlignment="1" applyProtection="1">
      <alignment horizontal="left" vertical="center"/>
      <protection/>
    </xf>
    <xf numFmtId="0" fontId="10" fillId="0" borderId="99" xfId="0" applyFont="1" applyFill="1" applyBorder="1" applyAlignment="1" applyProtection="1">
      <alignment horizontal="left" vertical="center" indent="1"/>
      <protection locked="0"/>
    </xf>
    <xf numFmtId="0" fontId="10" fillId="0" borderId="17" xfId="0" applyFont="1" applyFill="1" applyBorder="1" applyAlignment="1" applyProtection="1">
      <alignment horizontal="left" vertical="center" indent="1"/>
      <protection locked="0"/>
    </xf>
    <xf numFmtId="0" fontId="10" fillId="0" borderId="100" xfId="0" applyFont="1" applyFill="1" applyBorder="1" applyAlignment="1" applyProtection="1">
      <alignment horizontal="left" vertical="center" indent="1"/>
      <protection locked="0"/>
    </xf>
    <xf numFmtId="0" fontId="10" fillId="0" borderId="22" xfId="0" applyFont="1" applyFill="1" applyBorder="1" applyAlignment="1" applyProtection="1">
      <alignment horizontal="left" vertical="center" indent="1"/>
      <protection locked="0"/>
    </xf>
    <xf numFmtId="0" fontId="10" fillId="0" borderId="25" xfId="0" applyFont="1" applyFill="1" applyBorder="1" applyAlignment="1" applyProtection="1">
      <alignment horizontal="left" vertical="center" indent="1"/>
      <protection locked="0"/>
    </xf>
    <xf numFmtId="0" fontId="10" fillId="0" borderId="79" xfId="0" applyFont="1" applyFill="1" applyBorder="1" applyAlignment="1" applyProtection="1">
      <alignment horizontal="left" vertical="center" indent="1"/>
      <protection locked="0"/>
    </xf>
    <xf numFmtId="0" fontId="9" fillId="33" borderId="20" xfId="0" applyFont="1" applyFill="1" applyBorder="1" applyAlignment="1" applyProtection="1">
      <alignment horizontal="left" vertical="center"/>
      <protection/>
    </xf>
    <xf numFmtId="0" fontId="9" fillId="33" borderId="18" xfId="0" applyFont="1" applyFill="1" applyBorder="1" applyAlignment="1" applyProtection="1">
      <alignment horizontal="left" vertical="center"/>
      <protection/>
    </xf>
    <xf numFmtId="182" fontId="10" fillId="0" borderId="22" xfId="0" applyNumberFormat="1" applyFont="1" applyFill="1" applyBorder="1" applyAlignment="1" applyProtection="1">
      <alignment horizontal="left" vertical="center" indent="1"/>
      <protection locked="0"/>
    </xf>
    <xf numFmtId="182" fontId="10" fillId="0" borderId="25" xfId="0" applyNumberFormat="1" applyFont="1" applyFill="1" applyBorder="1" applyAlignment="1" applyProtection="1">
      <alignment horizontal="left" vertical="center" indent="1"/>
      <protection locked="0"/>
    </xf>
    <xf numFmtId="182" fontId="10" fillId="0" borderId="79" xfId="0" applyNumberFormat="1" applyFont="1" applyFill="1" applyBorder="1" applyAlignment="1" applyProtection="1">
      <alignment horizontal="left" vertical="center" indent="1"/>
      <protection locked="0"/>
    </xf>
    <xf numFmtId="0" fontId="10" fillId="0" borderId="10" xfId="0" applyNumberFormat="1" applyFont="1" applyFill="1" applyBorder="1" applyAlignment="1" applyProtection="1">
      <alignment horizontal="left" vertical="center" wrapText="1" indent="1"/>
      <protection locked="0"/>
    </xf>
    <xf numFmtId="0" fontId="9" fillId="33" borderId="16" xfId="0" applyFont="1" applyFill="1" applyBorder="1" applyAlignment="1" applyProtection="1">
      <alignment horizontal="left" vertical="center"/>
      <protection/>
    </xf>
    <xf numFmtId="0" fontId="9" fillId="33" borderId="11" xfId="0" applyFont="1" applyFill="1" applyBorder="1" applyAlignment="1" applyProtection="1">
      <alignment horizontal="left" vertical="center"/>
      <protection/>
    </xf>
    <xf numFmtId="0" fontId="11" fillId="36" borderId="37" xfId="0" applyFont="1" applyFill="1" applyBorder="1" applyAlignment="1" applyProtection="1">
      <alignment horizontal="center" vertical="center" wrapText="1"/>
      <protection/>
    </xf>
    <xf numFmtId="0" fontId="11" fillId="36" borderId="135" xfId="0" applyFont="1" applyFill="1" applyBorder="1" applyAlignment="1" applyProtection="1">
      <alignment horizontal="center" vertical="center" wrapText="1"/>
      <protection/>
    </xf>
    <xf numFmtId="0" fontId="10" fillId="34" borderId="136" xfId="0" applyFont="1" applyFill="1" applyBorder="1" applyAlignment="1" applyProtection="1">
      <alignment horizontal="left" vertical="center" indent="1"/>
      <protection locked="0"/>
    </xf>
    <xf numFmtId="0" fontId="10" fillId="34" borderId="97" xfId="0" applyFont="1" applyFill="1" applyBorder="1" applyAlignment="1" applyProtection="1">
      <alignment horizontal="left" vertical="center" indent="1"/>
      <protection locked="0"/>
    </xf>
    <xf numFmtId="0" fontId="10" fillId="34" borderId="98" xfId="0" applyFont="1" applyFill="1" applyBorder="1" applyAlignment="1" applyProtection="1">
      <alignment horizontal="left" vertical="center" indent="1"/>
      <protection locked="0"/>
    </xf>
    <xf numFmtId="0" fontId="0" fillId="0" borderId="0" xfId="0" applyFont="1" applyBorder="1" applyAlignment="1" applyProtection="1">
      <alignment horizontal="left" vertical="center" wrapText="1"/>
      <protection/>
    </xf>
    <xf numFmtId="0" fontId="10" fillId="0" borderId="122" xfId="0" applyFont="1" applyFill="1" applyBorder="1" applyAlignment="1" applyProtection="1">
      <alignment horizontal="left" vertical="center" indent="1"/>
      <protection locked="0"/>
    </xf>
    <xf numFmtId="0" fontId="10" fillId="0" borderId="97" xfId="0" applyFont="1" applyFill="1" applyBorder="1" applyAlignment="1" applyProtection="1">
      <alignment horizontal="left" vertical="center" indent="1"/>
      <protection locked="0"/>
    </xf>
    <xf numFmtId="0" fontId="10" fillId="0" borderId="98" xfId="0" applyFont="1" applyFill="1" applyBorder="1" applyAlignment="1" applyProtection="1">
      <alignment horizontal="left" vertical="center" indent="1"/>
      <protection locked="0"/>
    </xf>
    <xf numFmtId="0" fontId="11" fillId="36" borderId="123" xfId="0" applyFont="1" applyFill="1" applyBorder="1" applyAlignment="1" applyProtection="1">
      <alignment horizontal="center" vertical="center" wrapText="1"/>
      <protection/>
    </xf>
    <xf numFmtId="0" fontId="11" fillId="36" borderId="137" xfId="0" applyFont="1" applyFill="1" applyBorder="1" applyAlignment="1" applyProtection="1">
      <alignment horizontal="center" vertical="center" wrapText="1"/>
      <protection/>
    </xf>
    <xf numFmtId="0" fontId="8" fillId="35" borderId="17" xfId="0" applyFont="1" applyFill="1" applyBorder="1" applyAlignment="1" applyProtection="1">
      <alignment horizontal="center" vertical="center"/>
      <protection/>
    </xf>
    <xf numFmtId="0" fontId="8" fillId="35" borderId="100" xfId="0" applyFont="1" applyFill="1" applyBorder="1" applyAlignment="1" applyProtection="1">
      <alignment horizontal="center" vertical="center"/>
      <protection/>
    </xf>
    <xf numFmtId="0" fontId="11" fillId="36" borderId="32" xfId="0" applyFont="1" applyFill="1" applyBorder="1" applyAlignment="1" applyProtection="1">
      <alignment horizontal="center" vertical="center" wrapText="1"/>
      <protection/>
    </xf>
    <xf numFmtId="0" fontId="11" fillId="36" borderId="34" xfId="0" applyFont="1" applyFill="1" applyBorder="1" applyAlignment="1" applyProtection="1">
      <alignment horizontal="center" vertical="center" wrapText="1"/>
      <protection/>
    </xf>
    <xf numFmtId="0" fontId="10" fillId="0" borderId="84" xfId="0" applyFont="1" applyFill="1" applyBorder="1" applyAlignment="1" applyProtection="1">
      <alignment horizontal="left" vertical="center" wrapText="1" indent="1"/>
      <protection locked="0"/>
    </xf>
    <xf numFmtId="0" fontId="10" fillId="0" borderId="84" xfId="0" applyFont="1" applyBorder="1" applyAlignment="1" applyProtection="1">
      <alignment horizontal="left" vertical="center" wrapText="1" indent="1"/>
      <protection locked="0"/>
    </xf>
    <xf numFmtId="0" fontId="10" fillId="0" borderId="133" xfId="0" applyFont="1" applyBorder="1" applyAlignment="1" applyProtection="1">
      <alignment horizontal="left" vertical="center" wrapText="1" indent="1"/>
      <protection locked="0"/>
    </xf>
    <xf numFmtId="0" fontId="0" fillId="0" borderId="36" xfId="0" applyFont="1" applyBorder="1" applyAlignment="1" applyProtection="1">
      <alignment vertical="center" wrapText="1"/>
      <protection/>
    </xf>
    <xf numFmtId="0" fontId="0" fillId="0" borderId="124" xfId="0" applyFont="1" applyBorder="1" applyAlignment="1" applyProtection="1">
      <alignment vertical="center" wrapText="1"/>
      <protection/>
    </xf>
    <xf numFmtId="0" fontId="0" fillId="0" borderId="138" xfId="0" applyFont="1" applyBorder="1" applyAlignment="1" applyProtection="1">
      <alignment vertical="center" wrapText="1"/>
      <protection/>
    </xf>
    <xf numFmtId="0" fontId="0" fillId="0" borderId="19" xfId="0" applyFont="1" applyBorder="1" applyAlignment="1" applyProtection="1">
      <alignment vertical="center" wrapText="1"/>
      <protection/>
    </xf>
    <xf numFmtId="0" fontId="0" fillId="0" borderId="139" xfId="0" applyFont="1" applyBorder="1" applyAlignment="1" applyProtection="1">
      <alignment vertical="center" wrapText="1"/>
      <protection/>
    </xf>
    <xf numFmtId="0" fontId="11" fillId="0" borderId="22" xfId="0" applyFont="1" applyFill="1" applyBorder="1" applyAlignment="1" applyProtection="1">
      <alignment horizontal="left" vertical="center" indent="1"/>
      <protection locked="0"/>
    </xf>
    <xf numFmtId="0" fontId="11" fillId="0" borderId="25" xfId="0" applyFont="1" applyFill="1" applyBorder="1" applyAlignment="1" applyProtection="1">
      <alignment horizontal="left" vertical="center" indent="1"/>
      <protection locked="0"/>
    </xf>
    <xf numFmtId="0" fontId="11" fillId="0" borderId="79" xfId="0" applyFont="1" applyFill="1" applyBorder="1" applyAlignment="1" applyProtection="1">
      <alignment horizontal="left" vertical="center" indent="1"/>
      <protection locked="0"/>
    </xf>
    <xf numFmtId="0" fontId="10" fillId="34" borderId="122" xfId="0" applyFont="1" applyFill="1" applyBorder="1" applyAlignment="1" applyProtection="1">
      <alignment horizontal="left" vertical="center" indent="1"/>
      <protection locked="0"/>
    </xf>
    <xf numFmtId="0" fontId="0" fillId="0" borderId="36" xfId="0" applyBorder="1" applyAlignment="1" applyProtection="1">
      <alignment horizontal="center" vertical="center" wrapText="1"/>
      <protection/>
    </xf>
    <xf numFmtId="0" fontId="0" fillId="0" borderId="34" xfId="0" applyBorder="1" applyAlignment="1" applyProtection="1">
      <alignment horizontal="center" vertical="center" wrapText="1"/>
      <protection/>
    </xf>
    <xf numFmtId="0" fontId="0" fillId="0" borderId="138"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10" fillId="0" borderId="22" xfId="0" applyFont="1" applyFill="1" applyBorder="1" applyAlignment="1" applyProtection="1">
      <alignment vertical="center" wrapText="1"/>
      <protection locked="0"/>
    </xf>
    <xf numFmtId="0" fontId="10" fillId="0" borderId="25" xfId="0" applyFont="1" applyFill="1" applyBorder="1" applyAlignment="1" applyProtection="1">
      <alignment vertical="center" wrapText="1"/>
      <protection locked="0"/>
    </xf>
    <xf numFmtId="0" fontId="10" fillId="0" borderId="15" xfId="0" applyFont="1" applyFill="1" applyBorder="1" applyAlignment="1" applyProtection="1">
      <alignment vertical="center" wrapText="1"/>
      <protection locked="0"/>
    </xf>
    <xf numFmtId="0" fontId="10" fillId="41" borderId="22" xfId="0" applyFont="1" applyFill="1" applyBorder="1" applyAlignment="1" applyProtection="1">
      <alignment vertical="center" wrapText="1"/>
      <protection/>
    </xf>
    <xf numFmtId="0" fontId="10" fillId="41" borderId="15" xfId="0" applyFont="1" applyFill="1" applyBorder="1" applyAlignment="1">
      <alignment vertical="center" wrapText="1"/>
    </xf>
    <xf numFmtId="0" fontId="10" fillId="41" borderId="22" xfId="0" applyFont="1" applyFill="1" applyBorder="1" applyAlignment="1" applyProtection="1">
      <alignment horizontal="left" vertical="center" wrapText="1" indent="1"/>
      <protection locked="0"/>
    </xf>
    <xf numFmtId="0" fontId="10" fillId="41" borderId="79" xfId="0" applyFont="1" applyFill="1" applyBorder="1" applyAlignment="1" applyProtection="1">
      <alignment horizontal="left" vertical="center" wrapText="1" indent="1"/>
      <protection locked="0"/>
    </xf>
    <xf numFmtId="0" fontId="0" fillId="41" borderId="79" xfId="0" applyFill="1" applyBorder="1" applyAlignment="1">
      <alignment horizontal="left" vertical="center" wrapText="1" indent="1"/>
    </xf>
    <xf numFmtId="0" fontId="112" fillId="41" borderId="32" xfId="0" applyFont="1" applyFill="1" applyBorder="1" applyAlignment="1" applyProtection="1">
      <alignment horizontal="left" vertical="center" wrapText="1" indent="1"/>
      <protection locked="0"/>
    </xf>
    <xf numFmtId="0" fontId="112" fillId="41" borderId="124" xfId="0" applyFont="1" applyFill="1" applyBorder="1" applyAlignment="1" applyProtection="1">
      <alignment horizontal="left" vertical="center" wrapText="1" indent="1"/>
      <protection locked="0"/>
    </xf>
    <xf numFmtId="0" fontId="113" fillId="41" borderId="26" xfId="0" applyFont="1" applyFill="1" applyBorder="1" applyAlignment="1">
      <alignment horizontal="left" vertical="center" wrapText="1" indent="1"/>
    </xf>
    <xf numFmtId="0" fontId="113" fillId="41" borderId="116" xfId="0" applyFont="1" applyFill="1" applyBorder="1" applyAlignment="1">
      <alignment horizontal="left" vertical="center" wrapText="1" indent="1"/>
    </xf>
    <xf numFmtId="0" fontId="113" fillId="41" borderId="106" xfId="0" applyFont="1" applyFill="1" applyBorder="1" applyAlignment="1">
      <alignment horizontal="left" vertical="center" wrapText="1" indent="1"/>
    </xf>
    <xf numFmtId="0" fontId="113" fillId="41" borderId="130" xfId="0" applyFont="1" applyFill="1" applyBorder="1" applyAlignment="1">
      <alignment horizontal="left" vertical="center" wrapText="1" indent="1"/>
    </xf>
    <xf numFmtId="0" fontId="0" fillId="0" borderId="25" xfId="0" applyBorder="1" applyAlignment="1">
      <alignment vertical="center" wrapText="1"/>
    </xf>
    <xf numFmtId="0" fontId="0" fillId="0" borderId="15" xfId="0" applyBorder="1" applyAlignment="1">
      <alignment vertical="center" wrapText="1"/>
    </xf>
    <xf numFmtId="0" fontId="112" fillId="41" borderId="22" xfId="0" applyFont="1" applyFill="1" applyBorder="1" applyAlignment="1" applyProtection="1">
      <alignment horizontal="left" vertical="center" wrapText="1" indent="1"/>
      <protection locked="0"/>
    </xf>
    <xf numFmtId="0" fontId="112" fillId="41" borderId="79" xfId="0" applyFont="1" applyFill="1" applyBorder="1" applyAlignment="1" applyProtection="1">
      <alignment horizontal="left" vertical="center" wrapText="1" indent="1"/>
      <protection locked="0"/>
    </xf>
    <xf numFmtId="0" fontId="10" fillId="35" borderId="122" xfId="0" applyFont="1" applyFill="1" applyBorder="1" applyAlignment="1" applyProtection="1">
      <alignment horizontal="left" vertical="center" indent="1"/>
      <protection/>
    </xf>
    <xf numFmtId="0" fontId="10" fillId="35" borderId="97" xfId="0" applyFont="1" applyFill="1" applyBorder="1" applyAlignment="1" applyProtection="1">
      <alignment horizontal="left" vertical="center" indent="1"/>
      <protection/>
    </xf>
    <xf numFmtId="0" fontId="10" fillId="35" borderId="98" xfId="0" applyFont="1" applyFill="1" applyBorder="1" applyAlignment="1" applyProtection="1">
      <alignment horizontal="left" vertical="center" indent="1"/>
      <protection/>
    </xf>
    <xf numFmtId="0" fontId="0" fillId="0" borderId="106" xfId="0" applyBorder="1" applyAlignment="1" applyProtection="1">
      <alignment horizontal="center" vertical="center" wrapText="1"/>
      <protection/>
    </xf>
    <xf numFmtId="0" fontId="0" fillId="0" borderId="63" xfId="0" applyBorder="1" applyAlignment="1" applyProtection="1">
      <alignment horizontal="center" vertical="center" wrapText="1"/>
      <protection/>
    </xf>
    <xf numFmtId="0" fontId="0" fillId="0" borderId="84" xfId="0" applyBorder="1" applyAlignment="1" applyProtection="1">
      <alignment horizontal="center" vertical="center"/>
      <protection/>
    </xf>
    <xf numFmtId="0" fontId="0" fillId="0" borderId="84" xfId="0" applyBorder="1" applyAlignment="1" applyProtection="1">
      <alignment horizontal="center" vertical="center" wrapText="1"/>
      <protection/>
    </xf>
    <xf numFmtId="0" fontId="11" fillId="36" borderId="124" xfId="0" applyFont="1" applyFill="1" applyBorder="1" applyAlignment="1" applyProtection="1">
      <alignment horizontal="center" vertical="center" wrapText="1"/>
      <protection/>
    </xf>
    <xf numFmtId="0" fontId="11" fillId="36" borderId="106" xfId="0" applyFont="1" applyFill="1" applyBorder="1" applyAlignment="1" applyProtection="1">
      <alignment horizontal="center" vertical="center" wrapText="1"/>
      <protection/>
    </xf>
    <xf numFmtId="0" fontId="11" fillId="36" borderId="130" xfId="0" applyFont="1" applyFill="1" applyBorder="1" applyAlignment="1" applyProtection="1">
      <alignment horizontal="center" vertical="center" wrapText="1"/>
      <protection/>
    </xf>
    <xf numFmtId="0" fontId="9" fillId="33" borderId="58" xfId="0" applyFont="1" applyFill="1" applyBorder="1" applyAlignment="1" applyProtection="1">
      <alignment horizontal="left" vertical="center"/>
      <protection/>
    </xf>
    <xf numFmtId="0" fontId="0" fillId="0" borderId="84" xfId="0" applyFont="1" applyBorder="1" applyAlignment="1" applyProtection="1">
      <alignment horizontal="center" vertical="center"/>
      <protection/>
    </xf>
    <xf numFmtId="0" fontId="11" fillId="35" borderId="99" xfId="0" applyFont="1" applyFill="1" applyBorder="1" applyAlignment="1" applyProtection="1">
      <alignment horizontal="left" vertical="center" indent="1"/>
      <protection/>
    </xf>
    <xf numFmtId="0" fontId="11" fillId="35" borderId="17" xfId="0" applyFont="1" applyFill="1" applyBorder="1" applyAlignment="1" applyProtection="1">
      <alignment horizontal="left" vertical="center" indent="1"/>
      <protection/>
    </xf>
    <xf numFmtId="0" fontId="11" fillId="35" borderId="100" xfId="0" applyFont="1" applyFill="1" applyBorder="1" applyAlignment="1" applyProtection="1">
      <alignment horizontal="left" vertical="center" indent="1"/>
      <protection/>
    </xf>
    <xf numFmtId="0" fontId="12" fillId="35" borderId="120" xfId="0" applyFont="1" applyFill="1" applyBorder="1" applyAlignment="1" applyProtection="1">
      <alignment vertical="center"/>
      <protection/>
    </xf>
    <xf numFmtId="0" fontId="0" fillId="0" borderId="17" xfId="0" applyBorder="1" applyAlignment="1" applyProtection="1">
      <alignment vertical="center"/>
      <protection/>
    </xf>
    <xf numFmtId="0" fontId="0" fillId="0" borderId="58" xfId="0" applyBorder="1" applyAlignment="1" applyProtection="1">
      <alignment vertical="center"/>
      <protection/>
    </xf>
    <xf numFmtId="0" fontId="0" fillId="0" borderId="100" xfId="0" applyBorder="1" applyAlignment="1" applyProtection="1">
      <alignment vertical="center"/>
      <protection/>
    </xf>
    <xf numFmtId="0" fontId="11" fillId="36" borderId="36" xfId="0" applyFont="1" applyFill="1" applyBorder="1" applyAlignment="1" applyProtection="1">
      <alignment horizontal="center" vertical="center" wrapText="1"/>
      <protection/>
    </xf>
    <xf numFmtId="0" fontId="11" fillId="36" borderId="63" xfId="0" applyFont="1" applyFill="1" applyBorder="1" applyAlignment="1" applyProtection="1">
      <alignment horizontal="center" vertical="center" wrapText="1"/>
      <protection/>
    </xf>
    <xf numFmtId="0" fontId="11" fillId="36" borderId="22" xfId="0" applyFont="1" applyFill="1"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10" fillId="0" borderId="22" xfId="0" applyFont="1" applyFill="1" applyBorder="1" applyAlignment="1" applyProtection="1">
      <alignment horizontal="left" vertical="center" wrapText="1" indent="1"/>
      <protection locked="0"/>
    </xf>
    <xf numFmtId="0" fontId="10" fillId="0" borderId="25" xfId="0" applyFont="1" applyFill="1" applyBorder="1" applyAlignment="1" applyProtection="1">
      <alignment horizontal="left" vertical="center" wrapText="1" indent="1"/>
      <protection locked="0"/>
    </xf>
    <xf numFmtId="0" fontId="10" fillId="0" borderId="79" xfId="0" applyFont="1" applyFill="1" applyBorder="1" applyAlignment="1" applyProtection="1">
      <alignment horizontal="left" vertical="center" wrapText="1" indent="1"/>
      <protection locked="0"/>
    </xf>
    <xf numFmtId="0" fontId="59" fillId="0" borderId="107" xfId="0" applyFont="1" applyFill="1" applyBorder="1" applyAlignment="1" applyProtection="1">
      <alignment vertical="center" wrapText="1"/>
      <protection locked="0"/>
    </xf>
    <xf numFmtId="0" fontId="0" fillId="0" borderId="140" xfId="0" applyFont="1" applyFill="1" applyBorder="1" applyAlignment="1" applyProtection="1">
      <alignment vertical="center"/>
      <protection locked="0"/>
    </xf>
    <xf numFmtId="0" fontId="0" fillId="0" borderId="129" xfId="0" applyFont="1" applyFill="1" applyBorder="1" applyAlignment="1" applyProtection="1">
      <alignment vertical="center"/>
      <protection locked="0"/>
    </xf>
    <xf numFmtId="0" fontId="10" fillId="0" borderId="0" xfId="0" applyFont="1" applyBorder="1" applyAlignment="1" applyProtection="1">
      <alignment horizontal="left" vertical="center" indent="1"/>
      <protection/>
    </xf>
    <xf numFmtId="0" fontId="11" fillId="0" borderId="0" xfId="0" applyFont="1" applyFill="1" applyBorder="1" applyAlignment="1" applyProtection="1">
      <alignment vertical="center" wrapText="1"/>
      <protection/>
    </xf>
    <xf numFmtId="0" fontId="0" fillId="0" borderId="0" xfId="0" applyFill="1" applyBorder="1" applyAlignment="1" applyProtection="1">
      <alignment vertical="center"/>
      <protection/>
    </xf>
    <xf numFmtId="0" fontId="10" fillId="45" borderId="22" xfId="0" applyFont="1" applyFill="1" applyBorder="1" applyAlignment="1" applyProtection="1">
      <alignment horizontal="center" vertical="center" wrapText="1"/>
      <protection locked="0"/>
    </xf>
    <xf numFmtId="0" fontId="10" fillId="45" borderId="25" xfId="0" applyFont="1" applyFill="1" applyBorder="1" applyAlignment="1" applyProtection="1">
      <alignment horizontal="center" vertical="center" wrapText="1"/>
      <protection locked="0"/>
    </xf>
    <xf numFmtId="0" fontId="10" fillId="45" borderId="79" xfId="0" applyFont="1" applyFill="1" applyBorder="1" applyAlignment="1" applyProtection="1">
      <alignment horizontal="center" vertical="center" wrapText="1"/>
      <protection locked="0"/>
    </xf>
    <xf numFmtId="0" fontId="10" fillId="0" borderId="22" xfId="0" applyFont="1" applyFill="1" applyBorder="1" applyAlignment="1" applyProtection="1">
      <alignment horizontal="left" vertical="center" wrapText="1"/>
      <protection locked="0"/>
    </xf>
    <xf numFmtId="0" fontId="10" fillId="0" borderId="25" xfId="0" applyFont="1" applyFill="1" applyBorder="1" applyAlignment="1" applyProtection="1">
      <alignment horizontal="left" vertical="center" wrapText="1"/>
      <protection locked="0"/>
    </xf>
    <xf numFmtId="0" fontId="10" fillId="0" borderId="79" xfId="0" applyFont="1" applyFill="1" applyBorder="1" applyAlignment="1" applyProtection="1">
      <alignment horizontal="left" vertical="center" wrapText="1"/>
      <protection locked="0"/>
    </xf>
    <xf numFmtId="0" fontId="10" fillId="0" borderId="141" xfId="0" applyFont="1" applyFill="1" applyBorder="1" applyAlignment="1" applyProtection="1">
      <alignment horizontal="left" vertical="center" wrapText="1"/>
      <protection locked="0"/>
    </xf>
    <xf numFmtId="0" fontId="0" fillId="0" borderId="25" xfId="0" applyBorder="1" applyAlignment="1">
      <alignment horizontal="left" vertical="center" wrapText="1"/>
    </xf>
    <xf numFmtId="0" fontId="0" fillId="0" borderId="15" xfId="0" applyBorder="1" applyAlignment="1">
      <alignment horizontal="left" vertical="center" wrapText="1"/>
    </xf>
    <xf numFmtId="0" fontId="11" fillId="0" borderId="141" xfId="0" applyFont="1" applyFill="1" applyBorder="1" applyAlignment="1" applyProtection="1">
      <alignment horizontal="left" vertical="center" wrapText="1"/>
      <protection locked="0"/>
    </xf>
    <xf numFmtId="0" fontId="10" fillId="0" borderId="15" xfId="0" applyFont="1" applyFill="1" applyBorder="1" applyAlignment="1" applyProtection="1">
      <alignment horizontal="left" vertical="center" wrapText="1"/>
      <protection locked="0"/>
    </xf>
    <xf numFmtId="0" fontId="11" fillId="0" borderId="22" xfId="0" applyFont="1" applyFill="1" applyBorder="1" applyAlignment="1" applyProtection="1">
      <alignment horizontal="left" vertical="center" wrapText="1"/>
      <protection locked="0"/>
    </xf>
    <xf numFmtId="0" fontId="11" fillId="0" borderId="25" xfId="0" applyFont="1" applyFill="1" applyBorder="1" applyAlignment="1" applyProtection="1">
      <alignment horizontal="left" vertical="center" wrapText="1"/>
      <protection locked="0"/>
    </xf>
    <xf numFmtId="0" fontId="11" fillId="0" borderId="79" xfId="0" applyFont="1" applyFill="1" applyBorder="1" applyAlignment="1" applyProtection="1">
      <alignment horizontal="left" vertical="center" wrapText="1"/>
      <protection locked="0"/>
    </xf>
    <xf numFmtId="0" fontId="112" fillId="41" borderId="22" xfId="0" applyFont="1" applyFill="1" applyBorder="1" applyAlignment="1" applyProtection="1">
      <alignment horizontal="left" vertical="center" wrapText="1"/>
      <protection locked="0"/>
    </xf>
    <xf numFmtId="0" fontId="112" fillId="41" borderId="25" xfId="0" applyFont="1" applyFill="1" applyBorder="1" applyAlignment="1" applyProtection="1">
      <alignment horizontal="left" vertical="center" wrapText="1"/>
      <protection locked="0"/>
    </xf>
    <xf numFmtId="0" fontId="112" fillId="41" borderId="79" xfId="0" applyFont="1" applyFill="1" applyBorder="1" applyAlignment="1" applyProtection="1">
      <alignment horizontal="left" vertical="center" wrapText="1"/>
      <protection locked="0"/>
    </xf>
    <xf numFmtId="0" fontId="3" fillId="41" borderId="22" xfId="0" applyFont="1" applyFill="1" applyBorder="1" applyAlignment="1" applyProtection="1">
      <alignment horizontal="left" vertical="center" wrapText="1"/>
      <protection locked="0"/>
    </xf>
    <xf numFmtId="0" fontId="3" fillId="41" borderId="25" xfId="0" applyFont="1" applyFill="1" applyBorder="1" applyAlignment="1" applyProtection="1">
      <alignment horizontal="left" vertical="center" wrapText="1"/>
      <protection locked="0"/>
    </xf>
    <xf numFmtId="0" fontId="3" fillId="41" borderId="79" xfId="0" applyFont="1" applyFill="1" applyBorder="1" applyAlignment="1" applyProtection="1">
      <alignment horizontal="left" vertical="center" wrapText="1"/>
      <protection locked="0"/>
    </xf>
    <xf numFmtId="0" fontId="11" fillId="51" borderId="99" xfId="0" applyFont="1" applyFill="1" applyBorder="1" applyAlignment="1" applyProtection="1">
      <alignment horizontal="center" vertical="center" wrapText="1"/>
      <protection/>
    </xf>
    <xf numFmtId="0" fontId="11" fillId="51" borderId="17" xfId="0" applyFont="1" applyFill="1" applyBorder="1" applyAlignment="1" applyProtection="1">
      <alignment horizontal="center" vertical="center" wrapText="1"/>
      <protection/>
    </xf>
    <xf numFmtId="0" fontId="11" fillId="51" borderId="100" xfId="0" applyFont="1" applyFill="1" applyBorder="1" applyAlignment="1" applyProtection="1">
      <alignment horizontal="center" vertical="center" wrapText="1"/>
      <protection/>
    </xf>
    <xf numFmtId="0" fontId="11" fillId="41" borderId="22" xfId="0" applyFont="1" applyFill="1" applyBorder="1" applyAlignment="1" applyProtection="1">
      <alignment horizontal="left" vertical="center" wrapText="1"/>
      <protection locked="0"/>
    </xf>
    <xf numFmtId="0" fontId="11" fillId="41" borderId="25" xfId="0" applyFont="1" applyFill="1" applyBorder="1" applyAlignment="1" applyProtection="1">
      <alignment horizontal="left" vertical="center" wrapText="1"/>
      <protection locked="0"/>
    </xf>
    <xf numFmtId="0" fontId="11" fillId="41" borderId="79" xfId="0" applyFont="1" applyFill="1" applyBorder="1" applyAlignment="1" applyProtection="1">
      <alignment horizontal="left" vertical="center" wrapText="1"/>
      <protection locked="0"/>
    </xf>
    <xf numFmtId="0" fontId="10" fillId="41" borderId="22" xfId="0" applyFont="1" applyFill="1" applyBorder="1" applyAlignment="1" applyProtection="1">
      <alignment horizontal="left" vertical="center" wrapText="1"/>
      <protection locked="0"/>
    </xf>
    <xf numFmtId="0" fontId="0" fillId="41" borderId="25" xfId="0" applyFont="1" applyFill="1" applyBorder="1" applyAlignment="1">
      <alignment horizontal="left" vertical="center" wrapText="1"/>
    </xf>
    <xf numFmtId="0" fontId="0" fillId="41" borderId="79" xfId="0" applyFont="1" applyFill="1" applyBorder="1" applyAlignment="1">
      <alignment horizontal="left" vertical="center" wrapText="1"/>
    </xf>
    <xf numFmtId="0" fontId="3" fillId="41" borderId="25" xfId="0" applyFont="1" applyFill="1" applyBorder="1" applyAlignment="1">
      <alignment horizontal="left" vertical="center" wrapText="1"/>
    </xf>
    <xf numFmtId="0" fontId="3" fillId="41" borderId="79" xfId="0" applyFont="1" applyFill="1" applyBorder="1" applyAlignment="1">
      <alignment horizontal="left" vertical="center" wrapText="1"/>
    </xf>
    <xf numFmtId="0" fontId="0" fillId="0" borderId="25" xfId="0" applyFill="1" applyBorder="1" applyAlignment="1" applyProtection="1">
      <alignment horizontal="left" vertical="center" wrapText="1"/>
      <protection locked="0"/>
    </xf>
    <xf numFmtId="0" fontId="0" fillId="0" borderId="25" xfId="0" applyBorder="1" applyAlignment="1" applyProtection="1">
      <alignment vertical="center" wrapText="1"/>
      <protection locked="0"/>
    </xf>
    <xf numFmtId="0" fontId="0" fillId="0" borderId="15" xfId="0" applyBorder="1" applyAlignment="1" applyProtection="1">
      <alignment vertical="center" wrapText="1"/>
      <protection locked="0"/>
    </xf>
    <xf numFmtId="0" fontId="58" fillId="0" borderId="19" xfId="0" applyFont="1" applyFill="1" applyBorder="1" applyAlignment="1" applyProtection="1">
      <alignment horizontal="left" vertical="center"/>
      <protection/>
    </xf>
    <xf numFmtId="0" fontId="57" fillId="0" borderId="19" xfId="0" applyFont="1" applyFill="1" applyBorder="1" applyAlignment="1" applyProtection="1">
      <alignment horizontal="left" vertical="center"/>
      <protection/>
    </xf>
    <xf numFmtId="0" fontId="11" fillId="45" borderId="141" xfId="0" applyFont="1" applyFill="1" applyBorder="1" applyAlignment="1" applyProtection="1">
      <alignment horizontal="center" vertical="center" wrapText="1"/>
      <protection locked="0"/>
    </xf>
    <xf numFmtId="0" fontId="11" fillId="45" borderId="25" xfId="0" applyFont="1" applyFill="1" applyBorder="1" applyAlignment="1" applyProtection="1">
      <alignment horizontal="center" vertical="center" wrapText="1"/>
      <protection locked="0"/>
    </xf>
    <xf numFmtId="0" fontId="11" fillId="45" borderId="79" xfId="0" applyFont="1" applyFill="1" applyBorder="1" applyAlignment="1" applyProtection="1">
      <alignment horizontal="center" vertical="center" wrapText="1"/>
      <protection locked="0"/>
    </xf>
    <xf numFmtId="0" fontId="10" fillId="41" borderId="25" xfId="0" applyFont="1" applyFill="1" applyBorder="1" applyAlignment="1" applyProtection="1">
      <alignment horizontal="left" vertical="center" wrapText="1"/>
      <protection locked="0"/>
    </xf>
    <xf numFmtId="0" fontId="10" fillId="41" borderId="79" xfId="0" applyFont="1" applyFill="1" applyBorder="1" applyAlignment="1" applyProtection="1">
      <alignment horizontal="left" vertical="center" wrapText="1"/>
      <protection locked="0"/>
    </xf>
    <xf numFmtId="0" fontId="3" fillId="41" borderId="25" xfId="0" applyFont="1" applyFill="1" applyBorder="1" applyAlignment="1" applyProtection="1">
      <alignment horizontal="left" wrapText="1"/>
      <protection locked="0"/>
    </xf>
    <xf numFmtId="0" fontId="3" fillId="41" borderId="79" xfId="0" applyFont="1" applyFill="1" applyBorder="1" applyAlignment="1" applyProtection="1">
      <alignment horizontal="left" wrapText="1"/>
      <protection locked="0"/>
    </xf>
    <xf numFmtId="0" fontId="10" fillId="41" borderId="25" xfId="0" applyFont="1" applyFill="1" applyBorder="1" applyAlignment="1" applyProtection="1">
      <alignment horizontal="left" wrapText="1"/>
      <protection locked="0"/>
    </xf>
    <xf numFmtId="0" fontId="10" fillId="41" borderId="79" xfId="0" applyFont="1" applyFill="1" applyBorder="1" applyAlignment="1" applyProtection="1">
      <alignment horizontal="left" wrapText="1"/>
      <protection locked="0"/>
    </xf>
    <xf numFmtId="0" fontId="10" fillId="0" borderId="122" xfId="0" applyFont="1" applyFill="1" applyBorder="1" applyAlignment="1" applyProtection="1">
      <alignment horizontal="left" vertical="center" wrapText="1"/>
      <protection locked="0"/>
    </xf>
    <xf numFmtId="0" fontId="10" fillId="0" borderId="97" xfId="0" applyFont="1" applyFill="1" applyBorder="1" applyAlignment="1" applyProtection="1">
      <alignment horizontal="left" vertical="center" wrapText="1"/>
      <protection locked="0"/>
    </xf>
    <xf numFmtId="0" fontId="10" fillId="0" borderId="98" xfId="0" applyFont="1" applyFill="1" applyBorder="1" applyAlignment="1" applyProtection="1">
      <alignment horizontal="left" vertical="center" wrapText="1"/>
      <protection locked="0"/>
    </xf>
    <xf numFmtId="0" fontId="10" fillId="0" borderId="94" xfId="0" applyFont="1" applyFill="1" applyBorder="1" applyAlignment="1" applyProtection="1">
      <alignment vertical="center" wrapText="1"/>
      <protection locked="0"/>
    </xf>
    <xf numFmtId="0" fontId="10" fillId="0" borderId="94" xfId="0" applyFont="1" applyFill="1" applyBorder="1" applyAlignment="1" applyProtection="1">
      <alignment wrapText="1"/>
      <protection locked="0"/>
    </xf>
    <xf numFmtId="0" fontId="10" fillId="0" borderId="105" xfId="0" applyFont="1" applyFill="1" applyBorder="1" applyAlignment="1" applyProtection="1">
      <alignment wrapText="1"/>
      <protection locked="0"/>
    </xf>
    <xf numFmtId="0" fontId="11" fillId="0" borderId="103" xfId="0" applyFont="1" applyFill="1" applyBorder="1" applyAlignment="1" applyProtection="1">
      <alignment horizontal="left" vertical="center" wrapText="1"/>
      <protection/>
    </xf>
    <xf numFmtId="0" fontId="20" fillId="0" borderId="94" xfId="0" applyFont="1" applyFill="1" applyBorder="1" applyAlignment="1" applyProtection="1">
      <alignment horizontal="left" vertical="center" wrapText="1"/>
      <protection/>
    </xf>
    <xf numFmtId="0" fontId="14" fillId="33" borderId="20" xfId="0" applyFont="1" applyFill="1" applyBorder="1" applyAlignment="1" applyProtection="1">
      <alignment horizontal="left" vertical="center"/>
      <protection/>
    </xf>
    <xf numFmtId="0" fontId="14" fillId="33" borderId="0" xfId="0" applyFont="1" applyFill="1" applyBorder="1" applyAlignment="1" applyProtection="1">
      <alignment horizontal="left" vertical="center"/>
      <protection/>
    </xf>
    <xf numFmtId="0" fontId="11" fillId="0" borderId="102" xfId="0" applyFont="1" applyFill="1" applyBorder="1" applyAlignment="1" applyProtection="1">
      <alignment horizontal="left" vertical="center" wrapText="1"/>
      <protection/>
    </xf>
    <xf numFmtId="0" fontId="20" fillId="0" borderId="10" xfId="0" applyFont="1" applyFill="1" applyBorder="1" applyAlignment="1" applyProtection="1">
      <alignment horizontal="left" vertical="center" wrapText="1"/>
      <protection/>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wrapText="1"/>
      <protection locked="0"/>
    </xf>
    <xf numFmtId="0" fontId="10" fillId="0" borderId="13" xfId="0" applyFont="1" applyFill="1" applyBorder="1" applyAlignment="1" applyProtection="1">
      <alignment wrapText="1"/>
      <protection locked="0"/>
    </xf>
    <xf numFmtId="0" fontId="11" fillId="51" borderId="12" xfId="0" applyFont="1" applyFill="1" applyBorder="1" applyAlignment="1" applyProtection="1">
      <alignment horizontal="center" vertical="center" wrapText="1"/>
      <protection/>
    </xf>
    <xf numFmtId="0" fontId="0" fillId="51" borderId="12" xfId="0" applyFill="1" applyBorder="1" applyAlignment="1" applyProtection="1">
      <alignment/>
      <protection/>
    </xf>
    <xf numFmtId="0" fontId="0" fillId="51" borderId="21" xfId="0" applyFill="1" applyBorder="1" applyAlignment="1" applyProtection="1">
      <alignment/>
      <protection/>
    </xf>
    <xf numFmtId="0" fontId="11" fillId="51" borderId="101" xfId="0" applyFont="1" applyFill="1" applyBorder="1" applyAlignment="1" applyProtection="1">
      <alignment horizontal="center" vertical="center" wrapText="1"/>
      <protection/>
    </xf>
    <xf numFmtId="0" fontId="0" fillId="51" borderId="12" xfId="0" applyFill="1" applyBorder="1" applyAlignment="1" applyProtection="1">
      <alignment horizontal="center" vertical="center" wrapText="1"/>
      <protection/>
    </xf>
    <xf numFmtId="0" fontId="10" fillId="0" borderId="136" xfId="0" applyFont="1" applyFill="1" applyBorder="1" applyAlignment="1" applyProtection="1">
      <alignment horizontal="left" vertical="center" wrapText="1"/>
      <protection locked="0"/>
    </xf>
    <xf numFmtId="0" fontId="0" fillId="0" borderId="97" xfId="0" applyFill="1" applyBorder="1" applyAlignment="1" applyProtection="1">
      <alignment horizontal="left" vertical="center" wrapText="1"/>
      <protection locked="0"/>
    </xf>
    <xf numFmtId="0" fontId="0" fillId="0" borderId="97" xfId="0" applyBorder="1" applyAlignment="1" applyProtection="1">
      <alignment vertical="center" wrapText="1"/>
      <protection locked="0"/>
    </xf>
    <xf numFmtId="0" fontId="0" fillId="0" borderId="127" xfId="0" applyBorder="1" applyAlignment="1" applyProtection="1">
      <alignment vertical="center" wrapText="1"/>
      <protection locked="0"/>
    </xf>
    <xf numFmtId="0" fontId="45" fillId="34" borderId="20" xfId="0" applyFont="1" applyFill="1" applyBorder="1" applyAlignment="1" applyProtection="1">
      <alignment horizontal="left" wrapText="1"/>
      <protection/>
    </xf>
    <xf numFmtId="0" fontId="3" fillId="34" borderId="0" xfId="0" applyFont="1" applyFill="1" applyBorder="1" applyAlignment="1" applyProtection="1">
      <alignment horizontal="left" wrapText="1"/>
      <protection/>
    </xf>
    <xf numFmtId="0" fontId="11" fillId="51" borderId="120" xfId="0" applyFont="1" applyFill="1" applyBorder="1" applyAlignment="1" applyProtection="1">
      <alignment horizontal="center" vertical="center" wrapText="1"/>
      <protection/>
    </xf>
    <xf numFmtId="0" fontId="11" fillId="51" borderId="14" xfId="0" applyFont="1" applyFill="1" applyBorder="1" applyAlignment="1" applyProtection="1">
      <alignment horizontal="center" vertical="center" wrapText="1"/>
      <protection/>
    </xf>
    <xf numFmtId="0" fontId="3" fillId="41" borderId="22" xfId="0" applyFont="1" applyFill="1" applyBorder="1" applyAlignment="1" applyProtection="1">
      <alignment horizontal="left" vertical="center" wrapText="1"/>
      <protection locked="0"/>
    </xf>
    <xf numFmtId="0" fontId="3" fillId="41" borderId="25" xfId="0" applyFont="1" applyFill="1" applyBorder="1" applyAlignment="1" applyProtection="1">
      <alignment horizontal="left" vertical="center" wrapText="1"/>
      <protection locked="0"/>
    </xf>
    <xf numFmtId="0" fontId="3" fillId="41" borderId="79" xfId="0" applyFont="1" applyFill="1" applyBorder="1" applyAlignment="1" applyProtection="1">
      <alignment horizontal="left" vertical="center" wrapText="1"/>
      <protection locked="0"/>
    </xf>
    <xf numFmtId="0" fontId="10" fillId="41" borderId="141" xfId="0" applyFont="1" applyFill="1" applyBorder="1" applyAlignment="1" applyProtection="1">
      <alignment horizontal="left" vertical="center" wrapText="1"/>
      <protection locked="0"/>
    </xf>
    <xf numFmtId="0" fontId="0" fillId="41" borderId="25" xfId="0" applyFill="1" applyBorder="1" applyAlignment="1" applyProtection="1">
      <alignment horizontal="left" vertical="center" wrapText="1"/>
      <protection locked="0"/>
    </xf>
    <xf numFmtId="0" fontId="0" fillId="41" borderId="25" xfId="0" applyFill="1" applyBorder="1" applyAlignment="1" applyProtection="1">
      <alignment vertical="center" wrapText="1"/>
      <protection locked="0"/>
    </xf>
    <xf numFmtId="0" fontId="0" fillId="41" borderId="15" xfId="0" applyFill="1" applyBorder="1" applyAlignment="1" applyProtection="1">
      <alignment vertical="center" wrapText="1"/>
      <protection locked="0"/>
    </xf>
    <xf numFmtId="0" fontId="10" fillId="41" borderId="22" xfId="0" applyFont="1" applyFill="1" applyBorder="1" applyAlignment="1" applyProtection="1" quotePrefix="1">
      <alignment horizontal="left" vertical="center" wrapText="1"/>
      <protection locked="0"/>
    </xf>
    <xf numFmtId="0" fontId="0" fillId="0" borderId="17" xfId="0" applyBorder="1" applyAlignment="1" applyProtection="1">
      <alignment horizontal="center" vertical="center" wrapText="1"/>
      <protection/>
    </xf>
    <xf numFmtId="0" fontId="0" fillId="0" borderId="17" xfId="0" applyBorder="1" applyAlignment="1">
      <alignment horizontal="center" vertical="center" wrapText="1"/>
    </xf>
    <xf numFmtId="0" fontId="0" fillId="0" borderId="14" xfId="0" applyBorder="1" applyAlignment="1">
      <alignment horizontal="center" vertical="center" wrapText="1"/>
    </xf>
    <xf numFmtId="0" fontId="7" fillId="0" borderId="0" xfId="0" applyFont="1" applyFill="1" applyBorder="1" applyAlignment="1" applyProtection="1">
      <alignment horizontal="left" wrapText="1"/>
      <protection/>
    </xf>
    <xf numFmtId="0" fontId="3" fillId="0" borderId="0" xfId="0" applyFont="1" applyFill="1" applyBorder="1" applyAlignment="1" applyProtection="1">
      <alignment horizontal="left" wrapText="1"/>
      <protection/>
    </xf>
    <xf numFmtId="0" fontId="6" fillId="0" borderId="58" xfId="0" applyFont="1" applyFill="1" applyBorder="1" applyAlignment="1" applyProtection="1">
      <alignment horizontal="center"/>
      <protection/>
    </xf>
    <xf numFmtId="0" fontId="10" fillId="0" borderId="15" xfId="0" applyFont="1" applyFill="1" applyBorder="1" applyAlignment="1" applyProtection="1">
      <alignment horizontal="left" vertical="center" wrapText="1"/>
      <protection/>
    </xf>
    <xf numFmtId="0" fontId="10" fillId="0" borderId="15" xfId="0" applyFont="1" applyFill="1" applyBorder="1" applyAlignment="1" applyProtection="1">
      <alignment horizontal="left" vertical="center" wrapText="1"/>
      <protection locked="0"/>
    </xf>
    <xf numFmtId="0" fontId="10" fillId="0" borderId="103" xfId="0" applyFont="1" applyFill="1" applyBorder="1" applyAlignment="1" applyProtection="1">
      <alignment horizontal="left" vertical="center" wrapText="1"/>
      <protection/>
    </xf>
    <xf numFmtId="0" fontId="10" fillId="0" borderId="94" xfId="0" applyFont="1" applyFill="1" applyBorder="1" applyAlignment="1" applyProtection="1">
      <alignment horizontal="left" vertical="center" wrapText="1"/>
      <protection/>
    </xf>
    <xf numFmtId="0" fontId="10" fillId="0" borderId="141" xfId="0" applyFont="1" applyFill="1" applyBorder="1" applyAlignment="1" applyProtection="1">
      <alignment horizontal="left" vertical="center" wrapText="1"/>
      <protection/>
    </xf>
    <xf numFmtId="0" fontId="10" fillId="0" borderId="15" xfId="0" applyFont="1" applyFill="1" applyBorder="1" applyAlignment="1" applyProtection="1">
      <alignment horizontal="left" vertical="center" wrapText="1"/>
      <protection/>
    </xf>
    <xf numFmtId="0" fontId="18" fillId="0" borderId="0" xfId="0" applyFont="1" applyAlignment="1" applyProtection="1">
      <alignment horizontal="left" wrapText="1"/>
      <protection/>
    </xf>
    <xf numFmtId="0" fontId="5" fillId="0" borderId="0" xfId="0" applyFont="1" applyFill="1" applyBorder="1" applyAlignment="1" applyProtection="1">
      <alignment horizontal="left" vertical="center"/>
      <protection/>
    </xf>
    <xf numFmtId="0" fontId="11" fillId="0" borderId="102" xfId="0" applyFont="1" applyFill="1" applyBorder="1" applyAlignment="1" applyProtection="1">
      <alignment horizontal="left" vertical="center"/>
      <protection/>
    </xf>
    <xf numFmtId="0" fontId="11" fillId="0" borderId="10" xfId="0" applyFont="1" applyFill="1" applyBorder="1" applyAlignment="1" applyProtection="1">
      <alignment horizontal="left" vertical="center"/>
      <protection/>
    </xf>
    <xf numFmtId="0" fontId="11" fillId="36" borderId="99" xfId="0" applyFont="1" applyFill="1" applyBorder="1" applyAlignment="1" applyProtection="1">
      <alignment horizontal="center" vertical="center"/>
      <protection/>
    </xf>
    <xf numFmtId="0" fontId="11" fillId="36" borderId="14" xfId="0" applyFont="1" applyFill="1" applyBorder="1" applyAlignment="1" applyProtection="1">
      <alignment horizontal="center" vertical="center"/>
      <protection/>
    </xf>
    <xf numFmtId="0" fontId="10" fillId="37" borderId="22" xfId="0" applyFont="1" applyFill="1" applyBorder="1" applyAlignment="1" applyProtection="1">
      <alignment horizontal="left" vertical="center"/>
      <protection/>
    </xf>
    <xf numFmtId="0" fontId="10" fillId="37" borderId="15" xfId="0" applyFont="1" applyFill="1" applyBorder="1" applyAlignment="1" applyProtection="1">
      <alignment horizontal="left" vertical="center"/>
      <protection/>
    </xf>
    <xf numFmtId="0" fontId="11" fillId="35" borderId="120" xfId="0" applyFont="1" applyFill="1" applyBorder="1" applyAlignment="1" applyProtection="1">
      <alignment horizontal="left" vertical="center" indent="1"/>
      <protection/>
    </xf>
    <xf numFmtId="0" fontId="10" fillId="0" borderId="102" xfId="0" applyFont="1" applyFill="1" applyBorder="1" applyAlignment="1" applyProtection="1">
      <alignment horizontal="left" vertical="center"/>
      <protection/>
    </xf>
    <xf numFmtId="0" fontId="10" fillId="0" borderId="10" xfId="0" applyFont="1" applyFill="1" applyBorder="1" applyAlignment="1" applyProtection="1">
      <alignment horizontal="left" vertical="center"/>
      <protection/>
    </xf>
    <xf numFmtId="0" fontId="11" fillId="0" borderId="10" xfId="0" applyFont="1" applyFill="1" applyBorder="1" applyAlignment="1" applyProtection="1">
      <alignment horizontal="left" vertical="center" wrapText="1"/>
      <protection/>
    </xf>
    <xf numFmtId="0" fontId="10" fillId="35" borderId="102" xfId="0" applyFont="1" applyFill="1" applyBorder="1" applyAlignment="1" applyProtection="1">
      <alignment horizontal="left" vertical="center" indent="1"/>
      <protection/>
    </xf>
    <xf numFmtId="0" fontId="10" fillId="35" borderId="10" xfId="0" applyFont="1" applyFill="1" applyBorder="1" applyAlignment="1" applyProtection="1">
      <alignment horizontal="left" vertical="center" indent="1"/>
      <protection/>
    </xf>
    <xf numFmtId="0" fontId="10" fillId="35" borderId="13" xfId="0" applyFont="1" applyFill="1" applyBorder="1" applyAlignment="1" applyProtection="1">
      <alignment horizontal="left" vertical="center" indent="1"/>
      <protection/>
    </xf>
    <xf numFmtId="0" fontId="10" fillId="35" borderId="136" xfId="0" applyFont="1" applyFill="1" applyBorder="1" applyAlignment="1" applyProtection="1">
      <alignment horizontal="left" vertical="center"/>
      <protection/>
    </xf>
    <xf numFmtId="0" fontId="10" fillId="35" borderId="97" xfId="0" applyFont="1" applyFill="1" applyBorder="1" applyAlignment="1" applyProtection="1">
      <alignment horizontal="left" vertical="center"/>
      <protection/>
    </xf>
    <xf numFmtId="0" fontId="10" fillId="35" borderId="98" xfId="0" applyFont="1" applyFill="1" applyBorder="1" applyAlignment="1" applyProtection="1">
      <alignment horizontal="left" vertical="center"/>
      <protection/>
    </xf>
    <xf numFmtId="183" fontId="11" fillId="37" borderId="22" xfId="0" applyNumberFormat="1" applyFont="1" applyFill="1" applyBorder="1" applyAlignment="1" applyProtection="1">
      <alignment horizontal="right" vertical="center" wrapText="1"/>
      <protection/>
    </xf>
    <xf numFmtId="183" fontId="11" fillId="37" borderId="15" xfId="0" applyNumberFormat="1" applyFont="1" applyFill="1" applyBorder="1" applyAlignment="1" applyProtection="1">
      <alignment horizontal="right" vertical="center" wrapText="1"/>
      <protection/>
    </xf>
    <xf numFmtId="0" fontId="10" fillId="0" borderId="107" xfId="0" applyFont="1" applyFill="1" applyBorder="1" applyAlignment="1" applyProtection="1">
      <alignment horizontal="left" vertical="center" wrapText="1"/>
      <protection locked="0"/>
    </xf>
    <xf numFmtId="0" fontId="10" fillId="0" borderId="140" xfId="0" applyFont="1" applyFill="1" applyBorder="1" applyAlignment="1" applyProtection="1">
      <alignment horizontal="left" vertical="center" wrapText="1"/>
      <protection locked="0"/>
    </xf>
    <xf numFmtId="0" fontId="10" fillId="0" borderId="129" xfId="0" applyFont="1" applyFill="1" applyBorder="1" applyAlignment="1" applyProtection="1">
      <alignment horizontal="left" vertical="center" wrapText="1"/>
      <protection locked="0"/>
    </xf>
    <xf numFmtId="0" fontId="11" fillId="0" borderId="120" xfId="0" applyFont="1" applyFill="1" applyBorder="1" applyAlignment="1" applyProtection="1">
      <alignment horizontal="left" vertical="center" wrapText="1"/>
      <protection/>
    </xf>
    <xf numFmtId="0" fontId="0" fillId="0" borderId="17" xfId="0" applyFill="1" applyBorder="1" applyAlignment="1" applyProtection="1">
      <alignment/>
      <protection/>
    </xf>
    <xf numFmtId="0" fontId="10" fillId="41" borderId="17" xfId="0" applyFont="1" applyFill="1" applyBorder="1" applyAlignment="1" applyProtection="1">
      <alignment horizontal="center" vertical="center" wrapText="1"/>
      <protection locked="0"/>
    </xf>
    <xf numFmtId="0" fontId="10" fillId="41" borderId="100" xfId="0" applyFont="1" applyFill="1" applyBorder="1" applyAlignment="1" applyProtection="1">
      <alignment horizontal="center" vertical="center" wrapText="1"/>
      <protection locked="0"/>
    </xf>
    <xf numFmtId="0" fontId="11" fillId="41" borderId="136" xfId="0" applyFont="1" applyFill="1" applyBorder="1" applyAlignment="1" applyProtection="1">
      <alignment horizontal="left" vertical="center" wrapText="1"/>
      <protection/>
    </xf>
    <xf numFmtId="0" fontId="0" fillId="41" borderId="97" xfId="0" applyFont="1" applyFill="1" applyBorder="1" applyAlignment="1" applyProtection="1">
      <alignment/>
      <protection/>
    </xf>
    <xf numFmtId="0" fontId="10" fillId="41" borderId="97" xfId="0" applyFont="1" applyFill="1" applyBorder="1" applyAlignment="1" applyProtection="1">
      <alignment horizontal="center" vertical="center" wrapText="1"/>
      <protection locked="0"/>
    </xf>
    <xf numFmtId="0" fontId="10" fillId="41" borderId="98" xfId="0" applyFont="1" applyFill="1" applyBorder="1" applyAlignment="1" applyProtection="1">
      <alignment horizontal="center" vertical="center" wrapText="1"/>
      <protection locked="0"/>
    </xf>
    <xf numFmtId="0" fontId="11" fillId="41" borderId="19" xfId="0" applyFont="1" applyFill="1" applyBorder="1" applyAlignment="1" applyProtection="1">
      <alignment/>
      <protection/>
    </xf>
    <xf numFmtId="0" fontId="11" fillId="0" borderId="142" xfId="0" applyFont="1" applyFill="1" applyBorder="1" applyAlignment="1" applyProtection="1">
      <alignment horizontal="center" vertical="center" wrapText="1"/>
      <protection/>
    </xf>
    <xf numFmtId="0" fontId="11" fillId="0" borderId="121" xfId="0" applyFont="1" applyFill="1" applyBorder="1" applyAlignment="1" applyProtection="1">
      <alignment horizontal="center" vertical="center" wrapText="1"/>
      <protection/>
    </xf>
    <xf numFmtId="0" fontId="11" fillId="0" borderId="132" xfId="0" applyFont="1" applyFill="1" applyBorder="1" applyAlignment="1" applyProtection="1">
      <alignment horizontal="center" vertical="center" wrapText="1"/>
      <protection/>
    </xf>
    <xf numFmtId="0" fontId="5" fillId="41" borderId="19" xfId="0" applyFont="1" applyFill="1" applyBorder="1" applyAlignment="1" applyProtection="1">
      <alignment horizontal="left" vertical="center"/>
      <protection/>
    </xf>
    <xf numFmtId="0" fontId="10" fillId="0" borderId="32" xfId="0" applyFont="1" applyBorder="1" applyAlignment="1" applyProtection="1">
      <alignment horizontal="left" vertical="center" wrapText="1"/>
      <protection locked="0"/>
    </xf>
    <xf numFmtId="0" fontId="10" fillId="0" borderId="36" xfId="0" applyFont="1" applyBorder="1" applyAlignment="1" applyProtection="1">
      <alignment horizontal="left" vertical="center"/>
      <protection locked="0"/>
    </xf>
    <xf numFmtId="0" fontId="10" fillId="0" borderId="26"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106" xfId="0" applyFont="1" applyBorder="1" applyAlignment="1" applyProtection="1">
      <alignment horizontal="left" vertical="center"/>
      <protection locked="0"/>
    </xf>
    <xf numFmtId="0" fontId="10" fillId="0" borderId="63" xfId="0" applyFont="1" applyBorder="1" applyAlignment="1" applyProtection="1">
      <alignment horizontal="left" vertical="center"/>
      <protection locked="0"/>
    </xf>
    <xf numFmtId="0" fontId="18" fillId="0" borderId="62" xfId="0" applyFont="1" applyBorder="1" applyAlignment="1" applyProtection="1">
      <alignment horizontal="left" wrapText="1"/>
      <protection/>
    </xf>
    <xf numFmtId="0" fontId="10" fillId="0" borderId="47" xfId="0" applyFont="1" applyFill="1" applyBorder="1" applyAlignment="1" applyProtection="1">
      <alignment horizontal="left" vertical="center" wrapText="1"/>
      <protection/>
    </xf>
    <xf numFmtId="0" fontId="14" fillId="33" borderId="107" xfId="0" applyFont="1" applyFill="1" applyBorder="1" applyAlignment="1" applyProtection="1">
      <alignment horizontal="left"/>
      <protection/>
    </xf>
    <xf numFmtId="0" fontId="14" fillId="33" borderId="140" xfId="0" applyFont="1" applyFill="1" applyBorder="1" applyAlignment="1" applyProtection="1">
      <alignment horizontal="left"/>
      <protection/>
    </xf>
    <xf numFmtId="0" fontId="3" fillId="0" borderId="48" xfId="0" applyFont="1" applyFill="1" applyBorder="1" applyAlignment="1" applyProtection="1">
      <alignment horizontal="left" vertical="center"/>
      <protection/>
    </xf>
    <xf numFmtId="0" fontId="7" fillId="0" borderId="59" xfId="0" applyFont="1" applyFill="1" applyBorder="1" applyAlignment="1" applyProtection="1">
      <alignment horizontal="left" vertical="center"/>
      <protection/>
    </xf>
    <xf numFmtId="0" fontId="10" fillId="0" borderId="41" xfId="0" applyFont="1" applyFill="1" applyBorder="1" applyAlignment="1" applyProtection="1">
      <alignment horizontal="left"/>
      <protection/>
    </xf>
    <xf numFmtId="0" fontId="10" fillId="0" borderId="47" xfId="0" applyFont="1" applyFill="1" applyBorder="1" applyAlignment="1" applyProtection="1">
      <alignment horizontal="left"/>
      <protection/>
    </xf>
    <xf numFmtId="0" fontId="10" fillId="0" borderId="57" xfId="0" applyFont="1" applyFill="1" applyBorder="1" applyAlignment="1" applyProtection="1">
      <alignment horizontal="left"/>
      <protection/>
    </xf>
    <xf numFmtId="0" fontId="10" fillId="35" borderId="136" xfId="0" applyFont="1" applyFill="1" applyBorder="1" applyAlignment="1" applyProtection="1">
      <alignment horizontal="center" vertical="center"/>
      <protection/>
    </xf>
    <xf numFmtId="0" fontId="10" fillId="35" borderId="97" xfId="0" applyFont="1" applyFill="1" applyBorder="1" applyAlignment="1" applyProtection="1">
      <alignment horizontal="center" vertical="center"/>
      <protection/>
    </xf>
    <xf numFmtId="0" fontId="10" fillId="35" borderId="98" xfId="0" applyFont="1" applyFill="1" applyBorder="1" applyAlignment="1" applyProtection="1">
      <alignment horizontal="center" vertical="center"/>
      <protection/>
    </xf>
    <xf numFmtId="0" fontId="114" fillId="0" borderId="76" xfId="0" applyFont="1" applyBorder="1" applyAlignment="1" applyProtection="1">
      <alignment horizontal="left" vertical="center" wrapText="1" indent="5"/>
      <protection/>
    </xf>
    <xf numFmtId="0" fontId="114" fillId="0" borderId="44" xfId="0" applyFont="1" applyBorder="1" applyAlignment="1" applyProtection="1">
      <alignment horizontal="left" vertical="center" wrapText="1" indent="5"/>
      <protection/>
    </xf>
    <xf numFmtId="0" fontId="114" fillId="0" borderId="60" xfId="0" applyFont="1" applyBorder="1" applyAlignment="1" applyProtection="1">
      <alignment horizontal="left" vertical="center" wrapText="1" indent="5"/>
      <protection/>
    </xf>
    <xf numFmtId="0" fontId="114" fillId="0" borderId="20" xfId="0" applyFont="1" applyBorder="1" applyAlignment="1" applyProtection="1">
      <alignment horizontal="left" vertical="center" wrapText="1" indent="5"/>
      <protection/>
    </xf>
    <xf numFmtId="0" fontId="114" fillId="0" borderId="0" xfId="0" applyFont="1" applyBorder="1" applyAlignment="1" applyProtection="1">
      <alignment horizontal="left" vertical="center" wrapText="1" indent="5"/>
      <protection/>
    </xf>
    <xf numFmtId="0" fontId="114" fillId="0" borderId="77" xfId="0" applyFont="1" applyBorder="1" applyAlignment="1" applyProtection="1">
      <alignment horizontal="left" vertical="center" wrapText="1" indent="5"/>
      <protection/>
    </xf>
    <xf numFmtId="0" fontId="114" fillId="0" borderId="143" xfId="0" applyFont="1" applyBorder="1" applyAlignment="1" applyProtection="1">
      <alignment horizontal="left" vertical="center" wrapText="1" indent="5"/>
      <protection/>
    </xf>
    <xf numFmtId="0" fontId="114" fillId="0" borderId="62" xfId="0" applyFont="1" applyBorder="1" applyAlignment="1" applyProtection="1">
      <alignment horizontal="left" vertical="center" wrapText="1" indent="5"/>
      <protection/>
    </xf>
    <xf numFmtId="0" fontId="114" fillId="0" borderId="74" xfId="0" applyFont="1" applyBorder="1" applyAlignment="1" applyProtection="1">
      <alignment horizontal="left" vertical="center" wrapText="1" indent="5"/>
      <protection/>
    </xf>
    <xf numFmtId="0" fontId="11" fillId="0" borderId="0" xfId="0" applyFont="1" applyFill="1" applyBorder="1" applyAlignment="1" applyProtection="1">
      <alignment horizontal="left" wrapText="1"/>
      <protection/>
    </xf>
    <xf numFmtId="0" fontId="0" fillId="0" borderId="77" xfId="0" applyFont="1" applyBorder="1" applyAlignment="1">
      <alignment wrapText="1"/>
    </xf>
    <xf numFmtId="0" fontId="14" fillId="33" borderId="129" xfId="0" applyFont="1" applyFill="1" applyBorder="1" applyAlignment="1" applyProtection="1">
      <alignment horizontal="left"/>
      <protection/>
    </xf>
    <xf numFmtId="0" fontId="9" fillId="0" borderId="59" xfId="0" applyFont="1" applyFill="1" applyBorder="1" applyAlignment="1" applyProtection="1">
      <alignment horizontal="center"/>
      <protection/>
    </xf>
    <xf numFmtId="0" fontId="9" fillId="0" borderId="58" xfId="0" applyFont="1" applyFill="1" applyBorder="1" applyAlignment="1" applyProtection="1">
      <alignment horizontal="center"/>
      <protection/>
    </xf>
    <xf numFmtId="0" fontId="10" fillId="35" borderId="107" xfId="0" applyFont="1" applyFill="1" applyBorder="1" applyAlignment="1" applyProtection="1">
      <alignment horizontal="center" vertical="center"/>
      <protection/>
    </xf>
    <xf numFmtId="0" fontId="10" fillId="35" borderId="140" xfId="0" applyFont="1" applyFill="1" applyBorder="1" applyAlignment="1" applyProtection="1">
      <alignment horizontal="center" vertical="center"/>
      <protection/>
    </xf>
    <xf numFmtId="0" fontId="10" fillId="35" borderId="129" xfId="0" applyFont="1" applyFill="1" applyBorder="1" applyAlignment="1" applyProtection="1">
      <alignment horizontal="center" vertical="center"/>
      <protection/>
    </xf>
    <xf numFmtId="0" fontId="10" fillId="0" borderId="36" xfId="0" applyFont="1" applyFill="1" applyBorder="1" applyAlignment="1" applyProtection="1">
      <alignment horizontal="left" vertical="center" wrapText="1"/>
      <protection/>
    </xf>
    <xf numFmtId="0" fontId="10" fillId="0" borderId="63" xfId="0" applyFont="1" applyFill="1" applyBorder="1" applyAlignment="1" applyProtection="1">
      <alignment horizontal="left" vertical="center" wrapText="1"/>
      <protection/>
    </xf>
    <xf numFmtId="0" fontId="10" fillId="0" borderId="22" xfId="0" applyFont="1" applyBorder="1" applyAlignment="1" applyProtection="1">
      <alignment horizontal="left"/>
      <protection locked="0"/>
    </xf>
    <xf numFmtId="0" fontId="10" fillId="0" borderId="25" xfId="0" applyFont="1" applyBorder="1" applyAlignment="1" applyProtection="1">
      <alignment horizontal="left"/>
      <protection locked="0"/>
    </xf>
    <xf numFmtId="0" fontId="10" fillId="0" borderId="15" xfId="0" applyFont="1" applyBorder="1" applyAlignment="1" applyProtection="1">
      <alignment horizontal="left"/>
      <protection locked="0"/>
    </xf>
    <xf numFmtId="0" fontId="10" fillId="0" borderId="85" xfId="0" applyFont="1" applyFill="1" applyBorder="1" applyAlignment="1" applyProtection="1">
      <alignment vertical="top" wrapText="1"/>
      <protection locked="0"/>
    </xf>
    <xf numFmtId="0" fontId="10" fillId="0" borderId="58" xfId="0" applyFont="1" applyFill="1" applyBorder="1" applyAlignment="1" applyProtection="1">
      <alignment vertical="top" wrapText="1"/>
      <protection locked="0"/>
    </xf>
    <xf numFmtId="0" fontId="10" fillId="0" borderId="96" xfId="0" applyFont="1" applyFill="1" applyBorder="1" applyAlignment="1" applyProtection="1">
      <alignment vertical="top" wrapText="1"/>
      <protection locked="0"/>
    </xf>
    <xf numFmtId="0" fontId="10" fillId="0" borderId="16" xfId="0" applyFont="1" applyFill="1" applyBorder="1" applyAlignment="1" applyProtection="1">
      <alignment vertical="top" wrapText="1"/>
      <protection locked="0"/>
    </xf>
    <xf numFmtId="0" fontId="10" fillId="0" borderId="19" xfId="0" applyFont="1" applyFill="1" applyBorder="1" applyAlignment="1" applyProtection="1">
      <alignment vertical="top" wrapText="1"/>
      <protection locked="0"/>
    </xf>
    <xf numFmtId="0" fontId="10" fillId="0" borderId="139" xfId="0" applyFont="1" applyFill="1" applyBorder="1" applyAlignment="1" applyProtection="1">
      <alignment vertical="top" wrapText="1"/>
      <protection locked="0"/>
    </xf>
    <xf numFmtId="0" fontId="10" fillId="41" borderId="56" xfId="0" applyFont="1" applyFill="1" applyBorder="1" applyAlignment="1" applyProtection="1" quotePrefix="1">
      <alignment horizontal="left" wrapText="1"/>
      <protection/>
    </xf>
    <xf numFmtId="0" fontId="10" fillId="41" borderId="44" xfId="0" applyFont="1" applyFill="1" applyBorder="1" applyAlignment="1" applyProtection="1" quotePrefix="1">
      <alignment horizontal="left" wrapText="1"/>
      <protection/>
    </xf>
    <xf numFmtId="0" fontId="10" fillId="41" borderId="60" xfId="0" applyFont="1" applyFill="1" applyBorder="1" applyAlignment="1" applyProtection="1" quotePrefix="1">
      <alignment horizontal="left" wrapText="1"/>
      <protection/>
    </xf>
    <xf numFmtId="0" fontId="10" fillId="0" borderId="54" xfId="0" applyFont="1" applyFill="1" applyBorder="1" applyAlignment="1" applyProtection="1">
      <alignment horizontal="center" vertical="center"/>
      <protection/>
    </xf>
    <xf numFmtId="0" fontId="10" fillId="0" borderId="43" xfId="0" applyFont="1" applyFill="1" applyBorder="1" applyAlignment="1" applyProtection="1">
      <alignment horizontal="center" vertical="center"/>
      <protection/>
    </xf>
    <xf numFmtId="0" fontId="10" fillId="41" borderId="56" xfId="0" applyFont="1" applyFill="1" applyBorder="1" applyAlignment="1" applyProtection="1">
      <alignment horizontal="center"/>
      <protection/>
    </xf>
    <xf numFmtId="0" fontId="10" fillId="41" borderId="44" xfId="0" applyFont="1" applyFill="1" applyBorder="1" applyAlignment="1" applyProtection="1">
      <alignment horizontal="center"/>
      <protection/>
    </xf>
    <xf numFmtId="0" fontId="14" fillId="53" borderId="26" xfId="0" applyFont="1" applyFill="1" applyBorder="1" applyAlignment="1" applyProtection="1">
      <alignment horizontal="left" vertical="center"/>
      <protection/>
    </xf>
    <xf numFmtId="0" fontId="14" fillId="53" borderId="0" xfId="0" applyFont="1" applyFill="1" applyBorder="1" applyAlignment="1" applyProtection="1">
      <alignment horizontal="left" vertical="center"/>
      <protection/>
    </xf>
    <xf numFmtId="0" fontId="10" fillId="34" borderId="32" xfId="0" applyFont="1" applyFill="1" applyBorder="1" applyAlignment="1" applyProtection="1">
      <alignment horizontal="left" vertical="center" wrapText="1"/>
      <protection locked="0"/>
    </xf>
    <xf numFmtId="0" fontId="10" fillId="34" borderId="36" xfId="0" applyFont="1" applyFill="1" applyBorder="1" applyAlignment="1" applyProtection="1">
      <alignment horizontal="left" vertical="center" wrapText="1"/>
      <protection locked="0"/>
    </xf>
    <xf numFmtId="0" fontId="10" fillId="34" borderId="34" xfId="0" applyFont="1" applyFill="1" applyBorder="1" applyAlignment="1" applyProtection="1">
      <alignment horizontal="left" vertical="center" wrapText="1"/>
      <protection locked="0"/>
    </xf>
    <xf numFmtId="0" fontId="10" fillId="34" borderId="26" xfId="0" applyFont="1" applyFill="1" applyBorder="1" applyAlignment="1" applyProtection="1">
      <alignment horizontal="left" vertical="center" wrapText="1"/>
      <protection locked="0"/>
    </xf>
    <xf numFmtId="0" fontId="10" fillId="34" borderId="0" xfId="0" applyFont="1" applyFill="1" applyBorder="1" applyAlignment="1" applyProtection="1">
      <alignment horizontal="left" vertical="center" wrapText="1"/>
      <protection locked="0"/>
    </xf>
    <xf numFmtId="0" fontId="10" fillId="34" borderId="18" xfId="0" applyFont="1" applyFill="1" applyBorder="1" applyAlignment="1" applyProtection="1">
      <alignment horizontal="left" vertical="center" wrapText="1"/>
      <protection locked="0"/>
    </xf>
    <xf numFmtId="0" fontId="10" fillId="34" borderId="106" xfId="0" applyFont="1" applyFill="1" applyBorder="1" applyAlignment="1" applyProtection="1">
      <alignment horizontal="left" vertical="center" wrapText="1"/>
      <protection locked="0"/>
    </xf>
    <xf numFmtId="0" fontId="10" fillId="34" borderId="63" xfId="0" applyFont="1" applyFill="1" applyBorder="1" applyAlignment="1" applyProtection="1">
      <alignment horizontal="left" vertical="center" wrapText="1"/>
      <protection locked="0"/>
    </xf>
    <xf numFmtId="0" fontId="10" fillId="34" borderId="144" xfId="0" applyFont="1" applyFill="1" applyBorder="1" applyAlignment="1" applyProtection="1">
      <alignment horizontal="left" vertical="center" wrapText="1"/>
      <protection locked="0"/>
    </xf>
    <xf numFmtId="0" fontId="10" fillId="34" borderId="32" xfId="0" applyFont="1" applyFill="1" applyBorder="1" applyAlignment="1" applyProtection="1">
      <alignment horizontal="center" vertical="center" wrapText="1"/>
      <protection locked="0"/>
    </xf>
    <xf numFmtId="0" fontId="10" fillId="34" borderId="36" xfId="0" applyFont="1" applyFill="1" applyBorder="1" applyAlignment="1" applyProtection="1">
      <alignment horizontal="center" vertical="center" wrapText="1"/>
      <protection locked="0"/>
    </xf>
    <xf numFmtId="0" fontId="10" fillId="34" borderId="34" xfId="0" applyFont="1" applyFill="1" applyBorder="1" applyAlignment="1" applyProtection="1">
      <alignment horizontal="center" vertical="center" wrapText="1"/>
      <protection locked="0"/>
    </xf>
    <xf numFmtId="0" fontId="10" fillId="34" borderId="26" xfId="0" applyFont="1" applyFill="1" applyBorder="1" applyAlignment="1" applyProtection="1">
      <alignment horizontal="center" vertical="center" wrapText="1"/>
      <protection locked="0"/>
    </xf>
    <xf numFmtId="0" fontId="10" fillId="34" borderId="0" xfId="0" applyFont="1" applyFill="1" applyBorder="1" applyAlignment="1" applyProtection="1">
      <alignment horizontal="center" vertical="center" wrapText="1"/>
      <protection locked="0"/>
    </xf>
    <xf numFmtId="0" fontId="10" fillId="34" borderId="18" xfId="0" applyFont="1" applyFill="1" applyBorder="1" applyAlignment="1" applyProtection="1">
      <alignment horizontal="center" vertical="center" wrapText="1"/>
      <protection locked="0"/>
    </xf>
    <xf numFmtId="0" fontId="10" fillId="34" borderId="106" xfId="0" applyFont="1" applyFill="1" applyBorder="1" applyAlignment="1" applyProtection="1">
      <alignment horizontal="center" vertical="center" wrapText="1"/>
      <protection locked="0"/>
    </xf>
    <xf numFmtId="0" fontId="10" fillId="34" borderId="63" xfId="0" applyFont="1" applyFill="1" applyBorder="1" applyAlignment="1" applyProtection="1">
      <alignment horizontal="center" vertical="center" wrapText="1"/>
      <protection locked="0"/>
    </xf>
    <xf numFmtId="0" fontId="10" fillId="34" borderId="144" xfId="0" applyFont="1" applyFill="1" applyBorder="1" applyAlignment="1" applyProtection="1">
      <alignment horizontal="center" vertical="center" wrapText="1"/>
      <protection locked="0"/>
    </xf>
    <xf numFmtId="0" fontId="25" fillId="0" borderId="26"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left" vertical="center" wrapText="1"/>
      <protection locked="0"/>
    </xf>
    <xf numFmtId="0" fontId="25" fillId="0" borderId="18" xfId="0" applyFont="1" applyFill="1" applyBorder="1" applyAlignment="1" applyProtection="1">
      <alignment horizontal="left" vertical="center" wrapText="1"/>
      <protection locked="0"/>
    </xf>
    <xf numFmtId="0" fontId="10" fillId="0" borderId="106" xfId="0" applyFont="1" applyFill="1" applyBorder="1" applyAlignment="1" applyProtection="1">
      <alignment horizontal="center" vertical="center" wrapText="1"/>
      <protection locked="0"/>
    </xf>
    <xf numFmtId="0" fontId="10" fillId="0" borderId="63" xfId="0" applyFont="1" applyFill="1" applyBorder="1" applyAlignment="1" applyProtection="1">
      <alignment horizontal="center" vertical="center" wrapText="1"/>
      <protection locked="0"/>
    </xf>
    <xf numFmtId="0" fontId="10" fillId="0" borderId="144" xfId="0" applyFont="1" applyFill="1" applyBorder="1" applyAlignment="1" applyProtection="1">
      <alignment horizontal="center" vertical="center" wrapText="1"/>
      <protection locked="0"/>
    </xf>
    <xf numFmtId="0" fontId="10" fillId="0" borderId="26"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18" xfId="0" applyFont="1" applyFill="1" applyBorder="1" applyAlignment="1" applyProtection="1">
      <alignment horizontal="center" vertical="center" wrapText="1"/>
      <protection locked="0"/>
    </xf>
    <xf numFmtId="0" fontId="10" fillId="0" borderId="26"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8" xfId="0" applyFont="1" applyFill="1" applyBorder="1" applyAlignment="1" applyProtection="1">
      <alignment horizontal="left" vertical="center" wrapText="1"/>
      <protection locked="0"/>
    </xf>
    <xf numFmtId="2" fontId="37" fillId="0" borderId="0" xfId="0" applyNumberFormat="1" applyFont="1" applyFill="1" applyBorder="1" applyAlignment="1" applyProtection="1">
      <alignment horizontal="left" vertical="center" wrapText="1" indent="2"/>
      <protection/>
    </xf>
    <xf numFmtId="2" fontId="47" fillId="0" borderId="0" xfId="0" applyNumberFormat="1" applyFont="1" applyFill="1" applyBorder="1" applyAlignment="1" applyProtection="1">
      <alignment horizontal="left" vertical="center" wrapText="1" indent="2"/>
      <protection/>
    </xf>
    <xf numFmtId="0" fontId="10" fillId="0" borderId="32" xfId="0" applyFont="1" applyFill="1" applyBorder="1" applyAlignment="1" applyProtection="1">
      <alignment horizontal="left" vertical="center" wrapText="1"/>
      <protection locked="0"/>
    </xf>
    <xf numFmtId="0" fontId="10" fillId="0" borderId="36" xfId="0" applyFont="1" applyFill="1" applyBorder="1" applyAlignment="1" applyProtection="1">
      <alignment horizontal="left" vertical="center" wrapText="1"/>
      <protection locked="0"/>
    </xf>
    <xf numFmtId="0" fontId="10" fillId="0" borderId="34" xfId="0" applyFont="1" applyFill="1" applyBorder="1" applyAlignment="1" applyProtection="1">
      <alignment horizontal="left" vertical="center" wrapText="1"/>
      <protection locked="0"/>
    </xf>
    <xf numFmtId="0" fontId="14" fillId="53" borderId="26" xfId="0" applyFont="1" applyFill="1" applyBorder="1" applyAlignment="1" applyProtection="1">
      <alignment horizontal="left"/>
      <protection/>
    </xf>
    <xf numFmtId="0" fontId="14" fillId="53" borderId="0" xfId="0" applyFont="1" applyFill="1" applyBorder="1" applyAlignment="1" applyProtection="1">
      <alignment horizontal="left"/>
      <protection/>
    </xf>
    <xf numFmtId="0" fontId="10" fillId="0" borderId="0" xfId="0" applyFont="1" applyAlignment="1" applyProtection="1">
      <alignment horizontal="left" wrapText="1"/>
      <protection/>
    </xf>
    <xf numFmtId="0" fontId="10" fillId="0" borderId="63" xfId="0" applyFont="1" applyBorder="1" applyAlignment="1" applyProtection="1">
      <alignment horizontal="left" indent="1"/>
      <protection locked="0"/>
    </xf>
    <xf numFmtId="0" fontId="11" fillId="0" borderId="63" xfId="0" applyFont="1" applyFill="1" applyBorder="1" applyAlignment="1" applyProtection="1">
      <alignment horizontal="left"/>
      <protection locked="0"/>
    </xf>
    <xf numFmtId="0" fontId="9" fillId="33" borderId="85" xfId="0" applyFont="1" applyFill="1" applyBorder="1" applyAlignment="1" applyProtection="1">
      <alignment horizontal="left"/>
      <protection/>
    </xf>
    <xf numFmtId="0" fontId="9" fillId="33" borderId="134" xfId="0" applyFont="1" applyFill="1" applyBorder="1" applyAlignment="1" applyProtection="1">
      <alignment horizontal="left"/>
      <protection/>
    </xf>
    <xf numFmtId="0" fontId="9" fillId="33" borderId="20" xfId="0" applyFont="1" applyFill="1" applyBorder="1" applyAlignment="1" applyProtection="1">
      <alignment horizontal="left"/>
      <protection/>
    </xf>
    <xf numFmtId="0" fontId="9" fillId="33" borderId="18" xfId="0" applyFont="1" applyFill="1" applyBorder="1" applyAlignment="1" applyProtection="1">
      <alignment horizontal="left"/>
      <protection/>
    </xf>
    <xf numFmtId="0" fontId="10" fillId="0" borderId="0" xfId="0" applyFont="1" applyFill="1" applyBorder="1" applyAlignment="1" applyProtection="1">
      <alignment horizontal="left" wrapText="1"/>
      <protection/>
    </xf>
    <xf numFmtId="0" fontId="10" fillId="0" borderId="0" xfId="0" applyFont="1" applyFill="1" applyBorder="1" applyAlignment="1" applyProtection="1">
      <alignment horizontal="left" wrapText="1"/>
      <protection/>
    </xf>
    <xf numFmtId="182" fontId="10" fillId="35" borderId="10" xfId="0" applyNumberFormat="1" applyFont="1" applyFill="1" applyBorder="1" applyAlignment="1" applyProtection="1">
      <alignment horizontal="left" indent="1"/>
      <protection/>
    </xf>
    <xf numFmtId="182" fontId="10" fillId="35" borderId="13" xfId="0" applyNumberFormat="1" applyFont="1" applyFill="1" applyBorder="1" applyAlignment="1" applyProtection="1">
      <alignment horizontal="left" indent="1"/>
      <protection/>
    </xf>
    <xf numFmtId="0" fontId="14" fillId="33" borderId="20" xfId="0" applyFont="1" applyFill="1" applyBorder="1" applyAlignment="1" applyProtection="1">
      <alignment horizontal="left"/>
      <protection/>
    </xf>
    <xf numFmtId="0" fontId="14" fillId="33" borderId="0" xfId="0" applyFont="1" applyFill="1" applyBorder="1" applyAlignment="1" applyProtection="1">
      <alignment horizontal="left"/>
      <protection/>
    </xf>
    <xf numFmtId="0" fontId="11" fillId="35" borderId="10" xfId="0" applyFont="1" applyFill="1" applyBorder="1" applyAlignment="1" applyProtection="1">
      <alignment horizontal="left" indent="1"/>
      <protection/>
    </xf>
    <xf numFmtId="0" fontId="11" fillId="35" borderId="13" xfId="0" applyFont="1" applyFill="1" applyBorder="1" applyAlignment="1" applyProtection="1">
      <alignment horizontal="left" indent="1"/>
      <protection/>
    </xf>
    <xf numFmtId="0" fontId="10" fillId="35" borderId="22" xfId="0" applyFont="1" applyFill="1" applyBorder="1" applyAlignment="1" applyProtection="1">
      <alignment horizontal="left" vertical="center" indent="1"/>
      <protection/>
    </xf>
    <xf numFmtId="0" fontId="10" fillId="35" borderId="25" xfId="0" applyFont="1" applyFill="1" applyBorder="1" applyAlignment="1" applyProtection="1">
      <alignment horizontal="left" vertical="center" indent="1"/>
      <protection/>
    </xf>
    <xf numFmtId="0" fontId="10" fillId="35" borderId="79" xfId="0" applyFont="1" applyFill="1" applyBorder="1" applyAlignment="1" applyProtection="1">
      <alignment horizontal="left" vertical="center" indent="1"/>
      <protection/>
    </xf>
    <xf numFmtId="0" fontId="45" fillId="0" borderId="0" xfId="0" applyFont="1" applyBorder="1" applyAlignment="1" applyProtection="1">
      <alignment wrapText="1"/>
      <protection/>
    </xf>
    <xf numFmtId="0" fontId="46" fillId="0" borderId="0" xfId="0" applyFont="1" applyBorder="1" applyAlignment="1" applyProtection="1">
      <alignment wrapText="1"/>
      <protection/>
    </xf>
    <xf numFmtId="0" fontId="46" fillId="0" borderId="0" xfId="0" applyFont="1" applyFill="1" applyBorder="1" applyAlignment="1" applyProtection="1">
      <alignment wrapText="1"/>
      <protection/>
    </xf>
    <xf numFmtId="181" fontId="46" fillId="0" borderId="0" xfId="42" applyNumberFormat="1" applyFont="1" applyBorder="1" applyAlignment="1" applyProtection="1">
      <alignment wrapText="1"/>
      <protection/>
    </xf>
    <xf numFmtId="0" fontId="10" fillId="35" borderId="12" xfId="0" applyFont="1" applyFill="1" applyBorder="1" applyAlignment="1" applyProtection="1">
      <alignment horizontal="left" indent="1"/>
      <protection/>
    </xf>
    <xf numFmtId="0" fontId="10" fillId="35" borderId="21" xfId="0" applyFont="1" applyFill="1" applyBorder="1" applyAlignment="1" applyProtection="1">
      <alignment horizontal="left" indent="1"/>
      <protection/>
    </xf>
    <xf numFmtId="0" fontId="9" fillId="33" borderId="16" xfId="0" applyFont="1" applyFill="1" applyBorder="1" applyAlignment="1" applyProtection="1">
      <alignment horizontal="left"/>
      <protection/>
    </xf>
    <xf numFmtId="0" fontId="9" fillId="33" borderId="11" xfId="0" applyFont="1" applyFill="1" applyBorder="1" applyAlignment="1" applyProtection="1">
      <alignment horizontal="left"/>
      <protection/>
    </xf>
    <xf numFmtId="0" fontId="10" fillId="35" borderId="94" xfId="0" applyFont="1" applyFill="1" applyBorder="1" applyAlignment="1" applyProtection="1">
      <alignment horizontal="left" indent="1"/>
      <protection/>
    </xf>
    <xf numFmtId="0" fontId="10" fillId="35" borderId="105" xfId="0" applyFont="1" applyFill="1" applyBorder="1" applyAlignment="1" applyProtection="1">
      <alignment horizontal="left" indent="1"/>
      <protection/>
    </xf>
    <xf numFmtId="0" fontId="10" fillId="35" borderId="10" xfId="0" applyFont="1" applyFill="1" applyBorder="1" applyAlignment="1" applyProtection="1">
      <alignment horizontal="left" indent="1"/>
      <protection/>
    </xf>
    <xf numFmtId="0" fontId="10" fillId="35" borderId="13" xfId="0" applyFont="1" applyFill="1" applyBorder="1" applyAlignment="1" applyProtection="1">
      <alignment horizontal="left" indent="1"/>
      <protection/>
    </xf>
    <xf numFmtId="0" fontId="49" fillId="54" borderId="120" xfId="0" applyFont="1" applyFill="1" applyBorder="1" applyAlignment="1" applyProtection="1">
      <alignment horizontal="center" wrapText="1"/>
      <protection/>
    </xf>
    <xf numFmtId="0" fontId="49" fillId="54" borderId="17" xfId="0" applyFont="1" applyFill="1" applyBorder="1" applyAlignment="1" applyProtection="1">
      <alignment horizontal="center" wrapText="1"/>
      <protection/>
    </xf>
    <xf numFmtId="0" fontId="49" fillId="54" borderId="100" xfId="0" applyFont="1" applyFill="1" applyBorder="1" applyAlignment="1" applyProtection="1">
      <alignment horizontal="center" wrapText="1"/>
      <protection/>
    </xf>
    <xf numFmtId="0" fontId="49" fillId="54" borderId="141" xfId="0" applyFont="1" applyFill="1" applyBorder="1" applyAlignment="1" applyProtection="1">
      <alignment horizontal="center" wrapText="1"/>
      <protection/>
    </xf>
    <xf numFmtId="0" fontId="49" fillId="54" borderId="25" xfId="0" applyFont="1" applyFill="1" applyBorder="1" applyAlignment="1" applyProtection="1">
      <alignment horizontal="center" wrapText="1"/>
      <protection/>
    </xf>
    <xf numFmtId="0" fontId="49" fillId="54" borderId="79" xfId="0" applyFont="1" applyFill="1" applyBorder="1" applyAlignment="1" applyProtection="1">
      <alignment horizontal="center" wrapText="1"/>
      <protection/>
    </xf>
    <xf numFmtId="0" fontId="10" fillId="0" borderId="25" xfId="0" applyFont="1" applyBorder="1" applyAlignment="1" applyProtection="1">
      <alignment horizontal="left" vertical="center" wrapText="1" indent="1"/>
      <protection locked="0"/>
    </xf>
    <xf numFmtId="0" fontId="10" fillId="0" borderId="79" xfId="0" applyFont="1" applyBorder="1" applyAlignment="1" applyProtection="1">
      <alignment horizontal="left" vertical="center" wrapText="1" indent="1"/>
      <protection locked="0"/>
    </xf>
    <xf numFmtId="3" fontId="10" fillId="43" borderId="22" xfId="0" applyNumberFormat="1" applyFont="1" applyFill="1" applyBorder="1" applyAlignment="1" applyProtection="1">
      <alignment horizontal="left" vertical="center" wrapText="1"/>
      <protection/>
    </xf>
    <xf numFmtId="0" fontId="10" fillId="43" borderId="15" xfId="0" applyFont="1" applyFill="1" applyBorder="1" applyAlignment="1" applyProtection="1">
      <alignment horizontal="left" vertical="center" wrapText="1"/>
      <protection/>
    </xf>
    <xf numFmtId="0" fontId="10" fillId="35" borderId="22" xfId="0" applyNumberFormat="1" applyFont="1" applyFill="1" applyBorder="1" applyAlignment="1" applyProtection="1">
      <alignment horizontal="left" vertical="center" wrapText="1" indent="1"/>
      <protection/>
    </xf>
    <xf numFmtId="0" fontId="10" fillId="35" borderId="25" xfId="0" applyNumberFormat="1" applyFont="1" applyFill="1" applyBorder="1" applyAlignment="1" applyProtection="1">
      <alignment horizontal="left" vertical="center" wrapText="1" indent="1"/>
      <protection/>
    </xf>
    <xf numFmtId="0" fontId="10" fillId="35" borderId="15" xfId="0" applyNumberFormat="1" applyFont="1" applyFill="1" applyBorder="1" applyAlignment="1" applyProtection="1">
      <alignment horizontal="left" vertical="center" wrapText="1" indent="1"/>
      <protection/>
    </xf>
    <xf numFmtId="0" fontId="11" fillId="36" borderId="84" xfId="0" applyFont="1" applyFill="1" applyBorder="1" applyAlignment="1" applyProtection="1">
      <alignment horizontal="center" vertical="center" wrapText="1"/>
      <protection/>
    </xf>
    <xf numFmtId="0" fontId="11" fillId="35" borderId="22" xfId="0" applyFont="1" applyFill="1" applyBorder="1" applyAlignment="1" applyProtection="1">
      <alignment horizontal="left" vertical="center" indent="1"/>
      <protection/>
    </xf>
    <xf numFmtId="0" fontId="11" fillId="35" borderId="25" xfId="0" applyFont="1" applyFill="1" applyBorder="1" applyAlignment="1" applyProtection="1">
      <alignment horizontal="left" vertical="center" indent="1"/>
      <protection/>
    </xf>
    <xf numFmtId="0" fontId="11" fillId="35" borderId="79" xfId="0" applyFont="1" applyFill="1" applyBorder="1" applyAlignment="1" applyProtection="1">
      <alignment horizontal="left" vertical="center" indent="1"/>
      <protection/>
    </xf>
    <xf numFmtId="0" fontId="11" fillId="36" borderId="104" xfId="0" applyFont="1" applyFill="1" applyBorder="1" applyAlignment="1" applyProtection="1">
      <alignment horizontal="center" vertical="center" wrapText="1"/>
      <protection/>
    </xf>
    <xf numFmtId="0" fontId="11" fillId="51" borderId="37" xfId="0" applyFont="1" applyFill="1" applyBorder="1" applyAlignment="1" applyProtection="1">
      <alignment horizontal="center" vertical="center" wrapText="1"/>
      <protection/>
    </xf>
    <xf numFmtId="0" fontId="11" fillId="51" borderId="84" xfId="0" applyFont="1" applyFill="1" applyBorder="1" applyAlignment="1" applyProtection="1">
      <alignment horizontal="center" vertical="center" wrapText="1"/>
      <protection/>
    </xf>
    <xf numFmtId="0" fontId="0" fillId="0" borderId="36" xfId="0" applyBorder="1" applyAlignment="1" applyProtection="1">
      <alignment wrapText="1"/>
      <protection/>
    </xf>
    <xf numFmtId="0" fontId="0" fillId="0" borderId="106" xfId="0" applyBorder="1" applyAlignment="1" applyProtection="1">
      <alignment wrapText="1"/>
      <protection/>
    </xf>
    <xf numFmtId="0" fontId="0" fillId="0" borderId="63" xfId="0" applyBorder="1" applyAlignment="1" applyProtection="1">
      <alignment wrapText="1"/>
      <protection/>
    </xf>
    <xf numFmtId="0" fontId="0" fillId="34" borderId="0" xfId="0" applyFont="1" applyFill="1" applyBorder="1" applyAlignment="1" applyProtection="1">
      <alignment horizontal="left" vertical="center" wrapText="1"/>
      <protection/>
    </xf>
    <xf numFmtId="0" fontId="18" fillId="34" borderId="0" xfId="0" applyFont="1" applyFill="1" applyAlignment="1" applyProtection="1">
      <alignment horizontal="left" wrapText="1"/>
      <protection/>
    </xf>
    <xf numFmtId="0" fontId="9" fillId="33" borderId="107" xfId="0" applyFont="1" applyFill="1" applyBorder="1" applyAlignment="1" applyProtection="1">
      <alignment horizontal="left" vertical="center"/>
      <protection/>
    </xf>
    <xf numFmtId="0" fontId="9" fillId="33" borderId="142" xfId="0" applyFont="1" applyFill="1" applyBorder="1" applyAlignment="1" applyProtection="1">
      <alignment horizontal="left" vertical="center"/>
      <protection/>
    </xf>
    <xf numFmtId="0" fontId="10" fillId="0" borderId="145" xfId="0" applyFont="1" applyBorder="1" applyAlignment="1" applyProtection="1">
      <alignment horizontal="left" vertical="center" wrapText="1" indent="1"/>
      <protection locked="0"/>
    </xf>
    <xf numFmtId="0" fontId="10" fillId="0" borderId="140" xfId="0" applyFont="1" applyBorder="1" applyAlignment="1" applyProtection="1">
      <alignment horizontal="left" vertical="center" wrapText="1" indent="1"/>
      <protection locked="0"/>
    </xf>
    <xf numFmtId="0" fontId="10" fillId="0" borderId="129" xfId="0" applyFont="1" applyBorder="1" applyAlignment="1" applyProtection="1">
      <alignment horizontal="left" vertical="center" wrapText="1" indent="1"/>
      <protection locked="0"/>
    </xf>
    <xf numFmtId="0" fontId="10" fillId="35" borderId="99" xfId="0" applyFont="1" applyFill="1" applyBorder="1" applyAlignment="1" applyProtection="1">
      <alignment horizontal="left" vertical="center" indent="1"/>
      <protection/>
    </xf>
    <xf numFmtId="0" fontId="10" fillId="35" borderId="17" xfId="0" applyFont="1" applyFill="1" applyBorder="1" applyAlignment="1" applyProtection="1">
      <alignment horizontal="left" vertical="center" indent="1"/>
      <protection/>
    </xf>
    <xf numFmtId="0" fontId="10" fillId="35" borderId="100" xfId="0" applyFont="1" applyFill="1" applyBorder="1" applyAlignment="1" applyProtection="1">
      <alignment horizontal="left" vertical="center" indent="1"/>
      <protection/>
    </xf>
    <xf numFmtId="0" fontId="11" fillId="51" borderId="22" xfId="0" applyFont="1" applyFill="1" applyBorder="1" applyAlignment="1" applyProtection="1">
      <alignment horizontal="center" vertical="center" wrapText="1"/>
      <protection/>
    </xf>
    <xf numFmtId="0" fontId="0" fillId="51" borderId="15" xfId="0" applyFont="1" applyFill="1" applyBorder="1" applyAlignment="1" applyProtection="1">
      <alignment vertical="center" wrapText="1"/>
      <protection/>
    </xf>
    <xf numFmtId="0" fontId="10" fillId="35" borderId="106" xfId="0" applyFont="1" applyFill="1" applyBorder="1" applyAlignment="1" applyProtection="1">
      <alignment horizontal="left" vertical="center" indent="1"/>
      <protection/>
    </xf>
    <xf numFmtId="0" fontId="10" fillId="35" borderId="63" xfId="0" applyFont="1" applyFill="1" applyBorder="1" applyAlignment="1" applyProtection="1">
      <alignment horizontal="left" vertical="center" indent="1"/>
      <protection/>
    </xf>
    <xf numFmtId="0" fontId="10" fillId="35" borderId="130" xfId="0" applyFont="1" applyFill="1" applyBorder="1" applyAlignment="1" applyProtection="1">
      <alignment horizontal="left" vertical="center" indent="1"/>
      <protection/>
    </xf>
    <xf numFmtId="0" fontId="11" fillId="36" borderId="115" xfId="0" applyFont="1" applyFill="1" applyBorder="1" applyAlignment="1" applyProtection="1">
      <alignment horizontal="center" vertical="center" wrapText="1"/>
      <protection/>
    </xf>
    <xf numFmtId="182" fontId="10" fillId="35" borderId="22" xfId="0" applyNumberFormat="1" applyFont="1" applyFill="1" applyBorder="1" applyAlignment="1" applyProtection="1">
      <alignment horizontal="left" vertical="center" indent="1"/>
      <protection/>
    </xf>
    <xf numFmtId="182" fontId="10" fillId="35" borderId="25" xfId="0" applyNumberFormat="1" applyFont="1" applyFill="1" applyBorder="1" applyAlignment="1" applyProtection="1">
      <alignment horizontal="left" vertical="center" indent="1"/>
      <protection/>
    </xf>
    <xf numFmtId="182" fontId="10" fillId="35" borderId="79" xfId="0" applyNumberFormat="1" applyFont="1" applyFill="1" applyBorder="1" applyAlignment="1" applyProtection="1">
      <alignment horizontal="left" vertical="center" indent="1"/>
      <protection/>
    </xf>
    <xf numFmtId="0" fontId="10" fillId="35" borderId="10" xfId="0" applyNumberFormat="1" applyFont="1" applyFill="1" applyBorder="1" applyAlignment="1" applyProtection="1">
      <alignment horizontal="left" vertical="center" wrapText="1" indent="1"/>
      <protection/>
    </xf>
    <xf numFmtId="0" fontId="10" fillId="35" borderId="122" xfId="0" applyNumberFormat="1" applyFont="1" applyFill="1" applyBorder="1" applyAlignment="1" applyProtection="1">
      <alignment horizontal="left" vertical="center" wrapText="1" indent="1"/>
      <protection/>
    </xf>
    <xf numFmtId="0" fontId="10" fillId="35" borderId="97" xfId="0" applyNumberFormat="1" applyFont="1" applyFill="1" applyBorder="1" applyAlignment="1" applyProtection="1">
      <alignment horizontal="left" vertical="center" wrapText="1" indent="1"/>
      <protection/>
    </xf>
    <xf numFmtId="0" fontId="10" fillId="35" borderId="127" xfId="0" applyNumberFormat="1" applyFont="1" applyFill="1" applyBorder="1" applyAlignment="1" applyProtection="1">
      <alignment horizontal="left" vertical="center" wrapText="1" indent="1"/>
      <protection/>
    </xf>
    <xf numFmtId="3" fontId="10" fillId="43" borderId="122" xfId="0" applyNumberFormat="1" applyFont="1" applyFill="1" applyBorder="1" applyAlignment="1" applyProtection="1">
      <alignment horizontal="left" vertical="center" wrapText="1"/>
      <protection/>
    </xf>
    <xf numFmtId="0" fontId="10" fillId="43" borderId="127" xfId="0" applyFont="1" applyFill="1" applyBorder="1" applyAlignment="1" applyProtection="1">
      <alignment horizontal="left" vertical="center" wrapText="1"/>
      <protection/>
    </xf>
    <xf numFmtId="0" fontId="10" fillId="0" borderId="122" xfId="0" applyFont="1" applyFill="1" applyBorder="1" applyAlignment="1" applyProtection="1">
      <alignment horizontal="left" vertical="center" wrapText="1" indent="1"/>
      <protection locked="0"/>
    </xf>
    <xf numFmtId="0" fontId="10" fillId="0" borderId="97" xfId="0" applyFont="1" applyBorder="1" applyAlignment="1" applyProtection="1">
      <alignment horizontal="left" vertical="center" wrapText="1" indent="1"/>
      <protection locked="0"/>
    </xf>
    <xf numFmtId="0" fontId="10" fillId="0" borderId="98" xfId="0" applyFont="1" applyBorder="1" applyAlignment="1" applyProtection="1">
      <alignment horizontal="left" vertical="center" wrapText="1" indent="1"/>
      <protection locked="0"/>
    </xf>
    <xf numFmtId="3" fontId="10" fillId="35" borderId="22" xfId="0" applyNumberFormat="1" applyFont="1" applyFill="1" applyBorder="1" applyAlignment="1" applyProtection="1">
      <alignment horizontal="left" vertical="center" wrapText="1"/>
      <protection/>
    </xf>
    <xf numFmtId="0" fontId="10" fillId="45" borderId="79" xfId="0" applyFont="1" applyFill="1" applyBorder="1" applyAlignment="1" applyProtection="1">
      <alignment horizontal="left" vertical="center" wrapText="1"/>
      <protection/>
    </xf>
    <xf numFmtId="0" fontId="11" fillId="48" borderId="22" xfId="0" applyFont="1" applyFill="1" applyBorder="1" applyAlignment="1" applyProtection="1">
      <alignment horizontal="center" vertical="center" wrapText="1"/>
      <protection/>
    </xf>
    <xf numFmtId="0" fontId="0" fillId="48" borderId="79" xfId="0" applyFont="1" applyFill="1" applyBorder="1" applyAlignment="1" applyProtection="1">
      <alignment vertical="center" wrapText="1"/>
      <protection/>
    </xf>
    <xf numFmtId="0" fontId="11" fillId="36" borderId="10" xfId="0" applyFont="1" applyFill="1" applyBorder="1" applyAlignment="1" applyProtection="1">
      <alignment horizontal="center" vertical="center" wrapText="1"/>
      <protection/>
    </xf>
    <xf numFmtId="0" fontId="0" fillId="0" borderId="10" xfId="0" applyBorder="1" applyAlignment="1" applyProtection="1">
      <alignment wrapText="1"/>
      <protection/>
    </xf>
    <xf numFmtId="0" fontId="11" fillId="48" borderId="10" xfId="0" applyFont="1" applyFill="1" applyBorder="1" applyAlignment="1" applyProtection="1">
      <alignment horizontal="center" vertical="center" wrapText="1"/>
      <protection/>
    </xf>
    <xf numFmtId="0" fontId="10" fillId="35" borderId="22" xfId="0" applyFont="1" applyFill="1" applyBorder="1" applyAlignment="1" applyProtection="1">
      <alignment horizontal="left" vertical="center" wrapText="1"/>
      <protection/>
    </xf>
    <xf numFmtId="0" fontId="10" fillId="35" borderId="25" xfId="0" applyFont="1" applyFill="1" applyBorder="1" applyAlignment="1" applyProtection="1">
      <alignment horizontal="left" vertical="center" wrapText="1"/>
      <protection/>
    </xf>
    <xf numFmtId="0" fontId="10" fillId="45" borderId="15" xfId="0" applyFont="1" applyFill="1" applyBorder="1" applyAlignment="1" applyProtection="1">
      <alignment horizontal="left" vertical="center" wrapText="1"/>
      <protection/>
    </xf>
    <xf numFmtId="3" fontId="10" fillId="0" borderId="10" xfId="0" applyNumberFormat="1" applyFont="1" applyFill="1"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3" fontId="10" fillId="34" borderId="10" xfId="0" applyNumberFormat="1" applyFont="1" applyFill="1" applyBorder="1" applyAlignment="1" applyProtection="1">
      <alignment horizontal="center" vertical="center" wrapText="1"/>
      <protection locked="0"/>
    </xf>
    <xf numFmtId="0" fontId="10" fillId="0" borderId="10" xfId="0" applyFont="1" applyBorder="1" applyAlignment="1" applyProtection="1">
      <alignment vertical="center" wrapText="1"/>
      <protection locked="0"/>
    </xf>
    <xf numFmtId="0" fontId="11" fillId="34" borderId="19" xfId="0" applyFont="1" applyFill="1" applyBorder="1" applyAlignment="1" applyProtection="1">
      <alignment vertical="center" wrapText="1"/>
      <protection/>
    </xf>
    <xf numFmtId="0" fontId="0" fillId="0" borderId="19" xfId="0" applyBorder="1" applyAlignment="1">
      <alignment vertical="center"/>
    </xf>
    <xf numFmtId="0" fontId="10" fillId="45" borderId="141" xfId="0" applyFont="1" applyFill="1" applyBorder="1" applyAlignment="1" applyProtection="1">
      <alignment horizontal="center" vertical="center" wrapText="1"/>
      <protection/>
    </xf>
    <xf numFmtId="0" fontId="10" fillId="45" borderId="25" xfId="0" applyFont="1" applyFill="1" applyBorder="1" applyAlignment="1" applyProtection="1">
      <alignment horizontal="center" vertical="center" wrapText="1"/>
      <protection/>
    </xf>
    <xf numFmtId="0" fontId="10" fillId="45" borderId="79" xfId="0" applyFont="1" applyFill="1" applyBorder="1" applyAlignment="1" applyProtection="1">
      <alignment horizontal="center" vertical="center" wrapText="1"/>
      <protection/>
    </xf>
    <xf numFmtId="0" fontId="10" fillId="0" borderId="85" xfId="0" applyFont="1" applyFill="1" applyBorder="1" applyAlignment="1" applyProtection="1">
      <alignment horizontal="left" vertical="center"/>
      <protection locked="0"/>
    </xf>
    <xf numFmtId="0" fontId="10" fillId="0" borderId="58" xfId="0" applyFont="1" applyFill="1" applyBorder="1" applyAlignment="1" applyProtection="1">
      <alignment horizontal="left" vertical="center"/>
      <protection locked="0"/>
    </xf>
    <xf numFmtId="0" fontId="10" fillId="0" borderId="96" xfId="0" applyFont="1" applyFill="1" applyBorder="1" applyAlignment="1" applyProtection="1">
      <alignment horizontal="left" vertical="center"/>
      <protection locked="0"/>
    </xf>
    <xf numFmtId="0" fontId="10" fillId="0" borderId="20"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10" fillId="0" borderId="116" xfId="0" applyFont="1" applyFill="1" applyBorder="1" applyAlignment="1" applyProtection="1">
      <alignment horizontal="left" vertical="center"/>
      <protection locked="0"/>
    </xf>
    <xf numFmtId="0" fontId="10" fillId="0" borderId="16" xfId="0" applyFont="1" applyFill="1" applyBorder="1" applyAlignment="1" applyProtection="1">
      <alignment horizontal="left" vertical="center"/>
      <protection locked="0"/>
    </xf>
    <xf numFmtId="0" fontId="10" fillId="0" borderId="19" xfId="0" applyFont="1" applyFill="1" applyBorder="1" applyAlignment="1" applyProtection="1">
      <alignment horizontal="left" vertical="center"/>
      <protection locked="0"/>
    </xf>
    <xf numFmtId="0" fontId="10" fillId="0" borderId="139" xfId="0" applyFont="1" applyFill="1" applyBorder="1" applyAlignment="1" applyProtection="1">
      <alignment horizontal="left" vertical="center"/>
      <protection locked="0"/>
    </xf>
    <xf numFmtId="0" fontId="45" fillId="34" borderId="0" xfId="0" applyFont="1" applyFill="1" applyBorder="1" applyAlignment="1" applyProtection="1">
      <alignment horizontal="left" vertical="center" wrapText="1"/>
      <protection/>
    </xf>
    <xf numFmtId="0" fontId="6" fillId="34" borderId="0" xfId="0" applyFont="1" applyFill="1" applyBorder="1" applyAlignment="1" applyProtection="1">
      <alignment horizontal="center" vertical="center"/>
      <protection/>
    </xf>
    <xf numFmtId="0" fontId="12" fillId="35" borderId="85" xfId="0" applyFont="1" applyFill="1" applyBorder="1" applyAlignment="1" applyProtection="1">
      <alignment horizontal="left" vertical="center"/>
      <protection/>
    </xf>
    <xf numFmtId="0" fontId="12" fillId="35" borderId="58" xfId="0" applyFont="1" applyFill="1" applyBorder="1" applyAlignment="1" applyProtection="1">
      <alignment horizontal="left" vertical="center"/>
      <protection/>
    </xf>
    <xf numFmtId="0" fontId="12" fillId="35" borderId="96" xfId="0" applyFont="1" applyFill="1" applyBorder="1" applyAlignment="1" applyProtection="1">
      <alignment horizontal="left" vertical="center"/>
      <protection/>
    </xf>
    <xf numFmtId="0" fontId="11" fillId="51" borderId="119" xfId="0" applyFont="1" applyFill="1" applyBorder="1" applyAlignment="1" applyProtection="1">
      <alignment horizontal="center" vertical="center" wrapText="1"/>
      <protection/>
    </xf>
    <xf numFmtId="0" fontId="11" fillId="51" borderId="135" xfId="0" applyFont="1" applyFill="1" applyBorder="1" applyAlignment="1" applyProtection="1">
      <alignment horizontal="center" vertical="center" wrapText="1"/>
      <protection/>
    </xf>
    <xf numFmtId="3" fontId="10" fillId="34" borderId="12" xfId="0" applyNumberFormat="1" applyFont="1" applyFill="1" applyBorder="1" applyAlignment="1" applyProtection="1">
      <alignment horizontal="center" vertical="center" wrapText="1"/>
      <protection locked="0"/>
    </xf>
    <xf numFmtId="0" fontId="10" fillId="0" borderId="12" xfId="0" applyFont="1" applyBorder="1" applyAlignment="1" applyProtection="1">
      <alignment vertical="center" wrapText="1"/>
      <protection locked="0"/>
    </xf>
    <xf numFmtId="0" fontId="10" fillId="35" borderId="12" xfId="0" applyFont="1" applyFill="1" applyBorder="1" applyAlignment="1" applyProtection="1">
      <alignment horizontal="left" vertical="center" wrapText="1"/>
      <protection/>
    </xf>
    <xf numFmtId="0" fontId="10" fillId="35" borderId="12" xfId="0" applyFont="1" applyFill="1" applyBorder="1" applyAlignment="1" applyProtection="1">
      <alignment vertical="center"/>
      <protection/>
    </xf>
    <xf numFmtId="0" fontId="0" fillId="0" borderId="135" xfId="0" applyBorder="1" applyAlignment="1" applyProtection="1">
      <alignment horizontal="center" vertical="center" wrapText="1"/>
      <protection/>
    </xf>
    <xf numFmtId="0" fontId="9" fillId="33" borderId="0" xfId="0" applyFont="1" applyFill="1" applyBorder="1" applyAlignment="1" applyProtection="1">
      <alignment horizontal="left" vertical="center"/>
      <protection/>
    </xf>
    <xf numFmtId="0" fontId="0" fillId="0" borderId="0" xfId="0" applyAlignment="1" applyProtection="1">
      <alignment vertical="center"/>
      <protection/>
    </xf>
    <xf numFmtId="0" fontId="9" fillId="33" borderId="20" xfId="0" applyFont="1" applyFill="1" applyBorder="1" applyAlignment="1" applyProtection="1">
      <alignment vertical="center"/>
      <protection/>
    </xf>
    <xf numFmtId="0" fontId="9" fillId="33" borderId="107" xfId="0" applyFont="1" applyFill="1" applyBorder="1" applyAlignment="1" applyProtection="1">
      <alignment vertical="center"/>
      <protection/>
    </xf>
    <xf numFmtId="0" fontId="0" fillId="0" borderId="140" xfId="0" applyBorder="1" applyAlignment="1" applyProtection="1">
      <alignment vertical="center"/>
      <protection/>
    </xf>
    <xf numFmtId="0" fontId="0" fillId="0" borderId="129" xfId="0" applyBorder="1" applyAlignment="1" applyProtection="1">
      <alignment vertical="center"/>
      <protection/>
    </xf>
    <xf numFmtId="0" fontId="11" fillId="36" borderId="146" xfId="0" applyFont="1" applyFill="1" applyBorder="1" applyAlignment="1" applyProtection="1">
      <alignment horizontal="center" vertical="center" wrapText="1"/>
      <protection/>
    </xf>
    <xf numFmtId="0" fontId="0" fillId="51" borderId="135" xfId="0" applyFill="1" applyBorder="1" applyAlignment="1" applyProtection="1">
      <alignment horizontal="center" vertical="center" wrapText="1"/>
      <protection/>
    </xf>
    <xf numFmtId="3" fontId="10" fillId="0" borderId="119" xfId="0" applyNumberFormat="1" applyFont="1" applyFill="1" applyBorder="1" applyAlignment="1" applyProtection="1">
      <alignment horizontal="left" vertical="center" wrapText="1"/>
      <protection locked="0"/>
    </xf>
    <xf numFmtId="0" fontId="10" fillId="0" borderId="119" xfId="0" applyFont="1" applyBorder="1" applyAlignment="1" applyProtection="1">
      <alignment horizontal="left" vertical="center" wrapText="1"/>
      <protection locked="0"/>
    </xf>
    <xf numFmtId="0" fontId="10" fillId="0" borderId="24" xfId="0" applyFont="1" applyBorder="1" applyAlignment="1" applyProtection="1">
      <alignment horizontal="left" vertical="center" wrapText="1"/>
      <protection locked="0"/>
    </xf>
    <xf numFmtId="0" fontId="0" fillId="0" borderId="119" xfId="0" applyBorder="1" applyAlignment="1" applyProtection="1">
      <alignment wrapText="1"/>
      <protection/>
    </xf>
    <xf numFmtId="0" fontId="0" fillId="0" borderId="24" xfId="0" applyBorder="1" applyAlignment="1" applyProtection="1">
      <alignment wrapText="1"/>
      <protection/>
    </xf>
    <xf numFmtId="0" fontId="0" fillId="0" borderId="135" xfId="0" applyBorder="1" applyAlignment="1" applyProtection="1">
      <alignment wrapText="1"/>
      <protection/>
    </xf>
    <xf numFmtId="0" fontId="0" fillId="0" borderId="147" xfId="0" applyBorder="1" applyAlignment="1" applyProtection="1">
      <alignment wrapText="1"/>
      <protection/>
    </xf>
    <xf numFmtId="0" fontId="20" fillId="36" borderId="119" xfId="0" applyFont="1" applyFill="1" applyBorder="1" applyAlignment="1" applyProtection="1">
      <alignment horizontal="center" vertical="center" wrapText="1"/>
      <protection/>
    </xf>
    <xf numFmtId="0" fontId="0" fillId="0" borderId="119" xfId="0" applyBorder="1" applyAlignment="1" applyProtection="1">
      <alignment vertical="center"/>
      <protection/>
    </xf>
    <xf numFmtId="0" fontId="20" fillId="36" borderId="135" xfId="0" applyFont="1" applyFill="1" applyBorder="1" applyAlignment="1" applyProtection="1">
      <alignment horizontal="center" vertical="center" wrapText="1"/>
      <protection/>
    </xf>
    <xf numFmtId="0" fontId="0" fillId="0" borderId="135" xfId="0" applyBorder="1" applyAlignment="1" applyProtection="1">
      <alignment vertical="center"/>
      <protection/>
    </xf>
    <xf numFmtId="0" fontId="0" fillId="0" borderId="119" xfId="0" applyBorder="1" applyAlignment="1" applyProtection="1">
      <alignment horizontal="center" vertical="center" wrapText="1"/>
      <protection/>
    </xf>
    <xf numFmtId="0" fontId="0" fillId="51" borderId="84" xfId="0" applyFill="1" applyBorder="1" applyAlignment="1">
      <alignment horizontal="center" vertical="center" wrapText="1"/>
    </xf>
    <xf numFmtId="3" fontId="10" fillId="0" borderId="37" xfId="0" applyNumberFormat="1" applyFont="1" applyFill="1" applyBorder="1" applyAlignment="1" applyProtection="1">
      <alignment horizontal="left" vertical="center" wrapText="1"/>
      <protection locked="0"/>
    </xf>
    <xf numFmtId="0" fontId="10" fillId="0" borderId="37" xfId="0" applyFont="1" applyBorder="1" applyAlignment="1" applyProtection="1">
      <alignment horizontal="left" vertical="center" wrapText="1"/>
      <protection locked="0"/>
    </xf>
    <xf numFmtId="0" fontId="10" fillId="0" borderId="125" xfId="0" applyFont="1" applyBorder="1" applyAlignment="1" applyProtection="1">
      <alignment horizontal="left" vertical="center" wrapText="1"/>
      <protection locked="0"/>
    </xf>
    <xf numFmtId="0" fontId="11" fillId="48" borderId="119" xfId="0" applyFont="1" applyFill="1" applyBorder="1" applyAlignment="1" applyProtection="1">
      <alignment horizontal="center" vertical="center" wrapText="1"/>
      <protection/>
    </xf>
    <xf numFmtId="0" fontId="0" fillId="48" borderId="135" xfId="0" applyFill="1" applyBorder="1" applyAlignment="1" applyProtection="1">
      <alignment horizontal="center" vertical="center" wrapText="1"/>
      <protection/>
    </xf>
    <xf numFmtId="0" fontId="11" fillId="48" borderId="135" xfId="0" applyFont="1" applyFill="1" applyBorder="1" applyAlignment="1" applyProtection="1">
      <alignment horizontal="center" vertical="center" wrapText="1"/>
      <protection/>
    </xf>
    <xf numFmtId="0" fontId="11" fillId="36" borderId="24" xfId="0" applyFont="1" applyFill="1" applyBorder="1" applyAlignment="1" applyProtection="1">
      <alignment horizontal="center" vertical="center" wrapText="1"/>
      <protection/>
    </xf>
    <xf numFmtId="0" fontId="0" fillId="0" borderId="147" xfId="0" applyBorder="1" applyAlignment="1" applyProtection="1">
      <alignment horizontal="center" vertical="center" wrapText="1"/>
      <protection/>
    </xf>
    <xf numFmtId="0" fontId="10" fillId="35" borderId="141" xfId="0" applyFont="1" applyFill="1" applyBorder="1" applyAlignment="1" applyProtection="1">
      <alignment horizontal="left" vertical="center" wrapText="1" indent="1"/>
      <protection/>
    </xf>
    <xf numFmtId="0" fontId="10" fillId="35" borderId="25" xfId="0" applyFont="1" applyFill="1" applyBorder="1" applyAlignment="1" applyProtection="1">
      <alignment horizontal="left" vertical="center" wrapText="1" indent="1"/>
      <protection/>
    </xf>
    <xf numFmtId="0" fontId="10" fillId="34" borderId="102" xfId="0" applyFont="1" applyFill="1" applyBorder="1" applyAlignment="1" applyProtection="1">
      <alignment horizontal="left" vertical="center" wrapText="1"/>
      <protection locked="0"/>
    </xf>
    <xf numFmtId="0" fontId="10" fillId="34" borderId="10" xfId="0" applyFont="1" applyFill="1" applyBorder="1" applyAlignment="1" applyProtection="1">
      <alignment horizontal="left" vertical="center" wrapText="1"/>
      <protection locked="0"/>
    </xf>
    <xf numFmtId="0" fontId="10" fillId="34" borderId="13" xfId="0" applyFont="1" applyFill="1" applyBorder="1" applyAlignment="1" applyProtection="1">
      <alignment horizontal="left" vertical="center" wrapText="1"/>
      <protection locked="0"/>
    </xf>
    <xf numFmtId="0" fontId="10" fillId="45" borderId="141" xfId="0" applyFont="1" applyFill="1" applyBorder="1" applyAlignment="1" applyProtection="1">
      <alignment horizontal="center" vertical="center" wrapText="1"/>
      <protection/>
    </xf>
    <xf numFmtId="0" fontId="10" fillId="45" borderId="25" xfId="0" applyFont="1" applyFill="1" applyBorder="1" applyAlignment="1" applyProtection="1">
      <alignment horizontal="center" vertical="center" wrapText="1"/>
      <protection/>
    </xf>
    <xf numFmtId="0" fontId="10" fillId="45" borderId="79" xfId="0" applyFont="1" applyFill="1" applyBorder="1" applyAlignment="1" applyProtection="1">
      <alignment horizontal="center" vertical="center" wrapText="1"/>
      <protection/>
    </xf>
    <xf numFmtId="0" fontId="10" fillId="45" borderId="141" xfId="0" applyNumberFormat="1" applyFont="1" applyFill="1" applyBorder="1" applyAlignment="1" applyProtection="1">
      <alignment horizontal="center" vertical="center" wrapText="1"/>
      <protection/>
    </xf>
    <xf numFmtId="0" fontId="10" fillId="45" borderId="25" xfId="0" applyNumberFormat="1" applyFont="1" applyFill="1" applyBorder="1" applyAlignment="1" applyProtection="1">
      <alignment horizontal="center" vertical="center" wrapText="1"/>
      <protection/>
    </xf>
    <xf numFmtId="0" fontId="10" fillId="45" borderId="79" xfId="0" applyNumberFormat="1" applyFont="1" applyFill="1" applyBorder="1" applyAlignment="1" applyProtection="1">
      <alignment horizontal="center" vertical="center" wrapText="1"/>
      <protection/>
    </xf>
    <xf numFmtId="0" fontId="10" fillId="0" borderId="25" xfId="0" applyFont="1" applyBorder="1" applyAlignment="1" applyProtection="1">
      <alignment horizontal="left" vertical="center" wrapText="1"/>
      <protection locked="0"/>
    </xf>
    <xf numFmtId="0" fontId="10" fillId="0" borderId="79" xfId="0" applyFont="1" applyBorder="1" applyAlignment="1" applyProtection="1">
      <alignment horizontal="left" vertical="center" wrapText="1"/>
      <protection locked="0"/>
    </xf>
    <xf numFmtId="0" fontId="10" fillId="35" borderId="141" xfId="0" applyNumberFormat="1" applyFont="1" applyFill="1" applyBorder="1" applyAlignment="1" applyProtection="1">
      <alignment horizontal="left" vertical="center" wrapText="1" indent="1"/>
      <protection/>
    </xf>
    <xf numFmtId="0" fontId="0" fillId="35" borderId="25" xfId="0" applyNumberFormat="1" applyFill="1" applyBorder="1" applyAlignment="1" applyProtection="1">
      <alignment horizontal="left" vertical="center" wrapText="1" indent="1"/>
      <protection/>
    </xf>
    <xf numFmtId="0" fontId="0" fillId="35" borderId="79" xfId="0" applyNumberFormat="1" applyFill="1" applyBorder="1" applyAlignment="1" applyProtection="1">
      <alignment horizontal="left" vertical="center" wrapText="1" indent="1"/>
      <protection/>
    </xf>
    <xf numFmtId="0" fontId="58" fillId="44" borderId="0" xfId="0" applyFont="1" applyFill="1" applyBorder="1" applyAlignment="1" applyProtection="1">
      <alignment horizontal="left" vertical="center" wrapText="1"/>
      <protection/>
    </xf>
    <xf numFmtId="0" fontId="57" fillId="44" borderId="0" xfId="0" applyFont="1" applyFill="1" applyBorder="1" applyAlignment="1" applyProtection="1">
      <alignment horizontal="left" vertical="center" wrapText="1"/>
      <protection/>
    </xf>
    <xf numFmtId="0" fontId="57" fillId="44" borderId="77" xfId="0" applyFont="1" applyFill="1" applyBorder="1" applyAlignment="1" applyProtection="1">
      <alignment horizontal="left" vertical="center" wrapText="1"/>
      <protection/>
    </xf>
    <xf numFmtId="0" fontId="57" fillId="44" borderId="19" xfId="0" applyFont="1" applyFill="1" applyBorder="1" applyAlignment="1" applyProtection="1">
      <alignment horizontal="left" wrapText="1"/>
      <protection/>
    </xf>
    <xf numFmtId="0" fontId="57" fillId="44" borderId="0" xfId="0" applyFont="1" applyFill="1" applyBorder="1" applyAlignment="1">
      <alignment horizontal="left" vertical="center" wrapText="1"/>
    </xf>
    <xf numFmtId="0" fontId="10" fillId="0" borderId="15"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21" xfId="0" applyFont="1" applyBorder="1" applyAlignment="1" applyProtection="1">
      <alignment horizontal="left" vertical="center" wrapText="1"/>
      <protection locked="0"/>
    </xf>
    <xf numFmtId="0" fontId="10" fillId="35" borderId="120" xfId="0" applyNumberFormat="1" applyFont="1" applyFill="1" applyBorder="1" applyAlignment="1" applyProtection="1">
      <alignment horizontal="left" vertical="center" wrapText="1" indent="1"/>
      <protection/>
    </xf>
    <xf numFmtId="0" fontId="0" fillId="35" borderId="17" xfId="0" applyNumberFormat="1" applyFill="1" applyBorder="1" applyAlignment="1" applyProtection="1">
      <alignment horizontal="left" vertical="center" wrapText="1" indent="1"/>
      <protection/>
    </xf>
    <xf numFmtId="0" fontId="0" fillId="35" borderId="100" xfId="0" applyNumberFormat="1" applyFill="1" applyBorder="1" applyAlignment="1" applyProtection="1">
      <alignment horizontal="left" vertical="center" wrapText="1" indent="1"/>
      <protection/>
    </xf>
    <xf numFmtId="0" fontId="7" fillId="0" borderId="107" xfId="0" applyFont="1" applyFill="1" applyBorder="1" applyAlignment="1" applyProtection="1">
      <alignment horizontal="center" vertical="center" wrapText="1"/>
      <protection/>
    </xf>
    <xf numFmtId="0" fontId="0" fillId="0" borderId="140" xfId="0" applyFill="1" applyBorder="1" applyAlignment="1" applyProtection="1">
      <alignment horizontal="center" vertical="center" wrapText="1"/>
      <protection/>
    </xf>
    <xf numFmtId="0" fontId="0" fillId="0" borderId="140" xfId="0" applyFill="1" applyBorder="1" applyAlignment="1" applyProtection="1">
      <alignment wrapText="1"/>
      <protection/>
    </xf>
    <xf numFmtId="0" fontId="0" fillId="0" borderId="129" xfId="0" applyFill="1" applyBorder="1" applyAlignment="1" applyProtection="1">
      <alignment wrapText="1"/>
      <protection/>
    </xf>
    <xf numFmtId="0" fontId="20" fillId="36" borderId="58" xfId="0" applyFont="1" applyFill="1" applyBorder="1" applyAlignment="1" applyProtection="1">
      <alignment horizontal="center" vertical="center" wrapText="1"/>
      <protection/>
    </xf>
    <xf numFmtId="0" fontId="0" fillId="0" borderId="58" xfId="0" applyBorder="1" applyAlignment="1" applyProtection="1">
      <alignment wrapText="1"/>
      <protection/>
    </xf>
    <xf numFmtId="0" fontId="0" fillId="0" borderId="96" xfId="0" applyBorder="1" applyAlignment="1" applyProtection="1">
      <alignment wrapText="1"/>
      <protection/>
    </xf>
    <xf numFmtId="0" fontId="11" fillId="36" borderId="85" xfId="0" applyFont="1" applyFill="1" applyBorder="1" applyAlignment="1" applyProtection="1">
      <alignment horizontal="center" vertical="center" wrapText="1"/>
      <protection/>
    </xf>
    <xf numFmtId="0" fontId="0" fillId="0" borderId="58" xfId="0" applyBorder="1" applyAlignment="1" applyProtection="1">
      <alignment horizontal="center" vertical="center" wrapText="1"/>
      <protection/>
    </xf>
    <xf numFmtId="0" fontId="0" fillId="0" borderId="96" xfId="0" applyBorder="1" applyAlignment="1" applyProtection="1">
      <alignment horizontal="center" vertical="center" wrapText="1"/>
      <protection/>
    </xf>
    <xf numFmtId="0" fontId="11" fillId="36" borderId="85" xfId="0" applyFont="1" applyFill="1" applyBorder="1" applyAlignment="1" applyProtection="1">
      <alignment horizontal="center" vertical="center"/>
      <protection/>
    </xf>
    <xf numFmtId="0" fontId="10" fillId="36" borderId="58" xfId="0" applyFont="1" applyFill="1" applyBorder="1" applyAlignment="1" applyProtection="1">
      <alignment horizontal="center" vertical="center"/>
      <protection/>
    </xf>
    <xf numFmtId="0" fontId="10" fillId="36" borderId="58" xfId="0" applyFont="1" applyFill="1" applyBorder="1" applyAlignment="1" applyProtection="1">
      <alignment/>
      <protection/>
    </xf>
    <xf numFmtId="0" fontId="10" fillId="36" borderId="96" xfId="0" applyFont="1" applyFill="1" applyBorder="1" applyAlignment="1" applyProtection="1">
      <alignment/>
      <protection/>
    </xf>
    <xf numFmtId="0" fontId="20" fillId="34" borderId="0" xfId="0" applyFont="1" applyFill="1" applyBorder="1" applyAlignment="1" applyProtection="1">
      <alignment horizontal="center" vertical="center" wrapText="1"/>
      <protection/>
    </xf>
    <xf numFmtId="0" fontId="0" fillId="34" borderId="0" xfId="0" applyFill="1" applyBorder="1" applyAlignment="1" applyProtection="1">
      <alignment horizontal="center" vertical="center"/>
      <protection/>
    </xf>
    <xf numFmtId="0" fontId="0" fillId="36" borderId="17" xfId="0" applyFont="1" applyFill="1" applyBorder="1" applyAlignment="1" applyProtection="1">
      <alignment horizontal="center" vertical="center" wrapText="1"/>
      <protection/>
    </xf>
    <xf numFmtId="0" fontId="23" fillId="41" borderId="0" xfId="0" applyFont="1" applyFill="1" applyBorder="1" applyAlignment="1" applyProtection="1">
      <alignment horizontal="left" vertical="center"/>
      <protection/>
    </xf>
    <xf numFmtId="0" fontId="10" fillId="36" borderId="84" xfId="0" applyFont="1" applyFill="1" applyBorder="1" applyAlignment="1" applyProtection="1">
      <alignment horizontal="center" vertical="center" wrapText="1"/>
      <protection/>
    </xf>
    <xf numFmtId="0" fontId="20" fillId="34" borderId="107" xfId="0" applyFont="1" applyFill="1" applyBorder="1" applyAlignment="1" applyProtection="1">
      <alignment horizontal="center" vertical="center" wrapText="1"/>
      <protection/>
    </xf>
    <xf numFmtId="0" fontId="0" fillId="34" borderId="140" xfId="0" applyFill="1" applyBorder="1" applyAlignment="1" applyProtection="1">
      <alignment horizontal="center" vertical="center" wrapText="1"/>
      <protection/>
    </xf>
    <xf numFmtId="0" fontId="0" fillId="34" borderId="129" xfId="0" applyFill="1" applyBorder="1" applyAlignment="1" applyProtection="1">
      <alignment horizontal="center" vertical="center" wrapText="1"/>
      <protection/>
    </xf>
    <xf numFmtId="0" fontId="10" fillId="34" borderId="0" xfId="0" applyFont="1" applyFill="1" applyBorder="1" applyAlignment="1" applyProtection="1">
      <alignment horizontal="center" vertical="center" wrapText="1"/>
      <protection/>
    </xf>
    <xf numFmtId="0" fontId="0" fillId="34" borderId="0" xfId="0" applyFill="1" applyBorder="1" applyAlignment="1" applyProtection="1">
      <alignment horizontal="center" vertical="center" wrapText="1"/>
      <protection/>
    </xf>
    <xf numFmtId="0" fontId="58" fillId="34" borderId="16" xfId="0" applyFont="1" applyFill="1" applyBorder="1" applyAlignment="1" applyProtection="1">
      <alignment horizontal="left"/>
      <protection/>
    </xf>
    <xf numFmtId="0" fontId="57" fillId="34" borderId="19" xfId="0" applyFont="1" applyFill="1" applyBorder="1" applyAlignment="1" applyProtection="1">
      <alignment horizontal="left"/>
      <protection/>
    </xf>
    <xf numFmtId="0" fontId="10" fillId="34" borderId="136" xfId="0" applyFont="1" applyFill="1" applyBorder="1" applyAlignment="1" applyProtection="1">
      <alignment horizontal="left" vertical="center" wrapText="1"/>
      <protection/>
    </xf>
    <xf numFmtId="0" fontId="0" fillId="34" borderId="97" xfId="0" applyFont="1" applyFill="1" applyBorder="1" applyAlignment="1" applyProtection="1">
      <alignment horizontal="left" vertical="center" wrapText="1"/>
      <protection/>
    </xf>
    <xf numFmtId="0" fontId="20" fillId="34" borderId="107" xfId="0" applyFont="1" applyFill="1" applyBorder="1" applyAlignment="1" applyProtection="1">
      <alignment horizontal="center" vertical="center"/>
      <protection/>
    </xf>
    <xf numFmtId="0" fontId="0" fillId="34" borderId="129" xfId="0" applyFill="1" applyBorder="1" applyAlignment="1" applyProtection="1">
      <alignment horizontal="center" vertical="center"/>
      <protection/>
    </xf>
    <xf numFmtId="0" fontId="10" fillId="34" borderId="94" xfId="0" applyFont="1" applyFill="1" applyBorder="1" applyAlignment="1" applyProtection="1">
      <alignment horizontal="center" vertical="center" wrapText="1"/>
      <protection locked="0"/>
    </xf>
    <xf numFmtId="0" fontId="10" fillId="34" borderId="10" xfId="0" applyFont="1" applyFill="1" applyBorder="1" applyAlignment="1" applyProtection="1">
      <alignment horizontal="center" vertical="center" wrapText="1"/>
      <protection locked="0"/>
    </xf>
    <xf numFmtId="0" fontId="10" fillId="34" borderId="10" xfId="0" applyFont="1" applyFill="1" applyBorder="1" applyAlignment="1" applyProtection="1">
      <alignment horizontal="center" vertical="center"/>
      <protection locked="0"/>
    </xf>
    <xf numFmtId="0" fontId="10" fillId="34" borderId="13" xfId="0" applyFont="1" applyFill="1" applyBorder="1" applyAlignment="1" applyProtection="1">
      <alignment/>
      <protection locked="0"/>
    </xf>
    <xf numFmtId="0" fontId="57" fillId="0" borderId="148" xfId="0" applyFont="1" applyFill="1" applyBorder="1" applyAlignment="1" applyProtection="1">
      <alignment horizontal="left" vertical="center"/>
      <protection/>
    </xf>
    <xf numFmtId="0" fontId="10" fillId="34" borderId="141" xfId="0" applyFont="1" applyFill="1" applyBorder="1" applyAlignment="1" applyProtection="1">
      <alignment horizontal="left" vertical="center" wrapText="1"/>
      <protection/>
    </xf>
    <xf numFmtId="0" fontId="0" fillId="34" borderId="25" xfId="0" applyFont="1" applyFill="1" applyBorder="1" applyAlignment="1" applyProtection="1">
      <alignment horizontal="left" vertical="center" wrapText="1"/>
      <protection/>
    </xf>
    <xf numFmtId="0" fontId="10" fillId="34" borderId="94" xfId="0" applyFont="1" applyFill="1" applyBorder="1" applyAlignment="1" applyProtection="1">
      <alignment horizontal="center" vertical="center"/>
      <protection locked="0"/>
    </xf>
    <xf numFmtId="0" fontId="10" fillId="34" borderId="105" xfId="0" applyFont="1" applyFill="1" applyBorder="1" applyAlignment="1" applyProtection="1">
      <alignment/>
      <protection locked="0"/>
    </xf>
    <xf numFmtId="0" fontId="20" fillId="36" borderId="84" xfId="0" applyFont="1" applyFill="1" applyBorder="1" applyAlignment="1" applyProtection="1">
      <alignment horizontal="center" vertical="center"/>
      <protection/>
    </xf>
    <xf numFmtId="0" fontId="0" fillId="36" borderId="133" xfId="0" applyFont="1" applyFill="1" applyBorder="1" applyAlignment="1" applyProtection="1">
      <alignment/>
      <protection/>
    </xf>
    <xf numFmtId="3" fontId="10" fillId="34" borderId="22" xfId="0" applyNumberFormat="1" applyFont="1" applyFill="1" applyBorder="1" applyAlignment="1" applyProtection="1">
      <alignment horizontal="center" vertical="center" wrapText="1"/>
      <protection locked="0"/>
    </xf>
    <xf numFmtId="3" fontId="10" fillId="34" borderId="15" xfId="0" applyNumberFormat="1" applyFont="1" applyFill="1" applyBorder="1" applyAlignment="1" applyProtection="1">
      <alignment horizontal="center" vertical="center" wrapText="1"/>
      <protection locked="0"/>
    </xf>
    <xf numFmtId="3" fontId="10" fillId="34" borderId="122" xfId="0" applyNumberFormat="1" applyFont="1" applyFill="1" applyBorder="1" applyAlignment="1" applyProtection="1">
      <alignment horizontal="center" vertical="center" wrapText="1"/>
      <protection locked="0"/>
    </xf>
    <xf numFmtId="3" fontId="10" fillId="34" borderId="127" xfId="0" applyNumberFormat="1" applyFont="1" applyFill="1" applyBorder="1" applyAlignment="1" applyProtection="1">
      <alignment horizontal="center" vertical="center" wrapText="1"/>
      <protection locked="0"/>
    </xf>
    <xf numFmtId="0" fontId="11" fillId="36" borderId="23" xfId="0" applyFont="1" applyFill="1" applyBorder="1" applyAlignment="1" applyProtection="1">
      <alignment horizontal="center" vertical="center" wrapText="1"/>
      <protection/>
    </xf>
    <xf numFmtId="0" fontId="11" fillId="36" borderId="134" xfId="0" applyFont="1" applyFill="1" applyBorder="1" applyAlignment="1" applyProtection="1">
      <alignment horizontal="center" vertical="center" wrapText="1"/>
      <protection/>
    </xf>
    <xf numFmtId="0" fontId="11" fillId="34" borderId="101" xfId="0" applyFont="1" applyFill="1" applyBorder="1" applyAlignment="1" applyProtection="1">
      <alignment horizontal="left" vertical="center"/>
      <protection/>
    </xf>
    <xf numFmtId="0" fontId="11" fillId="34" borderId="12" xfId="0" applyFont="1" applyFill="1" applyBorder="1" applyAlignment="1" applyProtection="1">
      <alignment horizontal="left" vertical="center"/>
      <protection/>
    </xf>
    <xf numFmtId="0" fontId="10" fillId="0" borderId="109" xfId="0" applyFont="1" applyFill="1" applyBorder="1" applyAlignment="1" applyProtection="1">
      <alignment horizontal="center" vertical="center"/>
      <protection/>
    </xf>
    <xf numFmtId="0" fontId="10" fillId="0" borderId="34" xfId="0" applyFont="1" applyFill="1" applyBorder="1" applyAlignment="1" applyProtection="1">
      <alignment horizontal="center" vertical="center"/>
      <protection/>
    </xf>
    <xf numFmtId="0" fontId="10" fillId="0" borderId="136" xfId="0" applyFont="1" applyFill="1" applyBorder="1" applyAlignment="1" applyProtection="1">
      <alignment horizontal="center" vertical="center"/>
      <protection/>
    </xf>
    <xf numFmtId="0" fontId="10" fillId="0" borderId="127" xfId="0" applyFont="1" applyFill="1" applyBorder="1" applyAlignment="1" applyProtection="1">
      <alignment horizontal="center" vertical="center"/>
      <protection/>
    </xf>
    <xf numFmtId="0" fontId="10" fillId="35" borderId="15" xfId="0" applyFont="1" applyFill="1" applyBorder="1" applyAlignment="1" applyProtection="1">
      <alignment horizontal="left" vertical="center" indent="1"/>
      <protection/>
    </xf>
    <xf numFmtId="182" fontId="10" fillId="35" borderId="15" xfId="0" applyNumberFormat="1" applyFont="1" applyFill="1" applyBorder="1" applyAlignment="1" applyProtection="1">
      <alignment horizontal="left" vertical="center" indent="1"/>
      <protection/>
    </xf>
    <xf numFmtId="0" fontId="11" fillId="52" borderId="85" xfId="0" applyFont="1" applyFill="1" applyBorder="1" applyAlignment="1" applyProtection="1">
      <alignment horizontal="left" vertical="center"/>
      <protection/>
    </xf>
    <xf numFmtId="0" fontId="11" fillId="52" borderId="58" xfId="0" applyFont="1" applyFill="1" applyBorder="1" applyAlignment="1" applyProtection="1">
      <alignment horizontal="left" vertical="center"/>
      <protection/>
    </xf>
    <xf numFmtId="0" fontId="11" fillId="52" borderId="96" xfId="0" applyFont="1" applyFill="1" applyBorder="1" applyAlignment="1" applyProtection="1">
      <alignment horizontal="left" vertical="center"/>
      <protection/>
    </xf>
    <xf numFmtId="3" fontId="10" fillId="37" borderId="99" xfId="0" applyNumberFormat="1" applyFont="1" applyFill="1" applyBorder="1" applyAlignment="1" applyProtection="1">
      <alignment horizontal="center" vertical="center"/>
      <protection/>
    </xf>
    <xf numFmtId="3" fontId="10" fillId="37" borderId="14" xfId="0" applyNumberFormat="1" applyFont="1" applyFill="1" applyBorder="1" applyAlignment="1" applyProtection="1">
      <alignment horizontal="center" vertical="center"/>
      <protection/>
    </xf>
    <xf numFmtId="0" fontId="11" fillId="36" borderId="146" xfId="0" applyFont="1" applyFill="1" applyBorder="1" applyAlignment="1" applyProtection="1">
      <alignment horizontal="left" vertical="center" wrapText="1"/>
      <protection/>
    </xf>
    <xf numFmtId="0" fontId="11" fillId="36" borderId="119" xfId="0" applyFont="1" applyFill="1" applyBorder="1" applyAlignment="1" applyProtection="1">
      <alignment horizontal="left" vertical="center" wrapText="1"/>
      <protection/>
    </xf>
    <xf numFmtId="0" fontId="10" fillId="34" borderId="107" xfId="0" applyFont="1" applyFill="1" applyBorder="1" applyAlignment="1" applyProtection="1">
      <alignment horizontal="left" vertical="top" wrapText="1"/>
      <protection locked="0"/>
    </xf>
    <xf numFmtId="0" fontId="10" fillId="34" borderId="140" xfId="0" applyFont="1" applyFill="1" applyBorder="1" applyAlignment="1" applyProtection="1">
      <alignment horizontal="left" vertical="top" wrapText="1"/>
      <protection locked="0"/>
    </xf>
    <xf numFmtId="0" fontId="10" fillId="34" borderId="129" xfId="0" applyFont="1" applyFill="1" applyBorder="1" applyAlignment="1" applyProtection="1">
      <alignment horizontal="left" vertical="top" wrapText="1"/>
      <protection locked="0"/>
    </xf>
    <xf numFmtId="0" fontId="11" fillId="36" borderId="149" xfId="0" applyFont="1" applyFill="1" applyBorder="1" applyAlignment="1" applyProtection="1">
      <alignment horizontal="left" wrapText="1"/>
      <protection/>
    </xf>
    <xf numFmtId="0" fontId="0" fillId="36" borderId="118" xfId="0" applyFill="1" applyBorder="1" applyAlignment="1" applyProtection="1">
      <alignment horizontal="left" wrapText="1"/>
      <protection/>
    </xf>
    <xf numFmtId="0" fontId="0" fillId="36" borderId="112" xfId="0" applyFill="1" applyBorder="1" applyAlignment="1" applyProtection="1">
      <alignment horizontal="left" wrapText="1"/>
      <protection/>
    </xf>
    <xf numFmtId="0" fontId="11" fillId="34" borderId="101" xfId="0" applyFont="1" applyFill="1" applyBorder="1" applyAlignment="1" applyProtection="1">
      <alignment horizontal="left" vertical="center" wrapText="1"/>
      <protection/>
    </xf>
    <xf numFmtId="0" fontId="11" fillId="34" borderId="12" xfId="0" applyFont="1" applyFill="1" applyBorder="1" applyAlignment="1" applyProtection="1">
      <alignment horizontal="left" vertical="center" wrapText="1"/>
      <protection/>
    </xf>
    <xf numFmtId="0" fontId="10" fillId="34" borderId="103" xfId="0" applyFont="1" applyFill="1" applyBorder="1" applyAlignment="1" applyProtection="1">
      <alignment horizontal="left" vertical="center" wrapText="1"/>
      <protection/>
    </xf>
    <xf numFmtId="0" fontId="10" fillId="34" borderId="94" xfId="0" applyFont="1" applyFill="1" applyBorder="1" applyAlignment="1" applyProtection="1">
      <alignment horizontal="left" vertical="center" wrapText="1"/>
      <protection/>
    </xf>
    <xf numFmtId="0" fontId="10" fillId="0" borderId="102" xfId="0" applyFont="1" applyFill="1" applyBorder="1" applyAlignment="1" applyProtection="1">
      <alignment horizontal="left" vertical="center" wrapText="1"/>
      <protection/>
    </xf>
    <xf numFmtId="0" fontId="10" fillId="0" borderId="10" xfId="0" applyFont="1" applyFill="1" applyBorder="1" applyAlignment="1" applyProtection="1">
      <alignment horizontal="left" vertical="center" wrapText="1"/>
      <protection/>
    </xf>
    <xf numFmtId="3" fontId="10" fillId="37" borderId="12" xfId="0" applyNumberFormat="1" applyFont="1" applyFill="1" applyBorder="1" applyAlignment="1" applyProtection="1">
      <alignment horizontal="center" vertical="center" wrapText="1"/>
      <protection/>
    </xf>
    <xf numFmtId="3" fontId="10" fillId="34" borderId="10" xfId="0" applyNumberFormat="1" applyFont="1" applyFill="1" applyBorder="1" applyAlignment="1" applyProtection="1">
      <alignment horizontal="center" vertical="center" wrapText="1"/>
      <protection locked="0"/>
    </xf>
    <xf numFmtId="3" fontId="10" fillId="34" borderId="94" xfId="0" applyNumberFormat="1" applyFont="1" applyFill="1" applyBorder="1" applyAlignment="1" applyProtection="1">
      <alignment horizontal="center" vertical="center" wrapText="1"/>
      <protection locked="0"/>
    </xf>
    <xf numFmtId="3" fontId="10" fillId="34" borderId="94" xfId="0" applyNumberFormat="1" applyFont="1" applyFill="1" applyBorder="1" applyAlignment="1" applyProtection="1">
      <alignment horizontal="center" vertical="center" wrapText="1"/>
      <protection locked="0"/>
    </xf>
    <xf numFmtId="0" fontId="10" fillId="0" borderId="25" xfId="0" applyFont="1" applyFill="1" applyBorder="1" applyAlignment="1" applyProtection="1">
      <alignment horizontal="left" vertical="center" wrapText="1"/>
      <protection/>
    </xf>
    <xf numFmtId="0" fontId="10" fillId="34" borderId="122" xfId="0" applyFont="1" applyFill="1" applyBorder="1" applyAlignment="1" applyProtection="1">
      <alignment horizontal="left" vertical="center" wrapText="1"/>
      <protection/>
    </xf>
    <xf numFmtId="0" fontId="11" fillId="34" borderId="99" xfId="0" applyFont="1" applyFill="1" applyBorder="1" applyAlignment="1" applyProtection="1">
      <alignment horizontal="left" vertical="center" wrapText="1"/>
      <protection/>
    </xf>
    <xf numFmtId="0" fontId="11" fillId="34" borderId="36" xfId="0" applyFont="1" applyFill="1" applyBorder="1" applyAlignment="1" applyProtection="1">
      <alignment horizontal="center" vertical="center"/>
      <protection locked="0"/>
    </xf>
    <xf numFmtId="0" fontId="0" fillId="0" borderId="63" xfId="0" applyBorder="1" applyAlignment="1" applyProtection="1">
      <alignment vertical="center"/>
      <protection locked="0"/>
    </xf>
    <xf numFmtId="0" fontId="10" fillId="34" borderId="0" xfId="0" applyFont="1" applyFill="1" applyAlignment="1" applyProtection="1">
      <alignment vertical="center" wrapText="1"/>
      <protection/>
    </xf>
    <xf numFmtId="0" fontId="0" fillId="0" borderId="0" xfId="0" applyAlignment="1">
      <alignment vertical="center" wrapText="1"/>
    </xf>
    <xf numFmtId="0" fontId="11" fillId="34" borderId="0" xfId="0" applyFont="1" applyFill="1" applyBorder="1" applyAlignment="1" applyProtection="1">
      <alignment horizontal="center" vertical="center"/>
      <protection locked="0"/>
    </xf>
    <xf numFmtId="0" fontId="10" fillId="34" borderId="0" xfId="0" applyFont="1" applyFill="1" applyAlignment="1" applyProtection="1">
      <alignment vertical="center"/>
      <protection/>
    </xf>
    <xf numFmtId="0" fontId="0" fillId="0" borderId="0" xfId="0" applyAlignment="1">
      <alignment vertical="center"/>
    </xf>
    <xf numFmtId="0" fontId="9" fillId="33" borderId="141" xfId="0" applyFont="1" applyFill="1" applyBorder="1" applyAlignment="1" applyProtection="1">
      <alignment horizontal="left" vertical="center"/>
      <protection/>
    </xf>
    <xf numFmtId="0" fontId="9" fillId="33" borderId="25" xfId="0" applyFont="1" applyFill="1" applyBorder="1" applyAlignment="1" applyProtection="1">
      <alignment horizontal="left" vertical="center"/>
      <protection/>
    </xf>
    <xf numFmtId="0" fontId="9" fillId="33" borderId="15" xfId="0" applyFont="1" applyFill="1" applyBorder="1" applyAlignment="1" applyProtection="1">
      <alignment horizontal="left" vertical="center"/>
      <protection/>
    </xf>
    <xf numFmtId="0" fontId="9" fillId="33" borderId="136" xfId="0" applyFont="1" applyFill="1" applyBorder="1" applyAlignment="1" applyProtection="1">
      <alignment horizontal="left" vertical="center"/>
      <protection/>
    </xf>
    <xf numFmtId="0" fontId="9" fillId="33" borderId="97" xfId="0" applyFont="1" applyFill="1" applyBorder="1" applyAlignment="1" applyProtection="1">
      <alignment horizontal="left" vertical="center"/>
      <protection/>
    </xf>
    <xf numFmtId="0" fontId="9" fillId="33" borderId="127" xfId="0" applyFont="1" applyFill="1" applyBorder="1" applyAlignment="1" applyProtection="1">
      <alignment horizontal="left" vertical="center"/>
      <protection/>
    </xf>
    <xf numFmtId="182" fontId="10" fillId="35" borderId="22" xfId="0" applyNumberFormat="1" applyFont="1" applyFill="1" applyBorder="1" applyAlignment="1" applyProtection="1">
      <alignment horizontal="left" vertical="center" indent="1"/>
      <protection/>
    </xf>
    <xf numFmtId="182" fontId="10" fillId="35" borderId="25" xfId="0" applyNumberFormat="1" applyFont="1" applyFill="1" applyBorder="1" applyAlignment="1" applyProtection="1">
      <alignment horizontal="left" vertical="center" indent="1"/>
      <protection/>
    </xf>
    <xf numFmtId="182" fontId="10" fillId="35" borderId="79" xfId="0" applyNumberFormat="1" applyFont="1" applyFill="1" applyBorder="1" applyAlignment="1" applyProtection="1">
      <alignment horizontal="left" vertical="center" indent="1"/>
      <protection/>
    </xf>
    <xf numFmtId="0" fontId="11" fillId="35" borderId="22" xfId="0" applyNumberFormat="1" applyFont="1" applyFill="1" applyBorder="1" applyAlignment="1" applyProtection="1">
      <alignment horizontal="left" vertical="center" indent="1"/>
      <protection/>
    </xf>
    <xf numFmtId="0" fontId="11" fillId="35" borderId="25" xfId="0" applyNumberFormat="1" applyFont="1" applyFill="1" applyBorder="1" applyAlignment="1" applyProtection="1">
      <alignment horizontal="left" vertical="center" indent="1"/>
      <protection/>
    </xf>
    <xf numFmtId="0" fontId="11" fillId="35" borderId="79" xfId="0" applyNumberFormat="1" applyFont="1" applyFill="1" applyBorder="1" applyAlignment="1" applyProtection="1">
      <alignment horizontal="left" vertical="center" indent="1"/>
      <protection/>
    </xf>
    <xf numFmtId="0" fontId="10" fillId="35" borderId="22" xfId="0" applyNumberFormat="1" applyFont="1" applyFill="1" applyBorder="1" applyAlignment="1" applyProtection="1">
      <alignment horizontal="left" vertical="center" indent="1"/>
      <protection/>
    </xf>
    <xf numFmtId="0" fontId="10" fillId="35" borderId="25" xfId="0" applyNumberFormat="1" applyFont="1" applyFill="1" applyBorder="1" applyAlignment="1" applyProtection="1">
      <alignment horizontal="left" vertical="center" indent="1"/>
      <protection/>
    </xf>
    <xf numFmtId="0" fontId="10" fillId="35" borderId="79" xfId="0" applyNumberFormat="1" applyFont="1" applyFill="1" applyBorder="1" applyAlignment="1" applyProtection="1">
      <alignment horizontal="left" vertical="center" indent="1"/>
      <protection/>
    </xf>
    <xf numFmtId="181" fontId="10" fillId="34" borderId="0" xfId="45" applyNumberFormat="1" applyFont="1" applyFill="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10" fillId="35" borderId="122" xfId="0" applyFont="1" applyFill="1" applyBorder="1" applyAlignment="1" applyProtection="1">
      <alignment horizontal="left" vertical="center" indent="1"/>
      <protection/>
    </xf>
    <xf numFmtId="0" fontId="10" fillId="35" borderId="97" xfId="0" applyFont="1" applyFill="1" applyBorder="1" applyAlignment="1" applyProtection="1">
      <alignment horizontal="left" vertical="center" indent="1"/>
      <protection/>
    </xf>
    <xf numFmtId="0" fontId="10" fillId="35" borderId="98" xfId="0" applyFont="1" applyFill="1" applyBorder="1" applyAlignment="1" applyProtection="1">
      <alignment horizontal="left" vertical="center" indent="1"/>
      <protection/>
    </xf>
    <xf numFmtId="0" fontId="18" fillId="41" borderId="0" xfId="0" applyFont="1" applyFill="1" applyAlignment="1" applyProtection="1">
      <alignment horizontal="left" wrapText="1"/>
      <protection/>
    </xf>
    <xf numFmtId="0" fontId="9" fillId="33" borderId="140" xfId="0" applyFont="1" applyFill="1" applyBorder="1" applyAlignment="1" applyProtection="1">
      <alignment horizontal="left" vertical="center"/>
      <protection/>
    </xf>
    <xf numFmtId="0" fontId="10" fillId="35" borderId="145" xfId="0" applyNumberFormat="1" applyFont="1" applyFill="1" applyBorder="1" applyAlignment="1" applyProtection="1">
      <alignment horizontal="left" vertical="center" wrapText="1" indent="1"/>
      <protection/>
    </xf>
    <xf numFmtId="0" fontId="10" fillId="35" borderId="140" xfId="0" applyNumberFormat="1" applyFont="1" applyFill="1" applyBorder="1" applyAlignment="1" applyProtection="1">
      <alignment horizontal="left" vertical="center" wrapText="1" indent="1"/>
      <protection/>
    </xf>
    <xf numFmtId="0" fontId="10" fillId="35" borderId="129" xfId="0" applyNumberFormat="1" applyFont="1" applyFill="1" applyBorder="1" applyAlignment="1" applyProtection="1">
      <alignment horizontal="left" vertical="center" wrapText="1" indent="1"/>
      <protection/>
    </xf>
    <xf numFmtId="0" fontId="10" fillId="35" borderId="99" xfId="0" applyNumberFormat="1" applyFont="1" applyFill="1" applyBorder="1" applyAlignment="1" applyProtection="1">
      <alignment horizontal="left" vertical="center" indent="1"/>
      <protection/>
    </xf>
    <xf numFmtId="0" fontId="10" fillId="35" borderId="17" xfId="0" applyNumberFormat="1" applyFont="1" applyFill="1" applyBorder="1" applyAlignment="1" applyProtection="1">
      <alignment horizontal="left" vertical="center" indent="1"/>
      <protection/>
    </xf>
    <xf numFmtId="0" fontId="10" fillId="35" borderId="100" xfId="0" applyNumberFormat="1" applyFont="1" applyFill="1" applyBorder="1" applyAlignment="1" applyProtection="1">
      <alignment horizontal="left" vertical="center" indent="1"/>
      <protection/>
    </xf>
    <xf numFmtId="0" fontId="9" fillId="33" borderId="19" xfId="0" applyFont="1" applyFill="1" applyBorder="1" applyAlignment="1" applyProtection="1">
      <alignment horizontal="left" vertical="center"/>
      <protection/>
    </xf>
    <xf numFmtId="0" fontId="0" fillId="34" borderId="32" xfId="0" applyFill="1" applyBorder="1" applyAlignment="1" applyProtection="1">
      <alignment horizontal="left" vertical="top" wrapText="1" indent="1"/>
      <protection locked="0"/>
    </xf>
    <xf numFmtId="0" fontId="0" fillId="34" borderId="36" xfId="0" applyFill="1" applyBorder="1" applyAlignment="1" applyProtection="1">
      <alignment horizontal="left" vertical="top" wrapText="1" indent="1"/>
      <protection locked="0"/>
    </xf>
    <xf numFmtId="0" fontId="0" fillId="34" borderId="34" xfId="0" applyFill="1" applyBorder="1" applyAlignment="1" applyProtection="1">
      <alignment horizontal="left" vertical="top" wrapText="1" indent="1"/>
      <protection locked="0"/>
    </xf>
    <xf numFmtId="0" fontId="0" fillId="34" borderId="26" xfId="0" applyFill="1" applyBorder="1" applyAlignment="1" applyProtection="1">
      <alignment horizontal="left" vertical="top" wrapText="1" indent="1"/>
      <protection locked="0"/>
    </xf>
    <xf numFmtId="0" fontId="0" fillId="34" borderId="0" xfId="0" applyFill="1" applyBorder="1" applyAlignment="1" applyProtection="1">
      <alignment horizontal="left" vertical="top" wrapText="1" indent="1"/>
      <protection locked="0"/>
    </xf>
    <xf numFmtId="0" fontId="0" fillId="34" borderId="18" xfId="0" applyFill="1" applyBorder="1" applyAlignment="1" applyProtection="1">
      <alignment horizontal="left" vertical="top" wrapText="1" indent="1"/>
      <protection locked="0"/>
    </xf>
    <xf numFmtId="0" fontId="0" fillId="34" borderId="106" xfId="0" applyFill="1" applyBorder="1" applyAlignment="1" applyProtection="1">
      <alignment horizontal="left" vertical="top" wrapText="1" indent="1"/>
      <protection locked="0"/>
    </xf>
    <xf numFmtId="0" fontId="0" fillId="34" borderId="63" xfId="0" applyFill="1" applyBorder="1" applyAlignment="1" applyProtection="1">
      <alignment horizontal="left" vertical="top" wrapText="1" indent="1"/>
      <protection locked="0"/>
    </xf>
    <xf numFmtId="0" fontId="0" fillId="34" borderId="144" xfId="0" applyFill="1" applyBorder="1" applyAlignment="1" applyProtection="1">
      <alignment horizontal="left" vertical="top" wrapText="1" indent="1"/>
      <protection locked="0"/>
    </xf>
    <xf numFmtId="0" fontId="10" fillId="34" borderId="36" xfId="0" applyFont="1" applyFill="1" applyBorder="1" applyAlignment="1" applyProtection="1">
      <alignment horizontal="left" vertical="top" wrapText="1" indent="1"/>
      <protection locked="0"/>
    </xf>
    <xf numFmtId="0" fontId="0" fillId="0" borderId="63" xfId="0" applyBorder="1" applyAlignment="1" applyProtection="1">
      <alignment horizontal="left" vertical="top" wrapText="1" indent="1"/>
      <protection locked="0"/>
    </xf>
    <xf numFmtId="0" fontId="10" fillId="34" borderId="0" xfId="0" applyFont="1" applyFill="1" applyAlignment="1" applyProtection="1">
      <alignment vertical="center" wrapText="1"/>
      <protection/>
    </xf>
    <xf numFmtId="0" fontId="14" fillId="33" borderId="20" xfId="0" applyFont="1" applyFill="1" applyBorder="1" applyAlignment="1" applyProtection="1">
      <alignment horizontal="left"/>
      <protection locked="0"/>
    </xf>
    <xf numFmtId="0" fontId="14" fillId="33" borderId="0" xfId="0" applyFont="1" applyFill="1" applyBorder="1" applyAlignment="1" applyProtection="1">
      <alignment horizontal="left"/>
      <protection locked="0"/>
    </xf>
    <xf numFmtId="0" fontId="10" fillId="34" borderId="36" xfId="0" applyFont="1" applyFill="1" applyBorder="1" applyAlignment="1" applyProtection="1">
      <alignment horizontal="left" vertical="top" wrapText="1" indent="1"/>
      <protection locked="0"/>
    </xf>
    <xf numFmtId="0" fontId="10" fillId="34" borderId="63" xfId="0" applyFont="1" applyFill="1" applyBorder="1" applyAlignment="1" applyProtection="1">
      <alignment horizontal="left"/>
      <protection locked="0"/>
    </xf>
    <xf numFmtId="0" fontId="10" fillId="34" borderId="22" xfId="0" applyFont="1" applyFill="1" applyBorder="1" applyAlignment="1" applyProtection="1">
      <alignment horizontal="left" vertical="top" wrapText="1" indent="1"/>
      <protection locked="0"/>
    </xf>
    <xf numFmtId="0" fontId="10" fillId="34" borderId="25" xfId="0" applyFont="1" applyFill="1" applyBorder="1" applyAlignment="1" applyProtection="1">
      <alignment horizontal="left" vertical="top" wrapText="1" indent="1"/>
      <protection locked="0"/>
    </xf>
    <xf numFmtId="0" fontId="10" fillId="34" borderId="15" xfId="0" applyFont="1" applyFill="1" applyBorder="1" applyAlignment="1" applyProtection="1">
      <alignment horizontal="left" vertical="top" wrapText="1" indent="1"/>
      <protection locked="0"/>
    </xf>
    <xf numFmtId="0" fontId="10" fillId="34" borderId="25" xfId="0" applyFont="1" applyFill="1" applyBorder="1" applyAlignment="1" applyProtection="1">
      <alignment horizontal="left"/>
      <protection locked="0"/>
    </xf>
    <xf numFmtId="0" fontId="0" fillId="0" borderId="63" xfId="0" applyFont="1" applyBorder="1" applyAlignment="1" applyProtection="1">
      <alignment horizontal="left" vertical="top" wrapText="1" indent="1"/>
      <protection locked="0"/>
    </xf>
    <xf numFmtId="183" fontId="11" fillId="0" borderId="10" xfId="0" applyNumberFormat="1" applyFont="1" applyFill="1" applyBorder="1" applyAlignment="1" applyProtection="1">
      <alignment horizontal="right" vertical="center"/>
      <protection locked="0"/>
    </xf>
    <xf numFmtId="0" fontId="10" fillId="0" borderId="10" xfId="0" applyFont="1" applyBorder="1" applyAlignment="1" applyProtection="1">
      <alignment horizontal="right" vertical="center"/>
      <protection locked="0"/>
    </xf>
    <xf numFmtId="0" fontId="10" fillId="0" borderId="102" xfId="0" applyFont="1" applyFill="1" applyBorder="1" applyAlignment="1" applyProtection="1">
      <alignment horizontal="left" vertical="center"/>
      <protection/>
    </xf>
    <xf numFmtId="0" fontId="10" fillId="0" borderId="10" xfId="0" applyFont="1" applyFill="1" applyBorder="1" applyAlignment="1" applyProtection="1">
      <alignment horizontal="left" vertical="center"/>
      <protection/>
    </xf>
    <xf numFmtId="0" fontId="11" fillId="34" borderId="131" xfId="0" applyFont="1" applyFill="1" applyBorder="1" applyAlignment="1" applyProtection="1">
      <alignment horizontal="left" vertical="center" wrapText="1"/>
      <protection/>
    </xf>
    <xf numFmtId="0" fontId="0" fillId="34" borderId="145" xfId="0" applyFont="1" applyFill="1" applyBorder="1" applyAlignment="1" applyProtection="1">
      <alignment wrapText="1"/>
      <protection/>
    </xf>
    <xf numFmtId="0" fontId="11" fillId="34" borderId="0" xfId="0" applyFont="1" applyFill="1" applyBorder="1" applyAlignment="1" applyProtection="1">
      <alignment horizontal="left" vertical="center"/>
      <protection/>
    </xf>
    <xf numFmtId="0" fontId="0" fillId="34" borderId="0" xfId="0" applyFont="1" applyFill="1" applyBorder="1" applyAlignment="1" applyProtection="1">
      <alignment vertical="center"/>
      <protection/>
    </xf>
    <xf numFmtId="0" fontId="37" fillId="34" borderId="0" xfId="0" applyFont="1" applyFill="1" applyBorder="1" applyAlignment="1" applyProtection="1">
      <alignment horizontal="left" vertical="center" wrapText="1"/>
      <protection/>
    </xf>
    <xf numFmtId="0" fontId="0" fillId="0" borderId="0" xfId="0" applyFont="1" applyAlignment="1">
      <alignment/>
    </xf>
    <xf numFmtId="0" fontId="0" fillId="0" borderId="77" xfId="0" applyFont="1" applyBorder="1" applyAlignment="1">
      <alignment/>
    </xf>
    <xf numFmtId="0" fontId="10" fillId="0" borderId="104" xfId="0" applyFont="1" applyFill="1" applyBorder="1" applyAlignment="1" applyProtection="1">
      <alignment horizontal="left" vertical="center"/>
      <protection/>
    </xf>
    <xf numFmtId="0" fontId="10" fillId="0" borderId="84" xfId="0" applyFont="1" applyFill="1" applyBorder="1" applyAlignment="1" applyProtection="1">
      <alignment horizontal="left" vertical="center"/>
      <protection/>
    </xf>
    <xf numFmtId="183" fontId="11" fillId="0" borderId="84" xfId="0" applyNumberFormat="1" applyFont="1" applyFill="1" applyBorder="1" applyAlignment="1" applyProtection="1">
      <alignment horizontal="right" vertical="center"/>
      <protection locked="0"/>
    </xf>
    <xf numFmtId="0" fontId="10" fillId="0" borderId="84" xfId="0" applyFont="1" applyBorder="1" applyAlignment="1" applyProtection="1">
      <alignment horizontal="right" vertical="center"/>
      <protection locked="0"/>
    </xf>
    <xf numFmtId="0" fontId="11" fillId="36" borderId="131" xfId="0" applyFont="1" applyFill="1" applyBorder="1" applyAlignment="1" applyProtection="1">
      <alignment horizontal="center" vertical="center" wrapText="1"/>
      <protection/>
    </xf>
    <xf numFmtId="0" fontId="0" fillId="36" borderId="121" xfId="0" applyFill="1" applyBorder="1" applyAlignment="1" applyProtection="1">
      <alignment horizontal="center" vertical="center" wrapText="1"/>
      <protection/>
    </xf>
    <xf numFmtId="0" fontId="0" fillId="0" borderId="121" xfId="0" applyBorder="1" applyAlignment="1" applyProtection="1">
      <alignment vertical="center" wrapText="1"/>
      <protection/>
    </xf>
    <xf numFmtId="0" fontId="0" fillId="0" borderId="132" xfId="0" applyBorder="1" applyAlignment="1" applyProtection="1">
      <alignment vertical="center" wrapText="1"/>
      <protection/>
    </xf>
    <xf numFmtId="0" fontId="11" fillId="36" borderId="131" xfId="0" applyFont="1" applyFill="1" applyBorder="1" applyAlignment="1" applyProtection="1">
      <alignment horizontal="left" vertical="center"/>
      <protection/>
    </xf>
    <xf numFmtId="0" fontId="11" fillId="36" borderId="145" xfId="0" applyFont="1" applyFill="1" applyBorder="1" applyAlignment="1" applyProtection="1">
      <alignment horizontal="left" vertical="center"/>
      <protection/>
    </xf>
    <xf numFmtId="0" fontId="11" fillId="51" borderId="131" xfId="0" applyFont="1" applyFill="1" applyBorder="1" applyAlignment="1" applyProtection="1">
      <alignment horizontal="center" vertical="center" wrapText="1"/>
      <protection/>
    </xf>
    <xf numFmtId="0" fontId="11" fillId="51" borderId="121" xfId="0" applyFont="1" applyFill="1" applyBorder="1" applyAlignment="1" applyProtection="1">
      <alignment horizontal="center" vertical="center" wrapText="1"/>
      <protection/>
    </xf>
    <xf numFmtId="183" fontId="11" fillId="0" borderId="37" xfId="0" applyNumberFormat="1" applyFont="1" applyFill="1" applyBorder="1" applyAlignment="1" applyProtection="1">
      <alignment horizontal="right" vertical="center"/>
      <protection locked="0"/>
    </xf>
    <xf numFmtId="0" fontId="10" fillId="0" borderId="37" xfId="0" applyFont="1" applyBorder="1" applyAlignment="1" applyProtection="1">
      <alignment horizontal="right" vertical="center"/>
      <protection locked="0"/>
    </xf>
    <xf numFmtId="0" fontId="11" fillId="52" borderId="136" xfId="0" applyFont="1" applyFill="1" applyBorder="1" applyAlignment="1" applyProtection="1">
      <alignment horizontal="left" vertical="center" wrapText="1"/>
      <protection/>
    </xf>
    <xf numFmtId="0" fontId="0" fillId="52" borderId="97" xfId="0" applyFill="1" applyBorder="1" applyAlignment="1" applyProtection="1">
      <alignment horizontal="left" vertical="center" wrapText="1"/>
      <protection/>
    </xf>
    <xf numFmtId="0" fontId="0" fillId="52" borderId="127" xfId="0" applyFill="1" applyBorder="1" applyAlignment="1" applyProtection="1">
      <alignment horizontal="left" vertical="center" wrapText="1"/>
      <protection/>
    </xf>
    <xf numFmtId="0" fontId="11" fillId="51" borderId="131" xfId="0" applyFont="1" applyFill="1" applyBorder="1" applyAlignment="1" applyProtection="1">
      <alignment horizontal="left" vertical="center" wrapText="1"/>
      <protection/>
    </xf>
    <xf numFmtId="0" fontId="0" fillId="51" borderId="145" xfId="0" applyFont="1" applyFill="1" applyBorder="1" applyAlignment="1" applyProtection="1">
      <alignment wrapText="1"/>
      <protection/>
    </xf>
    <xf numFmtId="0" fontId="11" fillId="34" borderId="145" xfId="0" applyFont="1" applyFill="1" applyBorder="1" applyAlignment="1" applyProtection="1">
      <alignment horizontal="left" vertical="center" wrapText="1"/>
      <protection locked="0"/>
    </xf>
    <xf numFmtId="0" fontId="0" fillId="34" borderId="140" xfId="0" applyFill="1" applyBorder="1" applyAlignment="1" applyProtection="1">
      <alignment horizontal="left" vertical="center" wrapText="1"/>
      <protection locked="0"/>
    </xf>
    <xf numFmtId="0" fontId="0" fillId="0" borderId="140" xfId="0" applyBorder="1" applyAlignment="1" applyProtection="1">
      <alignment horizontal="left" vertical="center" wrapText="1"/>
      <protection locked="0"/>
    </xf>
    <xf numFmtId="0" fontId="0" fillId="0" borderId="129" xfId="0" applyBorder="1" applyAlignment="1" applyProtection="1">
      <alignment horizontal="left" vertical="center" wrapText="1"/>
      <protection locked="0"/>
    </xf>
    <xf numFmtId="0" fontId="0" fillId="36" borderId="17" xfId="0" applyFill="1" applyBorder="1" applyAlignment="1" applyProtection="1">
      <alignment horizontal="center" vertical="center" wrapText="1"/>
      <protection/>
    </xf>
    <xf numFmtId="0" fontId="0" fillId="36" borderId="14" xfId="0" applyFill="1" applyBorder="1" applyAlignment="1" applyProtection="1">
      <alignment horizontal="center" vertical="center" wrapText="1"/>
      <protection/>
    </xf>
    <xf numFmtId="0" fontId="10" fillId="34" borderId="122" xfId="0" applyFont="1" applyFill="1" applyBorder="1" applyAlignment="1" applyProtection="1">
      <alignment vertical="center" wrapText="1"/>
      <protection locked="0"/>
    </xf>
    <xf numFmtId="0" fontId="0" fillId="34" borderId="97" xfId="0" applyFont="1" applyFill="1" applyBorder="1" applyAlignment="1" applyProtection="1">
      <alignment vertical="center" wrapText="1"/>
      <protection locked="0"/>
    </xf>
    <xf numFmtId="0" fontId="0" fillId="34" borderId="98" xfId="0" applyFont="1" applyFill="1" applyBorder="1" applyAlignment="1" applyProtection="1">
      <alignment vertical="center" wrapText="1"/>
      <protection locked="0"/>
    </xf>
    <xf numFmtId="0" fontId="0" fillId="51" borderId="21" xfId="0" applyFill="1" applyBorder="1" applyAlignment="1" applyProtection="1">
      <alignment horizontal="center" vertical="center" wrapText="1"/>
      <protection/>
    </xf>
    <xf numFmtId="0" fontId="10" fillId="0" borderId="123" xfId="0" applyFont="1" applyFill="1" applyBorder="1" applyAlignment="1" applyProtection="1">
      <alignment horizontal="left" vertical="center"/>
      <protection/>
    </xf>
    <xf numFmtId="0" fontId="10" fillId="0" borderId="37" xfId="0" applyFont="1" applyFill="1" applyBorder="1" applyAlignment="1" applyProtection="1">
      <alignment horizontal="left" vertical="center"/>
      <protection/>
    </xf>
    <xf numFmtId="0" fontId="11" fillId="0" borderId="107" xfId="0" applyFont="1" applyFill="1" applyBorder="1" applyAlignment="1" applyProtection="1">
      <alignment horizontal="right" vertical="center"/>
      <protection/>
    </xf>
    <xf numFmtId="0" fontId="11" fillId="0" borderId="142" xfId="0" applyFont="1" applyFill="1" applyBorder="1" applyAlignment="1" applyProtection="1">
      <alignment horizontal="right" vertical="center"/>
      <protection/>
    </xf>
    <xf numFmtId="183" fontId="11" fillId="0" borderId="121" xfId="0" applyNumberFormat="1" applyFont="1" applyFill="1" applyBorder="1" applyAlignment="1" applyProtection="1">
      <alignment horizontal="right" vertical="center"/>
      <protection/>
    </xf>
    <xf numFmtId="0" fontId="10" fillId="0" borderId="121" xfId="0" applyFont="1" applyBorder="1" applyAlignment="1" applyProtection="1">
      <alignment horizontal="right" vertical="center"/>
      <protection/>
    </xf>
    <xf numFmtId="0" fontId="11" fillId="52" borderId="99" xfId="0" applyFont="1" applyFill="1" applyBorder="1" applyAlignment="1" applyProtection="1">
      <alignment horizontal="left" vertical="center" indent="1"/>
      <protection/>
    </xf>
    <xf numFmtId="0" fontId="11" fillId="52" borderId="17" xfId="0" applyFont="1" applyFill="1" applyBorder="1" applyAlignment="1" applyProtection="1">
      <alignment horizontal="left" vertical="center" indent="1"/>
      <protection/>
    </xf>
    <xf numFmtId="0" fontId="11" fillId="52" borderId="100" xfId="0" applyFont="1" applyFill="1" applyBorder="1" applyAlignment="1" applyProtection="1">
      <alignment horizontal="left" vertical="center" indent="1"/>
      <protection/>
    </xf>
    <xf numFmtId="0" fontId="0" fillId="51" borderId="121" xfId="0" applyFont="1" applyFill="1" applyBorder="1" applyAlignment="1" applyProtection="1">
      <alignment horizontal="center" vertical="center" wrapText="1"/>
      <protection/>
    </xf>
    <xf numFmtId="0" fontId="10" fillId="34" borderId="145" xfId="0" applyFont="1" applyFill="1" applyBorder="1" applyAlignment="1" applyProtection="1">
      <alignment horizontal="left" vertical="center" wrapText="1"/>
      <protection locked="0"/>
    </xf>
    <xf numFmtId="0" fontId="0" fillId="34" borderId="140" xfId="0" applyFont="1" applyFill="1" applyBorder="1" applyAlignment="1" applyProtection="1">
      <alignment horizontal="left" vertical="center" wrapText="1"/>
      <protection locked="0"/>
    </xf>
    <xf numFmtId="0" fontId="0" fillId="0" borderId="140"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10" fillId="0" borderId="102"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1" fillId="0" borderId="102" xfId="0" applyFont="1" applyFill="1" applyBorder="1" applyAlignment="1" applyProtection="1">
      <alignment horizontal="center" vertical="center" wrapText="1"/>
      <protection locked="0"/>
    </xf>
    <xf numFmtId="0" fontId="11" fillId="0" borderId="22"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left" vertical="center" wrapText="1"/>
      <protection locked="0"/>
    </xf>
    <xf numFmtId="0" fontId="10" fillId="0" borderId="103" xfId="0" applyFont="1" applyFill="1" applyBorder="1" applyAlignment="1" applyProtection="1">
      <alignment horizontal="left" vertical="center" wrapText="1"/>
      <protection locked="0"/>
    </xf>
    <xf numFmtId="0" fontId="10" fillId="0" borderId="94" xfId="0" applyFont="1" applyFill="1" applyBorder="1" applyAlignment="1" applyProtection="1">
      <alignment horizontal="left" vertical="center" wrapText="1"/>
      <protection locked="0"/>
    </xf>
    <xf numFmtId="0" fontId="10" fillId="0" borderId="105" xfId="0" applyFont="1" applyFill="1" applyBorder="1" applyAlignment="1" applyProtection="1">
      <alignment horizontal="left" vertical="center" wrapText="1"/>
      <protection locked="0"/>
    </xf>
    <xf numFmtId="0" fontId="11" fillId="36" borderId="78" xfId="0" applyFont="1" applyFill="1" applyBorder="1" applyAlignment="1" applyProtection="1">
      <alignment horizontal="center" vertical="center" wrapText="1"/>
      <protection/>
    </xf>
    <xf numFmtId="0" fontId="11" fillId="36" borderId="107" xfId="0" applyFont="1" applyFill="1" applyBorder="1" applyAlignment="1" applyProtection="1">
      <alignment horizontal="center" vertical="center" wrapText="1"/>
      <protection/>
    </xf>
    <xf numFmtId="0" fontId="10" fillId="0" borderId="101" xfId="0" applyFont="1" applyFill="1" applyBorder="1" applyAlignment="1" applyProtection="1">
      <alignment horizontal="left" vertical="center" wrapText="1"/>
      <protection locked="0"/>
    </xf>
    <xf numFmtId="0" fontId="10" fillId="0" borderId="21" xfId="0" applyFont="1" applyFill="1" applyBorder="1" applyAlignment="1" applyProtection="1">
      <alignment horizontal="left" vertical="center" wrapText="1"/>
      <protection locked="0"/>
    </xf>
    <xf numFmtId="0" fontId="23" fillId="0" borderId="41" xfId="0" applyFont="1" applyFill="1" applyBorder="1" applyAlignment="1" applyProtection="1">
      <alignment horizontal="left" vertical="center" wrapText="1"/>
      <protection/>
    </xf>
    <xf numFmtId="0" fontId="25" fillId="0" borderId="47" xfId="0" applyFont="1" applyFill="1" applyBorder="1" applyAlignment="1" applyProtection="1">
      <alignment horizontal="left" vertical="center" wrapText="1"/>
      <protection/>
    </xf>
    <xf numFmtId="0" fontId="11" fillId="0" borderId="103" xfId="0" applyFont="1" applyFill="1" applyBorder="1" applyAlignment="1" applyProtection="1">
      <alignment horizontal="center" vertical="center" wrapText="1"/>
      <protection locked="0"/>
    </xf>
    <xf numFmtId="0" fontId="11" fillId="0" borderId="122" xfId="0" applyFont="1" applyFill="1" applyBorder="1" applyAlignment="1" applyProtection="1">
      <alignment horizontal="center" vertical="center" wrapText="1"/>
      <protection locked="0"/>
    </xf>
    <xf numFmtId="0" fontId="0" fillId="41" borderId="25" xfId="0" applyFont="1" applyFill="1" applyBorder="1" applyAlignment="1" applyProtection="1">
      <alignment vertical="center" wrapText="1"/>
      <protection/>
    </xf>
    <xf numFmtId="0" fontId="0" fillId="41" borderId="25" xfId="0" applyFill="1" applyBorder="1" applyAlignment="1" applyProtection="1">
      <alignment vertical="center" wrapText="1"/>
      <protection/>
    </xf>
    <xf numFmtId="0" fontId="0" fillId="41" borderId="15" xfId="0" applyFill="1" applyBorder="1" applyAlignment="1" applyProtection="1">
      <alignment vertical="center" wrapText="1"/>
      <protection/>
    </xf>
    <xf numFmtId="3" fontId="10" fillId="35" borderId="37" xfId="0" applyNumberFormat="1" applyFont="1" applyFill="1" applyBorder="1" applyAlignment="1" applyProtection="1">
      <alignment horizontal="center" vertical="center"/>
      <protection/>
    </xf>
    <xf numFmtId="0" fontId="10" fillId="0" borderId="84" xfId="0" applyFont="1" applyBorder="1" applyAlignment="1" applyProtection="1">
      <alignment vertical="center"/>
      <protection/>
    </xf>
    <xf numFmtId="0" fontId="0" fillId="0" borderId="109" xfId="0" applyBorder="1" applyAlignment="1" applyProtection="1">
      <alignment vertical="center" wrapText="1"/>
      <protection/>
    </xf>
    <xf numFmtId="0" fontId="0" fillId="0" borderId="36" xfId="0" applyBorder="1" applyAlignment="1" applyProtection="1">
      <alignment vertical="center" wrapText="1"/>
      <protection/>
    </xf>
    <xf numFmtId="3" fontId="10" fillId="34" borderId="27" xfId="0" applyNumberFormat="1" applyFont="1" applyFill="1" applyBorder="1" applyAlignment="1" applyProtection="1">
      <alignment horizontal="center" vertical="center"/>
      <protection locked="0"/>
    </xf>
    <xf numFmtId="3" fontId="10" fillId="34" borderId="31" xfId="0" applyNumberFormat="1" applyFont="1" applyFill="1" applyBorder="1" applyAlignment="1" applyProtection="1">
      <alignment horizontal="center" vertical="center"/>
      <protection locked="0"/>
    </xf>
    <xf numFmtId="0" fontId="14" fillId="33" borderId="20" xfId="0" applyFont="1" applyFill="1" applyBorder="1" applyAlignment="1" applyProtection="1">
      <alignment horizontal="left" wrapText="1"/>
      <protection/>
    </xf>
    <xf numFmtId="0" fontId="0" fillId="0" borderId="0" xfId="0" applyAlignment="1" applyProtection="1">
      <alignment wrapText="1"/>
      <protection/>
    </xf>
    <xf numFmtId="0" fontId="9" fillId="33" borderId="58" xfId="0" applyFont="1" applyFill="1" applyBorder="1" applyAlignment="1" applyProtection="1">
      <alignment horizontal="left"/>
      <protection/>
    </xf>
    <xf numFmtId="0" fontId="11" fillId="35" borderId="23" xfId="0" applyFont="1" applyFill="1" applyBorder="1" applyAlignment="1" applyProtection="1">
      <alignment horizontal="left" indent="1"/>
      <protection/>
    </xf>
    <xf numFmtId="0" fontId="11" fillId="35" borderId="58" xfId="0" applyFont="1" applyFill="1" applyBorder="1" applyAlignment="1" applyProtection="1">
      <alignment horizontal="left" indent="1"/>
      <protection/>
    </xf>
    <xf numFmtId="0" fontId="11" fillId="35" borderId="96" xfId="0" applyFont="1" applyFill="1" applyBorder="1" applyAlignment="1" applyProtection="1">
      <alignment horizontal="left" indent="1"/>
      <protection/>
    </xf>
    <xf numFmtId="0" fontId="10" fillId="35" borderId="122" xfId="0" applyFont="1" applyFill="1" applyBorder="1" applyAlignment="1" applyProtection="1">
      <alignment horizontal="left" indent="1"/>
      <protection/>
    </xf>
    <xf numFmtId="0" fontId="10" fillId="35" borderId="97" xfId="0" applyFont="1" applyFill="1" applyBorder="1" applyAlignment="1" applyProtection="1">
      <alignment horizontal="left" indent="1"/>
      <protection/>
    </xf>
    <xf numFmtId="0" fontId="10" fillId="35" borderId="98" xfId="0" applyFont="1" applyFill="1" applyBorder="1" applyAlignment="1" applyProtection="1">
      <alignment horizontal="left" indent="1"/>
      <protection/>
    </xf>
    <xf numFmtId="0" fontId="10" fillId="0" borderId="10" xfId="0" applyFont="1" applyBorder="1" applyAlignment="1" applyProtection="1">
      <alignment horizontal="left" wrapText="1"/>
      <protection locked="0"/>
    </xf>
    <xf numFmtId="0" fontId="10" fillId="0" borderId="13" xfId="0" applyFont="1" applyBorder="1" applyAlignment="1" applyProtection="1">
      <alignment horizontal="left" wrapText="1"/>
      <protection locked="0"/>
    </xf>
    <xf numFmtId="0" fontId="10" fillId="0" borderId="36" xfId="0" applyFont="1" applyBorder="1" applyAlignment="1" applyProtection="1">
      <alignment horizontal="left"/>
      <protection locked="0"/>
    </xf>
    <xf numFmtId="0" fontId="10" fillId="0" borderId="124" xfId="0" applyFont="1" applyBorder="1" applyAlignment="1" applyProtection="1">
      <alignment horizontal="left"/>
      <protection locked="0"/>
    </xf>
    <xf numFmtId="0" fontId="0" fillId="34" borderId="25" xfId="0" applyFill="1" applyBorder="1" applyAlignment="1" applyProtection="1">
      <alignment horizontal="left" vertical="center" wrapText="1"/>
      <protection/>
    </xf>
    <xf numFmtId="0" fontId="0" fillId="34" borderId="15" xfId="0" applyFill="1" applyBorder="1" applyAlignment="1" applyProtection="1">
      <alignment horizontal="left" vertical="center" wrapText="1"/>
      <protection/>
    </xf>
    <xf numFmtId="0" fontId="20" fillId="41" borderId="12" xfId="0" applyFont="1" applyFill="1" applyBorder="1" applyAlignment="1" applyProtection="1">
      <alignment horizontal="center" vertical="center" wrapText="1"/>
      <protection/>
    </xf>
    <xf numFmtId="0" fontId="0" fillId="41" borderId="12" xfId="0" applyFont="1" applyFill="1" applyBorder="1" applyAlignment="1" applyProtection="1">
      <alignment wrapText="1"/>
      <protection/>
    </xf>
    <xf numFmtId="0" fontId="0" fillId="41" borderId="21" xfId="0" applyFont="1" applyFill="1" applyBorder="1" applyAlignment="1" applyProtection="1">
      <alignment wrapText="1"/>
      <protection/>
    </xf>
    <xf numFmtId="0" fontId="10" fillId="34" borderId="124" xfId="0" applyFont="1" applyFill="1" applyBorder="1" applyAlignment="1" applyProtection="1">
      <alignment horizontal="left" vertical="center" wrapText="1"/>
      <protection locked="0"/>
    </xf>
    <xf numFmtId="0" fontId="10" fillId="34" borderId="130" xfId="0" applyFont="1" applyFill="1" applyBorder="1" applyAlignment="1" applyProtection="1">
      <alignment horizontal="left" vertical="center" wrapText="1"/>
      <protection locked="0"/>
    </xf>
    <xf numFmtId="0" fontId="0" fillId="34" borderId="15" xfId="0" applyFont="1" applyFill="1" applyBorder="1" applyAlignment="1" applyProtection="1">
      <alignment horizontal="left" vertical="center" wrapText="1"/>
      <protection/>
    </xf>
    <xf numFmtId="0" fontId="29" fillId="34" borderId="109" xfId="0" applyFont="1" applyFill="1" applyBorder="1" applyAlignment="1" applyProtection="1">
      <alignment horizontal="left" vertical="center" wrapText="1"/>
      <protection/>
    </xf>
    <xf numFmtId="0" fontId="29" fillId="34" borderId="36" xfId="0" applyFont="1" applyFill="1" applyBorder="1" applyAlignment="1" applyProtection="1">
      <alignment horizontal="left" vertical="center" wrapText="1"/>
      <protection/>
    </xf>
    <xf numFmtId="0" fontId="29" fillId="34" borderId="34" xfId="0" applyFont="1" applyFill="1" applyBorder="1" applyAlignment="1" applyProtection="1">
      <alignment horizontal="left" vertical="center" wrapText="1"/>
      <protection/>
    </xf>
    <xf numFmtId="0" fontId="0" fillId="34" borderId="0" xfId="0" applyFont="1" applyFill="1" applyBorder="1" applyAlignment="1" applyProtection="1">
      <alignment vertical="center" wrapText="1"/>
      <protection/>
    </xf>
    <xf numFmtId="0" fontId="0" fillId="34" borderId="0" xfId="0" applyFill="1" applyBorder="1" applyAlignment="1" applyProtection="1">
      <alignment vertical="center" wrapText="1"/>
      <protection/>
    </xf>
    <xf numFmtId="0" fontId="0" fillId="34" borderId="18" xfId="0" applyFill="1" applyBorder="1" applyAlignment="1" applyProtection="1">
      <alignment vertical="center" wrapText="1"/>
      <protection/>
    </xf>
    <xf numFmtId="0" fontId="10" fillId="34" borderId="94" xfId="0" applyFont="1" applyFill="1" applyBorder="1" applyAlignment="1" applyProtection="1">
      <alignment horizontal="left" vertical="center" wrapText="1"/>
      <protection locked="0"/>
    </xf>
    <xf numFmtId="0" fontId="10" fillId="0" borderId="94" xfId="0" applyFont="1" applyBorder="1" applyAlignment="1" applyProtection="1">
      <alignment horizontal="left" wrapText="1"/>
      <protection locked="0"/>
    </xf>
    <xf numFmtId="0" fontId="10" fillId="0" borderId="105" xfId="0" applyFont="1" applyBorder="1" applyAlignment="1" applyProtection="1">
      <alignment horizontal="left" wrapText="1"/>
      <protection locked="0"/>
    </xf>
    <xf numFmtId="0" fontId="0" fillId="34" borderId="150" xfId="0" applyFont="1" applyFill="1" applyBorder="1" applyAlignment="1" applyProtection="1">
      <alignment horizontal="left" vertical="center" wrapText="1"/>
      <protection/>
    </xf>
    <xf numFmtId="0" fontId="0" fillId="34" borderId="150" xfId="0" applyFill="1" applyBorder="1" applyAlignment="1" applyProtection="1">
      <alignment horizontal="left" vertical="center" wrapText="1"/>
      <protection/>
    </xf>
    <xf numFmtId="0" fontId="0" fillId="34" borderId="151" xfId="0" applyFill="1" applyBorder="1" applyAlignment="1" applyProtection="1">
      <alignment horizontal="left" vertical="center" wrapText="1"/>
      <protection/>
    </xf>
    <xf numFmtId="0" fontId="0" fillId="34" borderId="63" xfId="0" applyFont="1" applyFill="1" applyBorder="1" applyAlignment="1" applyProtection="1">
      <alignment vertical="center" wrapText="1"/>
      <protection/>
    </xf>
    <xf numFmtId="0" fontId="0" fillId="34" borderId="63" xfId="0" applyFill="1" applyBorder="1" applyAlignment="1" applyProtection="1">
      <alignment vertical="center" wrapText="1"/>
      <protection/>
    </xf>
    <xf numFmtId="0" fontId="0" fillId="34" borderId="136" xfId="0" applyFont="1" applyFill="1" applyBorder="1" applyAlignment="1" applyProtection="1">
      <alignment horizontal="left" vertical="center" wrapText="1"/>
      <protection/>
    </xf>
    <xf numFmtId="0" fontId="0" fillId="34" borderId="127" xfId="0" applyFont="1" applyFill="1" applyBorder="1" applyAlignment="1" applyProtection="1">
      <alignment horizontal="left" vertical="center" wrapText="1"/>
      <protection/>
    </xf>
    <xf numFmtId="0" fontId="0" fillId="41" borderId="63" xfId="0" applyFont="1" applyFill="1" applyBorder="1" applyAlignment="1" applyProtection="1">
      <alignment horizontal="left" vertical="center" wrapText="1"/>
      <protection/>
    </xf>
    <xf numFmtId="0" fontId="0" fillId="41" borderId="63" xfId="0" applyFill="1" applyBorder="1" applyAlignment="1" applyProtection="1">
      <alignment horizontal="left" vertical="center" wrapText="1"/>
      <protection/>
    </xf>
    <xf numFmtId="0" fontId="0" fillId="41" borderId="144" xfId="0" applyFill="1" applyBorder="1" applyAlignment="1" applyProtection="1">
      <alignment horizontal="left" vertical="center" wrapText="1"/>
      <protection/>
    </xf>
    <xf numFmtId="0" fontId="20" fillId="51" borderId="22" xfId="0" applyFont="1" applyFill="1" applyBorder="1" applyAlignment="1" applyProtection="1">
      <alignment horizontal="center" vertical="center" wrapText="1"/>
      <protection/>
    </xf>
    <xf numFmtId="0" fontId="20" fillId="51" borderId="25" xfId="0" applyFont="1" applyFill="1" applyBorder="1" applyAlignment="1" applyProtection="1">
      <alignment horizontal="center" vertical="center" wrapText="1"/>
      <protection/>
    </xf>
    <xf numFmtId="0" fontId="20" fillId="51" borderId="15" xfId="0" applyFont="1" applyFill="1" applyBorder="1" applyAlignment="1" applyProtection="1">
      <alignment horizontal="center" vertical="center" wrapText="1"/>
      <protection/>
    </xf>
    <xf numFmtId="0" fontId="106" fillId="35" borderId="32" xfId="0" applyNumberFormat="1" applyFont="1" applyFill="1" applyBorder="1" applyAlignment="1" applyProtection="1">
      <alignment horizontal="left" vertical="center" wrapText="1"/>
      <protection/>
    </xf>
    <xf numFmtId="0" fontId="106" fillId="35" borderId="36" xfId="0" applyNumberFormat="1" applyFont="1" applyFill="1" applyBorder="1" applyAlignment="1" applyProtection="1">
      <alignment horizontal="left" vertical="center" wrapText="1"/>
      <protection/>
    </xf>
    <xf numFmtId="0" fontId="106" fillId="35" borderId="34" xfId="0" applyNumberFormat="1" applyFont="1" applyFill="1" applyBorder="1" applyAlignment="1" applyProtection="1">
      <alignment horizontal="left" vertical="center" wrapText="1"/>
      <protection/>
    </xf>
    <xf numFmtId="0" fontId="106" fillId="35" borderId="106" xfId="0" applyNumberFormat="1" applyFont="1" applyFill="1" applyBorder="1" applyAlignment="1" applyProtection="1">
      <alignment horizontal="left" vertical="center" wrapText="1"/>
      <protection/>
    </xf>
    <xf numFmtId="0" fontId="106" fillId="35" borderId="63" xfId="0" applyNumberFormat="1" applyFont="1" applyFill="1" applyBorder="1" applyAlignment="1" applyProtection="1">
      <alignment horizontal="left" vertical="center" wrapText="1"/>
      <protection/>
    </xf>
    <xf numFmtId="0" fontId="106" fillId="35" borderId="144" xfId="0" applyNumberFormat="1" applyFont="1" applyFill="1" applyBorder="1" applyAlignment="1" applyProtection="1">
      <alignment horizontal="left" vertical="center" wrapText="1"/>
      <protection/>
    </xf>
    <xf numFmtId="0" fontId="10" fillId="34" borderId="22" xfId="0" applyFont="1" applyFill="1" applyBorder="1" applyAlignment="1" applyProtection="1">
      <alignment horizontal="center" vertical="center"/>
      <protection locked="0"/>
    </xf>
    <xf numFmtId="0" fontId="10" fillId="34" borderId="25" xfId="0" applyFont="1" applyFill="1" applyBorder="1" applyAlignment="1" applyProtection="1">
      <alignment horizontal="center" vertical="center"/>
      <protection locked="0"/>
    </xf>
    <xf numFmtId="0" fontId="10" fillId="34" borderId="15" xfId="0" applyFont="1" applyFill="1" applyBorder="1" applyAlignment="1" applyProtection="1">
      <alignment horizontal="center" vertical="center"/>
      <protection locked="0"/>
    </xf>
    <xf numFmtId="0" fontId="10" fillId="0" borderId="33" xfId="0" applyFont="1" applyFill="1" applyBorder="1" applyAlignment="1" applyProtection="1">
      <alignment horizontal="left" wrapText="1"/>
      <protection/>
    </xf>
    <xf numFmtId="0" fontId="10" fillId="0" borderId="150" xfId="0" applyFont="1" applyFill="1" applyBorder="1" applyAlignment="1" applyProtection="1">
      <alignment horizontal="left" wrapText="1"/>
      <protection/>
    </xf>
    <xf numFmtId="0" fontId="10" fillId="34" borderId="85" xfId="0" applyFont="1" applyFill="1" applyBorder="1" applyAlignment="1" applyProtection="1">
      <alignment horizontal="center" vertical="center" wrapText="1"/>
      <protection locked="0"/>
    </xf>
    <xf numFmtId="0" fontId="10" fillId="34" borderId="58" xfId="0" applyFont="1" applyFill="1" applyBorder="1" applyAlignment="1" applyProtection="1">
      <alignment horizontal="center" vertical="center" wrapText="1"/>
      <protection locked="0"/>
    </xf>
    <xf numFmtId="0" fontId="10" fillId="34" borderId="96" xfId="0" applyFont="1" applyFill="1" applyBorder="1" applyAlignment="1" applyProtection="1">
      <alignment horizontal="center" vertical="center" wrapText="1"/>
      <protection locked="0"/>
    </xf>
    <xf numFmtId="0" fontId="10" fillId="34" borderId="20" xfId="0" applyFont="1" applyFill="1" applyBorder="1" applyAlignment="1" applyProtection="1">
      <alignment horizontal="center" vertical="center" wrapText="1"/>
      <protection locked="0"/>
    </xf>
    <xf numFmtId="0" fontId="10" fillId="34" borderId="116" xfId="0" applyFont="1" applyFill="1" applyBorder="1" applyAlignment="1" applyProtection="1">
      <alignment horizontal="center" vertical="center" wrapText="1"/>
      <protection locked="0"/>
    </xf>
    <xf numFmtId="0" fontId="10" fillId="34" borderId="16" xfId="0" applyFont="1" applyFill="1" applyBorder="1" applyAlignment="1" applyProtection="1">
      <alignment horizontal="center" vertical="center" wrapText="1"/>
      <protection locked="0"/>
    </xf>
    <xf numFmtId="0" fontId="10" fillId="34" borderId="19" xfId="0" applyFont="1" applyFill="1" applyBorder="1" applyAlignment="1" applyProtection="1">
      <alignment horizontal="center" vertical="center" wrapText="1"/>
      <protection locked="0"/>
    </xf>
    <xf numFmtId="0" fontId="10" fillId="34" borderId="139" xfId="0" applyFont="1" applyFill="1" applyBorder="1" applyAlignment="1" applyProtection="1">
      <alignment horizontal="center" vertical="center" wrapText="1"/>
      <protection locked="0"/>
    </xf>
    <xf numFmtId="0" fontId="10" fillId="0" borderId="152" xfId="0" applyFont="1" applyFill="1" applyBorder="1" applyAlignment="1" applyProtection="1">
      <alignment horizontal="left" wrapText="1"/>
      <protection/>
    </xf>
    <xf numFmtId="0" fontId="10" fillId="0" borderId="36" xfId="0" applyFont="1" applyFill="1" applyBorder="1" applyAlignment="1" applyProtection="1">
      <alignment horizontal="left" wrapText="1"/>
      <protection/>
    </xf>
    <xf numFmtId="0" fontId="10" fillId="0" borderId="34" xfId="0" applyFont="1" applyFill="1" applyBorder="1" applyAlignment="1" applyProtection="1">
      <alignment horizontal="left" wrapText="1"/>
      <protection/>
    </xf>
    <xf numFmtId="0" fontId="10" fillId="0" borderId="153" xfId="0" applyFont="1" applyFill="1" applyBorder="1" applyAlignment="1" applyProtection="1">
      <alignment horizontal="left" wrapText="1"/>
      <protection/>
    </xf>
    <xf numFmtId="0" fontId="10" fillId="0" borderId="154" xfId="0" applyFont="1" applyFill="1" applyBorder="1" applyAlignment="1" applyProtection="1">
      <alignment horizontal="left" wrapText="1"/>
      <protection/>
    </xf>
    <xf numFmtId="0" fontId="10" fillId="0" borderId="155" xfId="0" applyFont="1" applyFill="1" applyBorder="1" applyAlignment="1" applyProtection="1">
      <alignment horizontal="left" wrapText="1"/>
      <protection/>
    </xf>
    <xf numFmtId="0" fontId="10" fillId="34" borderId="22" xfId="0" applyFont="1" applyFill="1" applyBorder="1" applyAlignment="1" applyProtection="1">
      <alignment horizontal="center" vertical="center" wrapText="1"/>
      <protection locked="0"/>
    </xf>
    <xf numFmtId="0" fontId="10" fillId="34" borderId="25" xfId="0" applyFont="1" applyFill="1" applyBorder="1" applyAlignment="1" applyProtection="1">
      <alignment horizontal="center" vertical="center" wrapText="1"/>
      <protection locked="0"/>
    </xf>
    <xf numFmtId="0" fontId="10" fillId="34" borderId="15" xfId="0" applyFont="1" applyFill="1" applyBorder="1" applyAlignment="1" applyProtection="1">
      <alignment horizontal="center" vertical="center" wrapText="1"/>
      <protection locked="0"/>
    </xf>
    <xf numFmtId="0" fontId="11" fillId="41" borderId="50" xfId="0" applyFont="1" applyFill="1" applyBorder="1" applyAlignment="1" applyProtection="1">
      <alignment horizontal="center" vertical="center"/>
      <protection/>
    </xf>
    <xf numFmtId="0" fontId="11" fillId="41" borderId="47" xfId="0" applyFont="1" applyFill="1" applyBorder="1" applyAlignment="1" applyProtection="1">
      <alignment horizontal="center" vertical="center"/>
      <protection/>
    </xf>
    <xf numFmtId="0" fontId="11" fillId="41" borderId="57" xfId="0" applyFont="1" applyFill="1" applyBorder="1" applyAlignment="1" applyProtection="1">
      <alignment horizontal="center" vertical="center"/>
      <protection/>
    </xf>
    <xf numFmtId="0" fontId="11" fillId="0" borderId="32" xfId="0" applyFont="1" applyFill="1" applyBorder="1" applyAlignment="1" applyProtection="1">
      <alignment horizontal="left" vertical="center" wrapText="1" indent="1"/>
      <protection/>
    </xf>
    <xf numFmtId="0" fontId="11" fillId="0" borderId="36" xfId="0" applyFont="1" applyFill="1" applyBorder="1" applyAlignment="1" applyProtection="1">
      <alignment horizontal="left" vertical="center" wrapText="1" indent="1"/>
      <protection/>
    </xf>
    <xf numFmtId="0" fontId="11" fillId="0" borderId="34" xfId="0" applyFont="1" applyFill="1" applyBorder="1" applyAlignment="1" applyProtection="1">
      <alignment horizontal="left" vertical="center" wrapText="1" indent="1"/>
      <protection/>
    </xf>
    <xf numFmtId="0" fontId="11" fillId="0" borderId="106" xfId="0" applyFont="1" applyFill="1" applyBorder="1" applyAlignment="1" applyProtection="1">
      <alignment horizontal="left" vertical="center" wrapText="1" indent="1"/>
      <protection/>
    </xf>
    <xf numFmtId="0" fontId="11" fillId="0" borderId="63" xfId="0" applyFont="1" applyFill="1" applyBorder="1" applyAlignment="1" applyProtection="1">
      <alignment horizontal="left" vertical="center" wrapText="1" indent="1"/>
      <protection/>
    </xf>
    <xf numFmtId="0" fontId="11" fillId="0" borderId="144" xfId="0" applyFont="1" applyFill="1" applyBorder="1" applyAlignment="1" applyProtection="1">
      <alignment horizontal="left" vertical="center" wrapText="1" indent="1"/>
      <protection/>
    </xf>
    <xf numFmtId="0" fontId="10" fillId="0" borderId="156" xfId="0" applyFont="1" applyFill="1" applyBorder="1" applyAlignment="1" applyProtection="1">
      <alignment horizontal="center" vertical="center"/>
      <protection/>
    </xf>
    <xf numFmtId="0" fontId="10" fillId="0" borderId="157" xfId="0" applyFont="1" applyFill="1" applyBorder="1" applyAlignment="1" applyProtection="1">
      <alignment horizontal="center" vertical="center"/>
      <protection/>
    </xf>
    <xf numFmtId="0" fontId="10" fillId="0" borderId="158" xfId="0" applyFont="1" applyFill="1" applyBorder="1" applyAlignment="1" applyProtection="1">
      <alignment horizontal="center" vertical="center"/>
      <protection/>
    </xf>
    <xf numFmtId="0" fontId="10" fillId="41" borderId="159" xfId="0" applyFont="1" applyFill="1" applyBorder="1" applyAlignment="1" applyProtection="1">
      <alignment horizontal="left"/>
      <protection/>
    </xf>
    <xf numFmtId="0" fontId="10" fillId="41" borderId="93" xfId="0" applyFont="1" applyFill="1" applyBorder="1" applyAlignment="1" applyProtection="1">
      <alignment horizontal="left"/>
      <protection/>
    </xf>
    <xf numFmtId="0" fontId="9" fillId="0" borderId="43" xfId="0" applyFont="1" applyFill="1" applyBorder="1" applyAlignment="1" applyProtection="1">
      <alignment horizontal="center"/>
      <protection/>
    </xf>
    <xf numFmtId="0" fontId="10" fillId="0" borderId="159" xfId="0" applyFont="1" applyFill="1" applyBorder="1" applyAlignment="1" applyProtection="1">
      <alignment horizontal="left"/>
      <protection/>
    </xf>
    <xf numFmtId="0" fontId="10" fillId="0" borderId="93" xfId="0" applyFont="1" applyFill="1" applyBorder="1" applyAlignment="1" applyProtection="1">
      <alignment horizontal="left"/>
      <protection/>
    </xf>
    <xf numFmtId="0" fontId="10" fillId="35" borderId="32" xfId="0" applyFont="1" applyFill="1" applyBorder="1" applyAlignment="1" applyProtection="1">
      <alignment horizontal="left" vertical="center" wrapText="1"/>
      <protection/>
    </xf>
    <xf numFmtId="0" fontId="10" fillId="35" borderId="36" xfId="0" applyFont="1" applyFill="1" applyBorder="1" applyAlignment="1" applyProtection="1">
      <alignment horizontal="left" vertical="center" wrapText="1"/>
      <protection/>
    </xf>
    <xf numFmtId="0" fontId="10" fillId="35" borderId="34" xfId="0" applyFont="1" applyFill="1" applyBorder="1" applyAlignment="1" applyProtection="1">
      <alignment horizontal="left" vertical="center" wrapText="1"/>
      <protection/>
    </xf>
    <xf numFmtId="0" fontId="10" fillId="35" borderId="106" xfId="0" applyFont="1" applyFill="1" applyBorder="1" applyAlignment="1" applyProtection="1">
      <alignment horizontal="left" vertical="center" wrapText="1"/>
      <protection/>
    </xf>
    <xf numFmtId="0" fontId="10" fillId="35" borderId="63" xfId="0" applyFont="1" applyFill="1" applyBorder="1" applyAlignment="1" applyProtection="1">
      <alignment horizontal="left" vertical="center" wrapText="1"/>
      <protection/>
    </xf>
    <xf numFmtId="0" fontId="10" fillId="35" borderId="144" xfId="0" applyFont="1" applyFill="1" applyBorder="1" applyAlignment="1" applyProtection="1">
      <alignment horizontal="left" vertical="center" wrapText="1"/>
      <protection/>
    </xf>
    <xf numFmtId="0" fontId="11" fillId="41" borderId="0" xfId="0" applyFont="1" applyFill="1" applyBorder="1" applyAlignment="1" applyProtection="1">
      <alignment horizontal="left" wrapText="1"/>
      <protection/>
    </xf>
    <xf numFmtId="0" fontId="0" fillId="41" borderId="77" xfId="0" applyFont="1" applyFill="1" applyBorder="1" applyAlignment="1">
      <alignment wrapText="1"/>
    </xf>
    <xf numFmtId="0" fontId="20" fillId="51" borderId="22" xfId="0" applyFont="1" applyFill="1" applyBorder="1" applyAlignment="1" applyProtection="1">
      <alignment horizontal="center" vertical="center"/>
      <protection/>
    </xf>
    <xf numFmtId="0" fontId="20" fillId="51" borderId="25" xfId="0" applyFont="1" applyFill="1" applyBorder="1" applyAlignment="1" applyProtection="1">
      <alignment horizontal="center" vertical="center"/>
      <protection/>
    </xf>
    <xf numFmtId="0" fontId="20" fillId="51" borderId="15" xfId="0" applyFont="1" applyFill="1" applyBorder="1" applyAlignment="1" applyProtection="1">
      <alignment horizontal="center" vertical="center"/>
      <protection/>
    </xf>
    <xf numFmtId="0" fontId="10" fillId="35" borderId="145" xfId="0" applyFont="1" applyFill="1" applyBorder="1" applyAlignment="1" applyProtection="1">
      <alignment horizontal="left" vertical="center"/>
      <protection/>
    </xf>
    <xf numFmtId="0" fontId="10" fillId="35" borderId="140" xfId="0" applyFont="1" applyFill="1" applyBorder="1" applyAlignment="1" applyProtection="1">
      <alignment horizontal="left" vertical="center"/>
      <protection/>
    </xf>
    <xf numFmtId="0" fontId="9" fillId="41" borderId="0" xfId="0" applyFont="1" applyFill="1" applyBorder="1" applyAlignment="1" applyProtection="1">
      <alignment horizontal="left" vertical="center"/>
      <protection/>
    </xf>
    <xf numFmtId="0" fontId="9" fillId="41" borderId="0" xfId="0" applyFont="1" applyFill="1" applyBorder="1" applyAlignment="1" applyProtection="1">
      <alignment horizontal="left" vertical="center"/>
      <protection/>
    </xf>
    <xf numFmtId="0" fontId="9" fillId="53" borderId="160" xfId="0" applyFont="1" applyFill="1" applyBorder="1" applyAlignment="1" applyProtection="1">
      <alignment vertical="center"/>
      <protection/>
    </xf>
    <xf numFmtId="0" fontId="0" fillId="0" borderId="59" xfId="0" applyBorder="1" applyAlignment="1" applyProtection="1">
      <alignment/>
      <protection/>
    </xf>
    <xf numFmtId="0" fontId="0" fillId="0" borderId="161" xfId="0" applyBorder="1" applyAlignment="1" applyProtection="1">
      <alignment/>
      <protection/>
    </xf>
    <xf numFmtId="0" fontId="9" fillId="53" borderId="162" xfId="0" applyFont="1" applyFill="1" applyBorder="1" applyAlignment="1" applyProtection="1">
      <alignment horizontal="left" vertical="center"/>
      <protection/>
    </xf>
    <xf numFmtId="0" fontId="9" fillId="53" borderId="49" xfId="0" applyFont="1" applyFill="1" applyBorder="1" applyAlignment="1" applyProtection="1">
      <alignment horizontal="left" vertical="center"/>
      <protection/>
    </xf>
    <xf numFmtId="0" fontId="9" fillId="53" borderId="163" xfId="0" applyFont="1" applyFill="1" applyBorder="1" applyAlignment="1" applyProtection="1">
      <alignment horizontal="left" vertical="center"/>
      <protection/>
    </xf>
    <xf numFmtId="0" fontId="9" fillId="53" borderId="146" xfId="0" applyFont="1" applyFill="1" applyBorder="1" applyAlignment="1" applyProtection="1">
      <alignment horizontal="left"/>
      <protection/>
    </xf>
    <xf numFmtId="0" fontId="39" fillId="0" borderId="119" xfId="0" applyFont="1" applyBorder="1" applyAlignment="1" applyProtection="1">
      <alignment horizontal="left"/>
      <protection/>
    </xf>
    <xf numFmtId="0" fontId="39" fillId="0" borderId="24" xfId="0" applyFont="1" applyBorder="1" applyAlignment="1" applyProtection="1">
      <alignment horizontal="left"/>
      <protection/>
    </xf>
    <xf numFmtId="0" fontId="5" fillId="34" borderId="0" xfId="0" applyFont="1" applyFill="1" applyBorder="1" applyAlignment="1" applyProtection="1">
      <alignment horizontal="left"/>
      <protection/>
    </xf>
    <xf numFmtId="0" fontId="0" fillId="34" borderId="0" xfId="0" applyFill="1" applyBorder="1" applyAlignment="1" applyProtection="1">
      <alignment horizontal="left"/>
      <protection/>
    </xf>
    <xf numFmtId="2" fontId="37" fillId="0" borderId="0" xfId="0" applyNumberFormat="1" applyFont="1" applyFill="1" applyBorder="1" applyAlignment="1" applyProtection="1">
      <alignment horizontal="left" wrapText="1" indent="2"/>
      <protection/>
    </xf>
    <xf numFmtId="2" fontId="47" fillId="0" borderId="0" xfId="0" applyNumberFormat="1" applyFont="1" applyFill="1" applyBorder="1" applyAlignment="1" applyProtection="1">
      <alignment horizontal="left" wrapText="1" indent="2"/>
      <protection/>
    </xf>
    <xf numFmtId="0" fontId="10" fillId="34" borderId="85" xfId="0" applyFont="1" applyFill="1" applyBorder="1" applyAlignment="1" applyProtection="1">
      <alignment horizontal="left" vertical="center" wrapText="1"/>
      <protection locked="0"/>
    </xf>
    <xf numFmtId="0" fontId="10" fillId="34" borderId="58" xfId="0" applyFont="1" applyFill="1" applyBorder="1" applyAlignment="1" applyProtection="1">
      <alignment horizontal="left" vertical="center" wrapText="1"/>
      <protection locked="0"/>
    </xf>
    <xf numFmtId="0" fontId="10" fillId="34" borderId="96" xfId="0" applyFont="1" applyFill="1" applyBorder="1" applyAlignment="1" applyProtection="1">
      <alignment horizontal="left" vertical="center" wrapText="1"/>
      <protection locked="0"/>
    </xf>
    <xf numFmtId="0" fontId="10" fillId="34" borderId="16" xfId="0" applyFont="1" applyFill="1" applyBorder="1" applyAlignment="1" applyProtection="1">
      <alignment horizontal="left" vertical="center" wrapText="1"/>
      <protection locked="0"/>
    </xf>
    <xf numFmtId="0" fontId="10" fillId="34" borderId="19" xfId="0" applyFont="1" applyFill="1" applyBorder="1" applyAlignment="1" applyProtection="1">
      <alignment horizontal="left" vertical="center" wrapText="1"/>
      <protection locked="0"/>
    </xf>
    <xf numFmtId="0" fontId="10" fillId="34" borderId="139" xfId="0" applyFont="1" applyFill="1" applyBorder="1" applyAlignment="1" applyProtection="1">
      <alignment horizontal="left" vertical="center" wrapText="1"/>
      <protection locked="0"/>
    </xf>
    <xf numFmtId="0" fontId="10" fillId="34" borderId="76" xfId="0" applyFont="1" applyFill="1" applyBorder="1" applyAlignment="1" applyProtection="1">
      <alignment horizontal="left" vertical="center" wrapText="1"/>
      <protection locked="0"/>
    </xf>
    <xf numFmtId="0" fontId="10" fillId="34" borderId="44" xfId="0" applyFont="1" applyFill="1" applyBorder="1" applyAlignment="1" applyProtection="1">
      <alignment horizontal="left" vertical="center" wrapText="1"/>
      <protection locked="0"/>
    </xf>
    <xf numFmtId="0" fontId="10" fillId="34" borderId="164" xfId="0" applyFont="1" applyFill="1" applyBorder="1" applyAlignment="1" applyProtection="1">
      <alignment horizontal="left" vertical="center" wrapText="1"/>
      <protection locked="0"/>
    </xf>
    <xf numFmtId="0" fontId="109" fillId="34" borderId="0" xfId="0" applyFont="1" applyFill="1" applyAlignment="1" applyProtection="1">
      <alignment horizontal="center" vertical="center" wrapText="1"/>
      <protection/>
    </xf>
    <xf numFmtId="0" fontId="3" fillId="34" borderId="10" xfId="0" applyFont="1" applyFill="1" applyBorder="1" applyAlignment="1" applyProtection="1">
      <alignment horizontal="center"/>
      <protection/>
    </xf>
    <xf numFmtId="0" fontId="9" fillId="33" borderId="120" xfId="0" applyFont="1" applyFill="1" applyBorder="1" applyAlignment="1" applyProtection="1">
      <alignment horizontal="left" vertical="center"/>
      <protection/>
    </xf>
    <xf numFmtId="0" fontId="9" fillId="33" borderId="17" xfId="0" applyFont="1" applyFill="1" applyBorder="1" applyAlignment="1" applyProtection="1">
      <alignment horizontal="left" vertical="center"/>
      <protection/>
    </xf>
    <xf numFmtId="0" fontId="9" fillId="33" borderId="14" xfId="0" applyFont="1" applyFill="1" applyBorder="1" applyAlignment="1" applyProtection="1">
      <alignment horizontal="left" vertical="center"/>
      <protection/>
    </xf>
    <xf numFmtId="0" fontId="3" fillId="34" borderId="22" xfId="0" applyFont="1" applyFill="1" applyBorder="1" applyAlignment="1" applyProtection="1">
      <alignment horizontal="left"/>
      <protection/>
    </xf>
    <xf numFmtId="0" fontId="3" fillId="34" borderId="25" xfId="0" applyFont="1" applyFill="1" applyBorder="1" applyAlignment="1" applyProtection="1">
      <alignment horizontal="left"/>
      <protection/>
    </xf>
    <xf numFmtId="0" fontId="3" fillId="34" borderId="15" xfId="0" applyFont="1" applyFill="1" applyBorder="1" applyAlignment="1" applyProtection="1">
      <alignment horizontal="left"/>
      <protection/>
    </xf>
    <xf numFmtId="0" fontId="15" fillId="34" borderId="0" xfId="0" applyFont="1" applyFill="1" applyBorder="1" applyAlignment="1" applyProtection="1">
      <alignment horizontal="left" wrapText="1"/>
      <protection/>
    </xf>
    <xf numFmtId="0" fontId="15" fillId="41" borderId="0" xfId="0" applyFont="1" applyFill="1" applyBorder="1" applyAlignment="1" applyProtection="1">
      <alignment horizontal="center" wrapText="1"/>
      <protection/>
    </xf>
    <xf numFmtId="0" fontId="25" fillId="34" borderId="63" xfId="0" applyFont="1" applyFill="1" applyBorder="1" applyAlignment="1" applyProtection="1">
      <alignment horizontal="left"/>
      <protection locked="0"/>
    </xf>
    <xf numFmtId="0" fontId="10" fillId="34" borderId="63" xfId="0" applyFont="1" applyFill="1" applyBorder="1" applyAlignment="1" applyProtection="1">
      <alignment horizontal="left" vertical="center"/>
      <protection/>
    </xf>
    <xf numFmtId="0" fontId="115" fillId="34" borderId="0" xfId="0" applyFont="1" applyFill="1" applyAlignment="1" applyProtection="1">
      <alignment horizontal="left" wrapText="1"/>
      <protection/>
    </xf>
    <xf numFmtId="0" fontId="3" fillId="41" borderId="32" xfId="0" applyFont="1" applyFill="1" applyBorder="1" applyAlignment="1" applyProtection="1">
      <alignment horizontal="center" vertical="center" wrapText="1"/>
      <protection locked="0"/>
    </xf>
    <xf numFmtId="0" fontId="3" fillId="41" borderId="36" xfId="0" applyFont="1" applyFill="1" applyBorder="1" applyAlignment="1" applyProtection="1">
      <alignment horizontal="center" vertical="center" wrapText="1"/>
      <protection locked="0"/>
    </xf>
    <xf numFmtId="0" fontId="3" fillId="41" borderId="34" xfId="0" applyFont="1" applyFill="1" applyBorder="1" applyAlignment="1" applyProtection="1">
      <alignment horizontal="center" vertical="center" wrapText="1"/>
      <protection locked="0"/>
    </xf>
    <xf numFmtId="0" fontId="3" fillId="41" borderId="106" xfId="0" applyFont="1" applyFill="1" applyBorder="1" applyAlignment="1" applyProtection="1">
      <alignment horizontal="center" vertical="center" wrapText="1"/>
      <protection locked="0"/>
    </xf>
    <xf numFmtId="0" fontId="3" fillId="41" borderId="63" xfId="0" applyFont="1" applyFill="1" applyBorder="1" applyAlignment="1" applyProtection="1">
      <alignment horizontal="center" vertical="center" wrapText="1"/>
      <protection locked="0"/>
    </xf>
    <xf numFmtId="0" fontId="3" fillId="41" borderId="144" xfId="0" applyFont="1" applyFill="1" applyBorder="1" applyAlignment="1" applyProtection="1">
      <alignment horizontal="center" vertical="center" wrapText="1"/>
      <protection locked="0"/>
    </xf>
    <xf numFmtId="0" fontId="116" fillId="41" borderId="36" xfId="0" applyFont="1" applyFill="1" applyBorder="1" applyAlignment="1" applyProtection="1">
      <alignment horizontal="left" wrapText="1"/>
      <protection locked="0"/>
    </xf>
    <xf numFmtId="0" fontId="10" fillId="35" borderId="145" xfId="0" applyFont="1" applyFill="1" applyBorder="1" applyAlignment="1" applyProtection="1">
      <alignment horizontal="left" vertical="center" wrapText="1" indent="1"/>
      <protection/>
    </xf>
    <xf numFmtId="0" fontId="10" fillId="35" borderId="140" xfId="0" applyFont="1" applyFill="1" applyBorder="1" applyAlignment="1" applyProtection="1">
      <alignment horizontal="left" vertical="center" wrapText="1" indent="1"/>
      <protection/>
    </xf>
    <xf numFmtId="0" fontId="10" fillId="35" borderId="129" xfId="0" applyFont="1" applyFill="1" applyBorder="1" applyAlignment="1" applyProtection="1">
      <alignment horizontal="left" vertical="center" wrapText="1" indent="1"/>
      <protection/>
    </xf>
    <xf numFmtId="0" fontId="23" fillId="41" borderId="0" xfId="0" applyFont="1" applyFill="1" applyBorder="1" applyAlignment="1" applyProtection="1">
      <alignment horizontal="left"/>
      <protection/>
    </xf>
    <xf numFmtId="0" fontId="10" fillId="34" borderId="0" xfId="0" applyFont="1" applyFill="1" applyAlignment="1" applyProtection="1">
      <alignment horizontal="left" wrapText="1" indent="1"/>
      <protection/>
    </xf>
    <xf numFmtId="0" fontId="10" fillId="34" borderId="0" xfId="0" applyFont="1" applyFill="1" applyBorder="1" applyAlignment="1" applyProtection="1">
      <alignment horizontal="left" wrapText="1"/>
      <protection/>
    </xf>
    <xf numFmtId="0" fontId="0" fillId="0" borderId="0" xfId="0" applyFont="1" applyBorder="1" applyAlignment="1">
      <alignment horizontal="left" wrapText="1"/>
    </xf>
    <xf numFmtId="0" fontId="0" fillId="0" borderId="32"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34" xfId="0" applyFill="1" applyBorder="1" applyAlignment="1" applyProtection="1">
      <alignment horizontal="left" vertical="center" wrapText="1"/>
      <protection locked="0"/>
    </xf>
    <xf numFmtId="0" fontId="0" fillId="0" borderId="106"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144" xfId="0" applyFill="1" applyBorder="1" applyAlignment="1" applyProtection="1">
      <alignment horizontal="left" vertical="center" wrapText="1"/>
      <protection locked="0"/>
    </xf>
    <xf numFmtId="0" fontId="117" fillId="34" borderId="0" xfId="60" applyFont="1" applyFill="1" applyAlignment="1" applyProtection="1">
      <alignment horizontal="left" wrapText="1"/>
      <protection/>
    </xf>
    <xf numFmtId="0" fontId="18" fillId="34" borderId="0" xfId="60" applyFont="1" applyFill="1" applyAlignment="1" applyProtection="1">
      <alignment horizontal="left" wrapText="1"/>
      <protection/>
    </xf>
    <xf numFmtId="0" fontId="10" fillId="38" borderId="20" xfId="60" applyFont="1" applyFill="1" applyBorder="1" applyAlignment="1" applyProtection="1">
      <alignment horizontal="center" wrapText="1"/>
      <protection/>
    </xf>
    <xf numFmtId="0" fontId="10" fillId="38" borderId="0" xfId="60" applyFont="1" applyFill="1" applyBorder="1" applyAlignment="1" applyProtection="1">
      <alignment horizontal="center" wrapText="1"/>
      <protection/>
    </xf>
    <xf numFmtId="0" fontId="45" fillId="0" borderId="0" xfId="0" applyFont="1" applyFill="1" applyBorder="1" applyAlignment="1" applyProtection="1">
      <alignment horizontal="left" wrapText="1"/>
      <protection/>
    </xf>
    <xf numFmtId="0" fontId="44" fillId="0" borderId="0" xfId="0" applyFont="1" applyFill="1" applyBorder="1" applyAlignment="1" applyProtection="1">
      <alignment horizontal="left" wrapText="1"/>
      <protection/>
    </xf>
    <xf numFmtId="0" fontId="118" fillId="41" borderId="107" xfId="0" applyFont="1" applyFill="1" applyBorder="1" applyAlignment="1" applyProtection="1">
      <alignment horizontal="left" wrapText="1"/>
      <protection/>
    </xf>
    <xf numFmtId="0" fontId="119" fillId="41" borderId="140" xfId="0" applyFont="1" applyFill="1" applyBorder="1" applyAlignment="1" applyProtection="1">
      <alignment horizontal="left" wrapText="1"/>
      <protection/>
    </xf>
    <xf numFmtId="0" fontId="119" fillId="41" borderId="129" xfId="0" applyFont="1" applyFill="1" applyBorder="1" applyAlignment="1" applyProtection="1">
      <alignment horizontal="left" wrapText="1"/>
      <protection/>
    </xf>
    <xf numFmtId="0" fontId="10" fillId="35" borderId="22" xfId="0" applyFont="1" applyFill="1" applyBorder="1" applyAlignment="1" applyProtection="1">
      <alignment horizontal="center" vertical="center"/>
      <protection/>
    </xf>
    <xf numFmtId="0" fontId="10" fillId="35" borderId="15" xfId="0" applyFont="1" applyFill="1" applyBorder="1" applyAlignment="1" applyProtection="1">
      <alignment horizontal="center" vertical="center"/>
      <protection/>
    </xf>
    <xf numFmtId="182" fontId="10" fillId="35" borderId="22" xfId="0" applyNumberFormat="1" applyFont="1" applyFill="1" applyBorder="1" applyAlignment="1" applyProtection="1">
      <alignment horizontal="center" vertical="center"/>
      <protection/>
    </xf>
    <xf numFmtId="182" fontId="10" fillId="35" borderId="15" xfId="0" applyNumberFormat="1" applyFont="1" applyFill="1" applyBorder="1" applyAlignment="1" applyProtection="1">
      <alignment horizontal="center" vertical="center"/>
      <protection/>
    </xf>
    <xf numFmtId="0" fontId="9" fillId="33" borderId="129" xfId="0" applyFont="1" applyFill="1" applyBorder="1" applyAlignment="1" applyProtection="1">
      <alignment horizontal="left" vertical="center"/>
      <protection/>
    </xf>
    <xf numFmtId="0" fontId="10" fillId="35" borderId="107" xfId="0" applyFont="1" applyFill="1" applyBorder="1" applyAlignment="1" applyProtection="1">
      <alignment horizontal="left" vertical="center"/>
      <protection/>
    </xf>
    <xf numFmtId="0" fontId="10" fillId="35" borderId="140" xfId="0" applyFont="1" applyFill="1" applyBorder="1" applyAlignment="1" applyProtection="1">
      <alignment horizontal="left" vertical="center"/>
      <protection/>
    </xf>
    <xf numFmtId="0" fontId="10" fillId="35" borderId="129" xfId="0" applyFont="1" applyFill="1" applyBorder="1" applyAlignment="1" applyProtection="1">
      <alignment horizontal="left"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te" xfId="61"/>
    <cellStyle name="Output" xfId="62"/>
    <cellStyle name="Percent" xfId="63"/>
    <cellStyle name="Title" xfId="64"/>
    <cellStyle name="Total" xfId="65"/>
    <cellStyle name="Warning Text" xfId="66"/>
  </cellStyles>
  <dxfs count="52">
    <dxf>
      <fill>
        <patternFill>
          <bgColor theme="9" tint="0.5999600291252136"/>
        </patternFill>
      </fill>
    </dxf>
    <dxf>
      <fill>
        <patternFill>
          <bgColor theme="9" tint="0.5999600291252136"/>
        </patternFill>
      </fill>
    </dxf>
    <dxf>
      <fill>
        <patternFill>
          <bgColor theme="0"/>
        </patternFill>
      </fill>
    </dxf>
    <dxf>
      <fill>
        <patternFill>
          <bgColor theme="0"/>
        </patternFill>
      </fill>
    </dxf>
    <dxf>
      <font>
        <color auto="1"/>
      </font>
      <fill>
        <patternFill>
          <bgColor indexed="26"/>
        </patternFill>
      </fill>
    </dxf>
    <dxf>
      <font>
        <color auto="1"/>
      </font>
      <fill>
        <patternFill>
          <bgColor indexed="26"/>
        </patternFill>
      </fill>
    </dxf>
    <dxf>
      <font>
        <color auto="1"/>
      </font>
      <fill>
        <patternFill>
          <bgColor indexed="26"/>
        </patternFill>
      </fill>
    </dxf>
    <dxf>
      <font>
        <color auto="1"/>
      </font>
      <fill>
        <patternFill>
          <bgColor indexed="26"/>
        </patternFill>
      </fill>
    </dxf>
    <dxf>
      <font>
        <color auto="1"/>
      </font>
      <fill>
        <patternFill>
          <bgColor indexed="26"/>
        </patternFill>
      </fill>
    </dxf>
    <dxf>
      <font>
        <color indexed="22"/>
      </font>
    </dxf>
    <dxf>
      <font>
        <color indexed="22"/>
      </font>
    </dxf>
    <dxf>
      <font>
        <color indexed="22"/>
      </font>
    </dxf>
    <dxf>
      <font>
        <b val="0"/>
        <i val="0"/>
        <color indexed="10"/>
      </font>
    </dxf>
    <dxf>
      <font>
        <b/>
        <i val="0"/>
        <color indexed="10"/>
      </font>
    </dxf>
    <dxf>
      <font>
        <b val="0"/>
        <i val="0"/>
        <color indexed="10"/>
      </font>
    </dxf>
    <dxf>
      <font>
        <b/>
        <i val="0"/>
        <color indexed="10"/>
      </font>
    </dxf>
    <dxf>
      <fill>
        <patternFill>
          <bgColor theme="9" tint="0.5999600291252136"/>
        </patternFill>
      </fill>
    </dxf>
    <dxf>
      <font>
        <b val="0"/>
        <i val="0"/>
        <color indexed="10"/>
      </font>
    </dxf>
    <dxf>
      <font>
        <b/>
        <i val="0"/>
        <color indexed="10"/>
      </font>
    </dxf>
    <dxf>
      <font>
        <b val="0"/>
        <i val="0"/>
        <color indexed="10"/>
      </font>
    </dxf>
    <dxf>
      <font>
        <b/>
        <i val="0"/>
        <color indexed="10"/>
      </font>
    </dxf>
    <dxf>
      <fill>
        <patternFill>
          <bgColor indexed="26"/>
        </patternFill>
      </fill>
    </dxf>
    <dxf>
      <fill>
        <patternFill>
          <bgColor indexed="43"/>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theme="9" tint="0.5999600291252136"/>
        </patternFill>
      </fill>
    </dxf>
    <dxf>
      <fill>
        <patternFill>
          <bgColor theme="9" tint="0.5999600291252136"/>
        </patternFill>
      </fill>
    </dxf>
    <dxf>
      <fill>
        <patternFill>
          <bgColor theme="9" tint="0.5999600291252136"/>
        </patternFill>
      </fill>
    </dxf>
    <dxf>
      <font>
        <color indexed="22"/>
      </font>
    </dxf>
    <dxf>
      <font>
        <color indexed="22"/>
      </font>
    </dxf>
    <dxf>
      <font>
        <color indexed="22"/>
      </font>
    </dxf>
    <dxf>
      <font>
        <color indexed="22"/>
      </font>
    </dxf>
    <dxf>
      <font>
        <color indexed="22"/>
      </font>
    </dxf>
    <dxf>
      <font>
        <color indexed="22"/>
      </font>
    </dxf>
    <dxf>
      <font>
        <b val="0"/>
        <i val="0"/>
        <color indexed="10"/>
      </font>
    </dxf>
    <dxf>
      <font>
        <b val="0"/>
        <i val="0"/>
        <color indexed="10"/>
      </font>
    </dxf>
    <dxf>
      <font>
        <b/>
        <i val="0"/>
        <color indexed="10"/>
      </font>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43"/>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indexed="22"/>
        </patternFill>
      </fill>
    </dxf>
    <dxf>
      <fill>
        <patternFill>
          <bgColor indexed="2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externalLink" Target="externalLinks/externalLink3.xml" /><Relationship Id="rId3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1019175</xdr:colOff>
      <xdr:row>14</xdr:row>
      <xdr:rowOff>19050</xdr:rowOff>
    </xdr:from>
    <xdr:to>
      <xdr:col>9</xdr:col>
      <xdr:colOff>1438275</xdr:colOff>
      <xdr:row>14</xdr:row>
      <xdr:rowOff>19050</xdr:rowOff>
    </xdr:to>
    <xdr:sp>
      <xdr:nvSpPr>
        <xdr:cNvPr id="1" name="PowerPlusWaterMarkObject3"/>
        <xdr:cNvSpPr>
          <a:spLocks/>
        </xdr:cNvSpPr>
      </xdr:nvSpPr>
      <xdr:spPr>
        <a:xfrm rot="18900000">
          <a:off x="6305550" y="3095625"/>
          <a:ext cx="6800850" cy="0"/>
        </a:xfrm>
        <a:prstGeom prst="rect"/>
        <a:noFill/>
      </xdr:spPr>
      <xdr:txBody>
        <a:bodyPr fromWordArt="1" wrap="none" lIns="91440" tIns="45720" rIns="91440" bIns="45720">
          <a:prstTxWarp prst="textPlain"/>
        </a:bodyPr>
        <a:p>
          <a:pPr algn="ctr"/>
          <a:r>
            <a:rPr sz="100" spc="0">
              <a:ln w="9525" cmpd="sng">
                <a:noFill/>
              </a:ln>
              <a:solidFill>
                <a:srgbClr val="C0C0C0">
                  <a:alpha val="50000"/>
                </a:srgbClr>
              </a:solidFill>
              <a:latin typeface="Arial"/>
              <a:cs typeface="Arial"/>
            </a:rPr>
            <a:t>DRAFT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homedrive\Documents%20and%20Settings\Administrator\My%20Documents\RCC%202008\CCM%20RCC%20proposal%20sent%20to%20GF%2001%20April%202008\Bulgaria%20Proposal%20Form\BUL%20RCC%20Attachment%20A%20Indicators%20and%20Targets%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chenneuse\AppData\Local\Microsoft\Windows\Temporary%20Internet%20Files\Content.Outlook\LX8CLMNA\Malaria_Financial%20Reporting%20Template_Jun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chenneuse\AppData\Local\Microsoft\Windows\Temporary%20Internet%20Files\Content.Outlook\LX8CLMNA\TB_Financial%20Reporting%20Template_Jun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HIV_AIDS Attachment "/>
      <sheetName val="SDAs_impact_datasources"/>
    </sheetNames>
    <sheetDataSet>
      <sheetData sheetId="2">
        <row r="2">
          <cell r="D2" t="str">
            <v>impact</v>
          </cell>
        </row>
        <row r="3">
          <cell r="D3" t="str">
            <v>outcome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LARIA_Financial Data"/>
      <sheetName val="Definitions"/>
      <sheetName val="Annex 1"/>
      <sheetName val="Annex 2"/>
      <sheetName val="Annex 3"/>
    </sheetNames>
    <sheetDataSet>
      <sheetData sheetId="1">
        <row r="28">
          <cell r="C28" t="str">
            <v>Please select…</v>
          </cell>
        </row>
        <row r="29">
          <cell r="C29" t="str">
            <v>Prevention: Behavioral Change Communication - Mass Media</v>
          </cell>
        </row>
        <row r="30">
          <cell r="C30" t="str">
            <v>Prevention: Behavioral Change Communication - Community Outreach</v>
          </cell>
        </row>
        <row r="31">
          <cell r="C31" t="str">
            <v>Prevention: Insecticide-treated nets (ITNs)</v>
          </cell>
        </row>
        <row r="32">
          <cell r="C32" t="str">
            <v>Prevention: Malaria in pregnancy</v>
          </cell>
        </row>
        <row r="33">
          <cell r="C33" t="str">
            <v>Prevention: Vector control (other than ITNs)</v>
          </cell>
        </row>
        <row r="34">
          <cell r="C34" t="str">
            <v>Prevention: other - specify</v>
          </cell>
        </row>
        <row r="35">
          <cell r="C35" t="str">
            <v>Treatment: Prompt, effective antimalarial treatment</v>
          </cell>
        </row>
        <row r="36">
          <cell r="C36" t="str">
            <v>Treatment: Home-based management of malaria</v>
          </cell>
        </row>
        <row r="37">
          <cell r="C37" t="str">
            <v>Treatment: Diagnosis</v>
          </cell>
        </row>
        <row r="38">
          <cell r="C38" t="str">
            <v>Treatment: other - specify</v>
          </cell>
        </row>
        <row r="39">
          <cell r="C39" t="str">
            <v>Supportive Environment: Monitoring drug resistance</v>
          </cell>
        </row>
        <row r="40">
          <cell r="C40" t="str">
            <v>Supportive environment: Monitoring insecticide resistance</v>
          </cell>
        </row>
        <row r="41">
          <cell r="C41" t="str">
            <v>Supportive Environment: Coordination and partnership development (national, community, public-private)</v>
          </cell>
        </row>
        <row r="42">
          <cell r="C42" t="str">
            <v>Supportive environment: other - specify</v>
          </cell>
        </row>
        <row r="43">
          <cell r="C43" t="str">
            <v>Supportive environment: Program management and administration</v>
          </cell>
        </row>
        <row r="44">
          <cell r="C44" t="str">
            <v>HSS: Service delivery</v>
          </cell>
        </row>
        <row r="45">
          <cell r="C45" t="str">
            <v>HSS: Human resources</v>
          </cell>
        </row>
        <row r="46">
          <cell r="C46" t="str">
            <v>HSS: Community Systems Strengthening</v>
          </cell>
        </row>
        <row r="47">
          <cell r="C47" t="str">
            <v>HSS: Information system &amp; Operational research</v>
          </cell>
        </row>
        <row r="48">
          <cell r="C48" t="str">
            <v>HSS: Infrastructure</v>
          </cell>
        </row>
        <row r="49">
          <cell r="C49" t="str">
            <v>HSS: Procurement and Supply management</v>
          </cell>
        </row>
        <row r="50">
          <cell r="C50" t="str">
            <v>HSS: other - specify</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B_Financial Data"/>
      <sheetName val="Definitions"/>
      <sheetName val="Annex 1"/>
      <sheetName val="Annex 2"/>
      <sheetName val="Annex 3"/>
    </sheetNames>
    <sheetDataSet>
      <sheetData sheetId="1">
        <row r="39">
          <cell r="C39" t="str">
            <v>Please select…</v>
          </cell>
        </row>
        <row r="40">
          <cell r="C40" t="str">
            <v>Improving diagnosis</v>
          </cell>
        </row>
        <row r="41">
          <cell r="C41" t="str">
            <v>Standardized treatment, patient support and patient charter</v>
          </cell>
        </row>
        <row r="42">
          <cell r="C42" t="str">
            <v>Procurement and Supply management</v>
          </cell>
        </row>
        <row r="43">
          <cell r="C43" t="str">
            <v>M&amp;E</v>
          </cell>
        </row>
        <row r="44">
          <cell r="C44" t="str">
            <v>TB/HIV</v>
          </cell>
        </row>
        <row r="45">
          <cell r="C45" t="str">
            <v>MDR-TB</v>
          </cell>
        </row>
        <row r="46">
          <cell r="C46" t="str">
            <v>High-risk groups</v>
          </cell>
        </row>
        <row r="47">
          <cell r="C47" t="str">
            <v>HSS (beyond TB)</v>
          </cell>
        </row>
        <row r="48">
          <cell r="C48" t="str">
            <v>PAL (Practical Approach to Lung Health)</v>
          </cell>
        </row>
        <row r="49">
          <cell r="C49" t="str">
            <v>PPM / ISTC (Public-Public, Public-Private Mix (PPM) approaches and International standards for TB care)</v>
          </cell>
        </row>
        <row r="50">
          <cell r="C50" t="str">
            <v>ACSM (Advocacy, communication and social mobilization)</v>
          </cell>
        </row>
        <row r="51">
          <cell r="C51" t="str">
            <v>Community TB care</v>
          </cell>
        </row>
        <row r="52">
          <cell r="C52" t="str">
            <v>Programme-based operational research</v>
          </cell>
        </row>
        <row r="53">
          <cell r="C53" t="str">
            <v>Other - specify</v>
          </cell>
        </row>
        <row r="54">
          <cell r="C54" t="str">
            <v>Supportive environment: Program management and administration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D19"/>
  <sheetViews>
    <sheetView zoomScale="75" zoomScaleNormal="75" zoomScaleSheetLayoutView="85" zoomScalePageLayoutView="0" workbookViewId="0" topLeftCell="A1">
      <selection activeCell="H7" sqref="H7"/>
    </sheetView>
  </sheetViews>
  <sheetFormatPr defaultColWidth="9.140625" defaultRowHeight="12.75"/>
  <cols>
    <col min="1" max="1" width="144.00390625" style="524" customWidth="1"/>
    <col min="2" max="2" width="16.8515625" style="72" customWidth="1"/>
    <col min="3" max="3" width="10.140625" style="72" customWidth="1"/>
    <col min="4" max="4" width="1.1484375" style="72" customWidth="1"/>
    <col min="5" max="16384" width="9.140625" style="72" customWidth="1"/>
  </cols>
  <sheetData>
    <row r="1" spans="1:2" ht="61.5" customHeight="1">
      <c r="A1" s="1315" t="s">
        <v>561</v>
      </c>
      <c r="B1" s="1315"/>
    </row>
    <row r="2" spans="1:3" ht="25.5" customHeight="1">
      <c r="A2" s="523"/>
      <c r="B2" s="1158"/>
      <c r="C2" s="915"/>
    </row>
    <row r="3" spans="1:2" ht="52.5" customHeight="1">
      <c r="A3" s="1318" t="s">
        <v>562</v>
      </c>
      <c r="B3" s="1318"/>
    </row>
    <row r="4" spans="1:4" ht="35.25" customHeight="1">
      <c r="A4" s="1319" t="s">
        <v>575</v>
      </c>
      <c r="B4" s="1319"/>
      <c r="C4" s="1247"/>
      <c r="D4" s="1247"/>
    </row>
    <row r="5" spans="1:4" ht="23.25" customHeight="1">
      <c r="A5" s="1319"/>
      <c r="B5" s="1319"/>
      <c r="C5" s="1231"/>
      <c r="D5" s="1231"/>
    </row>
    <row r="6" spans="1:4" ht="29.25" customHeight="1">
      <c r="A6" s="1319"/>
      <c r="B6" s="1319"/>
      <c r="C6" s="1248"/>
      <c r="D6" s="1248"/>
    </row>
    <row r="7" spans="1:4" ht="40.5" customHeight="1">
      <c r="A7" s="1319"/>
      <c r="B7" s="1319"/>
      <c r="C7" s="1248"/>
      <c r="D7" s="1248"/>
    </row>
    <row r="8" spans="1:4" ht="24" customHeight="1">
      <c r="A8" s="1319"/>
      <c r="B8" s="1319"/>
      <c r="C8" s="1248"/>
      <c r="D8" s="1248"/>
    </row>
    <row r="9" spans="1:4" ht="21" customHeight="1">
      <c r="A9" s="1319"/>
      <c r="B9" s="1319"/>
      <c r="C9" s="1249"/>
      <c r="D9" s="1249"/>
    </row>
    <row r="10" spans="1:4" ht="45" customHeight="1">
      <c r="A10" s="1319"/>
      <c r="B10" s="1319"/>
      <c r="C10" s="1250"/>
      <c r="D10" s="1250"/>
    </row>
    <row r="11" spans="1:4" ht="15.75" customHeight="1">
      <c r="A11" s="1319"/>
      <c r="B11" s="1319"/>
      <c r="C11" s="1232"/>
      <c r="D11" s="1232"/>
    </row>
    <row r="12" spans="1:4" ht="93.75" customHeight="1">
      <c r="A12" s="1319"/>
      <c r="B12" s="1319"/>
      <c r="C12" s="1230"/>
      <c r="D12" s="1230"/>
    </row>
    <row r="13" spans="1:4" ht="31.5" customHeight="1">
      <c r="A13" s="1319"/>
      <c r="B13" s="1319"/>
      <c r="C13" s="1230"/>
      <c r="D13" s="1230"/>
    </row>
    <row r="14" spans="1:4" ht="27.75" customHeight="1">
      <c r="A14" s="1319"/>
      <c r="B14" s="1319"/>
      <c r="C14" s="1247"/>
      <c r="D14" s="1247"/>
    </row>
    <row r="15" spans="1:4" ht="84.75" customHeight="1">
      <c r="A15" s="1319"/>
      <c r="B15" s="1319"/>
      <c r="C15" s="1231"/>
      <c r="D15" s="1231"/>
    </row>
    <row r="16" spans="1:4" ht="15.75" customHeight="1">
      <c r="A16" s="1319"/>
      <c r="B16" s="1319"/>
      <c r="C16" s="1251"/>
      <c r="D16" s="1251"/>
    </row>
    <row r="17" spans="1:4" ht="37.5" customHeight="1">
      <c r="A17" s="1316" t="s">
        <v>116</v>
      </c>
      <c r="B17" s="1316"/>
      <c r="C17" s="1316"/>
      <c r="D17" s="1316"/>
    </row>
    <row r="18" spans="1:4" ht="12.75">
      <c r="A18" s="1317"/>
      <c r="B18" s="1317"/>
      <c r="C18" s="1317"/>
      <c r="D18" s="1317"/>
    </row>
    <row r="19" spans="1:4" ht="12.75">
      <c r="A19" s="1317"/>
      <c r="B19" s="1317"/>
      <c r="C19" s="1317"/>
      <c r="D19" s="1317"/>
    </row>
  </sheetData>
  <sheetProtection password="92D1" sheet="1" selectLockedCells="1"/>
  <mergeCells count="6">
    <mergeCell ref="A1:B1"/>
    <mergeCell ref="A17:D17"/>
    <mergeCell ref="A18:D18"/>
    <mergeCell ref="A3:B3"/>
    <mergeCell ref="A19:D19"/>
    <mergeCell ref="A4:B16"/>
  </mergeCells>
  <printOptions horizontalCentered="1"/>
  <pageMargins left="0.7480314960629921" right="0.7480314960629921" top="0.5905511811023623" bottom="0.5905511811023623" header="0.5118110236220472" footer="0.5118110236220472"/>
  <pageSetup cellComments="asDisplayed" fitToHeight="1" fitToWidth="1" horizontalDpi="600" verticalDpi="600" orientation="landscape" paperSize="9" scale="76" r:id="rId1"/>
  <headerFooter alignWithMargins="0">
    <oddFooter>&amp;L&amp;9&amp;F&amp;C&amp;A&amp;R&amp;9Page &amp;P of &amp;N</oddFooter>
  </headerFooter>
</worksheet>
</file>

<file path=xl/worksheets/sheet10.xml><?xml version="1.0" encoding="utf-8"?>
<worksheet xmlns="http://schemas.openxmlformats.org/spreadsheetml/2006/main" xmlns:r="http://schemas.openxmlformats.org/officeDocument/2006/relationships">
  <sheetPr>
    <tabColor indexed="11"/>
    <pageSetUpPr fitToPage="1"/>
  </sheetPr>
  <dimension ref="A1:O40"/>
  <sheetViews>
    <sheetView showGridLines="0" zoomScale="70" zoomScaleNormal="70" zoomScaleSheetLayoutView="70" zoomScalePageLayoutView="75" workbookViewId="0" topLeftCell="A22">
      <selection activeCell="N34" sqref="N34"/>
    </sheetView>
  </sheetViews>
  <sheetFormatPr defaultColWidth="9.140625" defaultRowHeight="12.75"/>
  <cols>
    <col min="1" max="1" width="24.421875" style="72" customWidth="1"/>
    <col min="2" max="2" width="29.00390625" style="72" customWidth="1"/>
    <col min="3" max="3" width="29.7109375" style="72" customWidth="1"/>
    <col min="4" max="4" width="18.421875" style="72" customWidth="1"/>
    <col min="5" max="5" width="12.28125" style="72" customWidth="1"/>
    <col min="6" max="6" width="19.28125" style="72" customWidth="1"/>
    <col min="7" max="7" width="9.140625" style="72" customWidth="1"/>
    <col min="8" max="8" width="6.28125" style="72" customWidth="1"/>
    <col min="9" max="9" width="9.140625" style="72" customWidth="1"/>
    <col min="10" max="10" width="9.7109375" style="72" customWidth="1"/>
    <col min="11" max="11" width="18.140625" style="537" customWidth="1"/>
    <col min="12" max="13" width="20.140625" style="72" customWidth="1"/>
    <col min="14" max="16384" width="9.140625" style="72" customWidth="1"/>
  </cols>
  <sheetData>
    <row r="1" spans="1:13" ht="25.5" customHeight="1">
      <c r="A1" s="1517" t="s">
        <v>60</v>
      </c>
      <c r="B1" s="1517"/>
      <c r="C1" s="1517"/>
      <c r="D1" s="1517"/>
      <c r="E1" s="1517"/>
      <c r="F1" s="1517"/>
      <c r="G1" s="34"/>
      <c r="H1" s="34"/>
      <c r="I1" s="34"/>
      <c r="J1" s="2"/>
      <c r="K1" s="2"/>
      <c r="L1" s="2"/>
      <c r="M1" s="3"/>
    </row>
    <row r="2" spans="1:13" s="63" customFormat="1" ht="27.75" customHeight="1" thickBot="1">
      <c r="A2" s="99" t="s">
        <v>113</v>
      </c>
      <c r="B2" s="13"/>
      <c r="C2" s="13"/>
      <c r="D2" s="37"/>
      <c r="E2" s="13"/>
      <c r="F2" s="13"/>
      <c r="G2" s="13"/>
      <c r="H2" s="38"/>
      <c r="I2" s="13"/>
      <c r="J2" s="13"/>
      <c r="K2" s="13"/>
      <c r="L2" s="13"/>
      <c r="M2" s="13"/>
    </row>
    <row r="3" spans="1:13" ht="15" customHeight="1">
      <c r="A3" s="1648" t="s">
        <v>67</v>
      </c>
      <c r="B3" s="1649"/>
      <c r="C3" s="1667" t="str">
        <f>IF('PR_Programmatic Progress_1A'!C5:F5="","",'PR_Programmatic Progress_1A'!C5:F5)</f>
        <v>Georgia</v>
      </c>
      <c r="D3" s="1667"/>
      <c r="E3" s="1667"/>
      <c r="F3" s="1668"/>
      <c r="G3" s="3"/>
      <c r="H3" s="3"/>
      <c r="I3" s="3"/>
      <c r="J3" s="3"/>
      <c r="K3" s="3"/>
      <c r="L3" s="3"/>
      <c r="M3" s="3"/>
    </row>
    <row r="4" spans="1:13" ht="15" customHeight="1">
      <c r="A4" s="1650" t="s">
        <v>68</v>
      </c>
      <c r="B4" s="1651"/>
      <c r="C4" s="1673" t="str">
        <f>IF('PR_Programmatic Progress_1A'!C6:F6="Select","",'PR_Programmatic Progress_1A'!C6:F6)</f>
        <v>HIV/AIDS</v>
      </c>
      <c r="D4" s="1673"/>
      <c r="E4" s="1673"/>
      <c r="F4" s="1674"/>
      <c r="G4" s="3"/>
      <c r="H4" s="3"/>
      <c r="I4" s="3"/>
      <c r="J4" s="3"/>
      <c r="K4" s="3"/>
      <c r="L4" s="3"/>
      <c r="M4" s="3"/>
    </row>
    <row r="5" spans="1:13" ht="24.75" customHeight="1">
      <c r="A5" s="1650" t="s">
        <v>69</v>
      </c>
      <c r="B5" s="1651"/>
      <c r="C5" s="1658" t="str">
        <f>IF('PR_Programmatic Progress_1A'!C7:F7="","",'PR_Programmatic Progress_1A'!C7:F7)</f>
        <v>GEO-H-NCDC</v>
      </c>
      <c r="D5" s="1658"/>
      <c r="E5" s="1658"/>
      <c r="F5" s="1659"/>
      <c r="G5" s="3"/>
      <c r="H5" s="3"/>
      <c r="I5" s="3"/>
      <c r="J5" s="3"/>
      <c r="K5" s="3"/>
      <c r="L5" s="3"/>
      <c r="M5" s="3"/>
    </row>
    <row r="6" spans="1:13" s="63" customFormat="1" ht="15" customHeight="1">
      <c r="A6" s="1334" t="s">
        <v>198</v>
      </c>
      <c r="B6" s="1335"/>
      <c r="C6" s="1660" t="str">
        <f>IF('PR_Programmatic Progress_1A'!C8:F8="","",'PR_Programmatic Progress_1A'!C8:F8)</f>
        <v>NCDC</v>
      </c>
      <c r="D6" s="1661"/>
      <c r="E6" s="1661"/>
      <c r="F6" s="1662"/>
      <c r="G6" s="49"/>
      <c r="H6" s="13"/>
      <c r="I6" s="13"/>
      <c r="J6" s="13"/>
      <c r="K6" s="13"/>
      <c r="L6" s="13"/>
      <c r="M6" s="13"/>
    </row>
    <row r="7" spans="1:13" ht="15" customHeight="1">
      <c r="A7" s="1650" t="s">
        <v>223</v>
      </c>
      <c r="B7" s="1651"/>
      <c r="C7" s="1654">
        <f>IF('PR_Programmatic Progress_1A'!C9:F9="","",'PR_Programmatic Progress_1A'!C9:F9)</f>
        <v>41730</v>
      </c>
      <c r="D7" s="1654"/>
      <c r="E7" s="1654"/>
      <c r="F7" s="1655"/>
      <c r="G7" s="3"/>
      <c r="H7" s="3"/>
      <c r="I7" s="3"/>
      <c r="J7" s="3"/>
      <c r="K7" s="3"/>
      <c r="L7" s="3"/>
      <c r="M7" s="3"/>
    </row>
    <row r="8" spans="1:13" ht="15" customHeight="1" thickBot="1">
      <c r="A8" s="1669" t="s">
        <v>199</v>
      </c>
      <c r="B8" s="1670"/>
      <c r="C8" s="1671" t="str">
        <f>IF('PR_Programmatic Progress_1A'!C10="Select","",'PR_Programmatic Progress_1A'!C10)</f>
        <v>EUR</v>
      </c>
      <c r="D8" s="1671"/>
      <c r="E8" s="1671"/>
      <c r="F8" s="1672"/>
      <c r="G8" s="3"/>
      <c r="H8" s="3"/>
      <c r="I8" s="3"/>
      <c r="J8" s="3"/>
      <c r="K8" s="3"/>
      <c r="L8" s="3"/>
      <c r="M8" s="3"/>
    </row>
    <row r="9" spans="1:13" s="63" customFormat="1" ht="27" customHeight="1" thickBot="1">
      <c r="A9" s="98" t="s">
        <v>114</v>
      </c>
      <c r="B9" s="10"/>
      <c r="C9" s="10"/>
      <c r="D9" s="36"/>
      <c r="E9" s="10"/>
      <c r="F9" s="10"/>
      <c r="G9" s="10"/>
      <c r="H9" s="11"/>
      <c r="I9" s="10"/>
      <c r="J9" s="12"/>
      <c r="K9" s="12"/>
      <c r="L9" s="12"/>
      <c r="M9" s="13"/>
    </row>
    <row r="10" spans="1:13" s="73" customFormat="1" ht="15" customHeight="1">
      <c r="A10" s="493" t="s">
        <v>231</v>
      </c>
      <c r="B10" s="496"/>
      <c r="C10" s="53" t="s">
        <v>237</v>
      </c>
      <c r="D10" s="521" t="str">
        <f>IF('PR_Programmatic Progress_1A'!D12="Select","",'PR_Programmatic Progress_1A'!D12)</f>
        <v>Semester</v>
      </c>
      <c r="E10" s="43" t="s">
        <v>238</v>
      </c>
      <c r="F10" s="81">
        <f>IF('PR_Programmatic Progress_1A'!F12="Select","",'PR_Programmatic Progress_1A'!F12)</f>
        <v>3</v>
      </c>
      <c r="G10" s="4"/>
      <c r="H10" s="4"/>
      <c r="I10" s="4"/>
      <c r="J10" s="4"/>
      <c r="K10" s="4"/>
      <c r="L10" s="4"/>
      <c r="M10" s="4"/>
    </row>
    <row r="11" spans="1:13" s="73" customFormat="1" ht="15" customHeight="1">
      <c r="A11" s="513" t="s">
        <v>232</v>
      </c>
      <c r="B11" s="40"/>
      <c r="C11" s="54" t="s">
        <v>200</v>
      </c>
      <c r="D11" s="519">
        <f>IF('PR_Programmatic Progress_1A'!D13="","",'PR_Programmatic Progress_1A'!D13)</f>
        <v>42005</v>
      </c>
      <c r="E11" s="5" t="s">
        <v>218</v>
      </c>
      <c r="F11" s="520">
        <f>IF('PR_Programmatic Progress_1A'!F13="","",'PR_Programmatic Progress_1A'!F13)</f>
        <v>42185</v>
      </c>
      <c r="G11" s="4"/>
      <c r="H11" s="4"/>
      <c r="I11" s="4"/>
      <c r="J11" s="4"/>
      <c r="K11" s="4"/>
      <c r="L11" s="4"/>
      <c r="M11" s="4"/>
    </row>
    <row r="12" spans="1:13" s="73" customFormat="1" ht="15" customHeight="1" thickBot="1">
      <c r="A12" s="55" t="s">
        <v>233</v>
      </c>
      <c r="B12" s="41"/>
      <c r="C12" s="1392">
        <f>IF('PR_Programmatic Progress_1A'!C14:F14="Select","",'PR_Programmatic Progress_1A'!C14:F14)</f>
        <v>3</v>
      </c>
      <c r="D12" s="1393"/>
      <c r="E12" s="1393"/>
      <c r="F12" s="1394"/>
      <c r="G12" s="4"/>
      <c r="H12" s="4"/>
      <c r="I12" s="4"/>
      <c r="J12" s="4"/>
      <c r="K12" s="4"/>
      <c r="L12" s="4"/>
      <c r="M12" s="4"/>
    </row>
    <row r="13" spans="1:13" s="63" customFormat="1" ht="27" customHeight="1" thickBot="1">
      <c r="A13" s="98" t="s">
        <v>115</v>
      </c>
      <c r="B13" s="10"/>
      <c r="C13" s="10"/>
      <c r="D13" s="36"/>
      <c r="E13" s="10"/>
      <c r="F13" s="10"/>
      <c r="G13" s="10"/>
      <c r="H13" s="11"/>
      <c r="I13" s="10"/>
      <c r="J13" s="12"/>
      <c r="K13" s="12"/>
      <c r="L13" s="12"/>
      <c r="M13" s="13"/>
    </row>
    <row r="14" spans="1:13" s="73" customFormat="1" ht="15" customHeight="1">
      <c r="A14" s="493" t="s">
        <v>189</v>
      </c>
      <c r="B14" s="496"/>
      <c r="C14" s="53" t="s">
        <v>237</v>
      </c>
      <c r="D14" s="521">
        <f>IF('PR_Programmatic Progress_1A'!D16="Select","",'PR_Programmatic Progress_1A'!D16)</f>
        <v>0</v>
      </c>
      <c r="E14" s="43" t="s">
        <v>238</v>
      </c>
      <c r="F14" s="81" t="str">
        <f>IF('PR_Programmatic Progress_1A'!F16="Select","",'PR_Programmatic Progress_1A'!F16)</f>
        <v>N/A</v>
      </c>
      <c r="G14" s="4"/>
      <c r="H14" s="4"/>
      <c r="I14" s="4"/>
      <c r="J14" s="4"/>
      <c r="K14" s="4"/>
      <c r="L14" s="4"/>
      <c r="M14" s="4"/>
    </row>
    <row r="15" spans="1:13" s="73" customFormat="1" ht="15" customHeight="1">
      <c r="A15" s="513" t="s">
        <v>264</v>
      </c>
      <c r="B15" s="40"/>
      <c r="C15" s="54" t="s">
        <v>200</v>
      </c>
      <c r="D15" s="519">
        <f>IF('PR_Programmatic Progress_1A'!D17="","",'PR_Programmatic Progress_1A'!D17)</f>
      </c>
      <c r="E15" s="5" t="s">
        <v>218</v>
      </c>
      <c r="F15" s="520">
        <f>IF('PR_Programmatic Progress_1A'!F17="","",'PR_Programmatic Progress_1A'!F17)</f>
      </c>
      <c r="G15" s="4"/>
      <c r="H15" s="4"/>
      <c r="I15" s="4"/>
      <c r="J15" s="4"/>
      <c r="K15" s="4"/>
      <c r="L15" s="4"/>
      <c r="M15" s="4"/>
    </row>
    <row r="16" spans="1:13" s="73" customFormat="1" ht="15" customHeight="1" thickBot="1">
      <c r="A16" s="55" t="s">
        <v>265</v>
      </c>
      <c r="B16" s="41"/>
      <c r="C16" s="1392">
        <f>IF('PR_Programmatic Progress_1A'!C18:F18="Select","",'PR_Programmatic Progress_1A'!C18:F18)</f>
        <v>0</v>
      </c>
      <c r="D16" s="1393"/>
      <c r="E16" s="1393"/>
      <c r="F16" s="1394"/>
      <c r="G16" s="4"/>
      <c r="H16" s="4"/>
      <c r="I16" s="4"/>
      <c r="J16" s="4"/>
      <c r="K16" s="4"/>
      <c r="L16" s="4"/>
      <c r="M16" s="4"/>
    </row>
    <row r="17" spans="1:13" ht="16.5" customHeight="1">
      <c r="A17" s="42"/>
      <c r="B17" s="42"/>
      <c r="C17" s="24"/>
      <c r="D17" s="24"/>
      <c r="E17" s="24"/>
      <c r="F17" s="24"/>
      <c r="G17" s="31"/>
      <c r="H17" s="31"/>
      <c r="I17" s="31"/>
      <c r="J17" s="31"/>
      <c r="K17" s="31"/>
      <c r="L17" s="31"/>
      <c r="M17" s="31"/>
    </row>
    <row r="18" spans="1:15" ht="36.75" customHeight="1">
      <c r="A18" s="165" t="s">
        <v>449</v>
      </c>
      <c r="B18" s="166"/>
      <c r="C18" s="7"/>
      <c r="D18" s="6"/>
      <c r="E18" s="6"/>
      <c r="F18" s="6"/>
      <c r="G18" s="6"/>
      <c r="H18" s="7"/>
      <c r="I18" s="6"/>
      <c r="J18" s="6"/>
      <c r="K18" s="8"/>
      <c r="L18" s="6"/>
      <c r="M18" s="2"/>
      <c r="N18" s="69"/>
      <c r="O18" s="69"/>
    </row>
    <row r="19" spans="1:13" s="74" customFormat="1" ht="18.75" thickBot="1">
      <c r="A19" s="1656" t="s">
        <v>215</v>
      </c>
      <c r="B19" s="1657"/>
      <c r="C19" s="1657"/>
      <c r="D19" s="1657"/>
      <c r="E19" s="1657"/>
      <c r="F19" s="1657"/>
      <c r="G19" s="1657"/>
      <c r="H19" s="1657"/>
      <c r="I19" s="1657"/>
      <c r="J19" s="1657"/>
      <c r="K19" s="1657"/>
      <c r="L19" s="1657"/>
      <c r="M19" s="1657"/>
    </row>
    <row r="20" spans="1:13" s="74" customFormat="1" ht="15.75">
      <c r="A20" s="1510"/>
      <c r="B20" s="1510"/>
      <c r="C20" s="1510"/>
      <c r="D20" s="1510"/>
      <c r="E20" s="1510"/>
      <c r="F20" s="1510"/>
      <c r="G20" s="1510"/>
      <c r="H20" s="1510"/>
      <c r="I20" s="1510"/>
      <c r="J20" s="1510"/>
      <c r="K20" s="1510"/>
      <c r="L20" s="1510"/>
      <c r="M20" s="1510"/>
    </row>
    <row r="21" spans="1:13" s="74" customFormat="1" ht="15.75">
      <c r="A21" s="22" t="s">
        <v>107</v>
      </c>
      <c r="B21" s="18"/>
      <c r="C21" s="18"/>
      <c r="D21" s="18"/>
      <c r="E21" s="18"/>
      <c r="F21" s="18"/>
      <c r="G21" s="18"/>
      <c r="H21" s="18"/>
      <c r="I21" s="18"/>
      <c r="J21" s="18"/>
      <c r="K21" s="18"/>
      <c r="L21" s="26"/>
      <c r="M21" s="26"/>
    </row>
    <row r="22" spans="1:13" s="74" customFormat="1" ht="15.75">
      <c r="A22" s="22"/>
      <c r="B22" s="18"/>
      <c r="C22" s="18"/>
      <c r="D22" s="18"/>
      <c r="E22" s="18"/>
      <c r="F22" s="18"/>
      <c r="G22" s="18"/>
      <c r="H22" s="18"/>
      <c r="I22" s="18"/>
      <c r="J22" s="18"/>
      <c r="K22" s="18"/>
      <c r="L22" s="26"/>
      <c r="M22" s="26"/>
    </row>
    <row r="23" spans="1:13" s="74" customFormat="1" ht="29.25" customHeight="1">
      <c r="A23" s="1652" t="s">
        <v>412</v>
      </c>
      <c r="B23" s="1653"/>
      <c r="C23" s="1653"/>
      <c r="D23" s="796">
        <f>+'PR_Disbursement Request_5B'!S36</f>
        <v>0</v>
      </c>
      <c r="E23" s="463"/>
      <c r="F23" s="17"/>
      <c r="G23" s="18"/>
      <c r="H23" s="18"/>
      <c r="I23" s="18"/>
      <c r="J23" s="18"/>
      <c r="K23" s="18"/>
      <c r="L23" s="26"/>
      <c r="M23" s="26"/>
    </row>
    <row r="24" spans="1:13" s="74" customFormat="1" ht="12" customHeight="1">
      <c r="A24" s="22"/>
      <c r="B24" s="18"/>
      <c r="C24" s="18"/>
      <c r="D24" s="18"/>
      <c r="E24" s="18"/>
      <c r="F24" s="18"/>
      <c r="G24" s="18"/>
      <c r="H24" s="18"/>
      <c r="I24" s="18"/>
      <c r="J24" s="18"/>
      <c r="K24" s="18"/>
      <c r="L24" s="26"/>
      <c r="M24" s="26"/>
    </row>
    <row r="25" spans="1:13" s="74" customFormat="1" ht="15.75">
      <c r="A25" s="22" t="str">
        <f>"2.  Amount requested in words (in: "&amp;IF('PR_Programmatic Progress_1A'!$C$10="Select","please select currency in 'PR_Section 1A')",'PR_Programmatic Progress_1A'!$C$10&amp;"):")</f>
        <v>2.  Amount requested in words (in: EUR):</v>
      </c>
      <c r="B25" s="18"/>
      <c r="C25" s="17"/>
      <c r="D25" s="1647"/>
      <c r="E25" s="1647"/>
      <c r="F25" s="1647"/>
      <c r="G25" s="1647"/>
      <c r="H25" s="1647"/>
      <c r="I25" s="1647"/>
      <c r="J25" s="1647"/>
      <c r="K25" s="1647"/>
      <c r="L25" s="1647"/>
      <c r="M25" s="26"/>
    </row>
    <row r="26" spans="1:13" s="74" customFormat="1" ht="19.5" customHeight="1">
      <c r="A26" s="27"/>
      <c r="B26" s="27"/>
      <c r="C26" s="27"/>
      <c r="D26" s="27"/>
      <c r="E26" s="27"/>
      <c r="F26" s="27"/>
      <c r="G26" s="27"/>
      <c r="H26" s="27"/>
      <c r="I26" s="27"/>
      <c r="J26" s="27"/>
      <c r="K26" s="28"/>
      <c r="L26" s="27"/>
      <c r="M26" s="27"/>
    </row>
    <row r="27" spans="1:13" s="74" customFormat="1" ht="19.5" customHeight="1">
      <c r="A27" s="1656" t="s">
        <v>224</v>
      </c>
      <c r="B27" s="1657"/>
      <c r="C27" s="1657"/>
      <c r="D27" s="1657"/>
      <c r="E27" s="1657"/>
      <c r="F27" s="1657"/>
      <c r="G27" s="1657"/>
      <c r="H27" s="1657"/>
      <c r="I27" s="1657"/>
      <c r="J27" s="1657"/>
      <c r="K27" s="1657"/>
      <c r="L27" s="1657"/>
      <c r="M27" s="1657"/>
    </row>
    <row r="28" spans="1:13" s="510" customFormat="1" ht="45.75" customHeight="1">
      <c r="A28" s="1645" t="s">
        <v>227</v>
      </c>
      <c r="B28" s="1645"/>
      <c r="C28" s="1645"/>
      <c r="D28" s="1645"/>
      <c r="E28" s="1645"/>
      <c r="F28" s="1645"/>
      <c r="G28" s="1645"/>
      <c r="H28" s="1645"/>
      <c r="I28" s="1645"/>
      <c r="J28" s="1645"/>
      <c r="K28" s="1645"/>
      <c r="L28" s="1645"/>
      <c r="M28" s="1645"/>
    </row>
    <row r="29" spans="1:13" s="510" customFormat="1" ht="12.75">
      <c r="A29" s="23"/>
      <c r="B29" s="23"/>
      <c r="C29" s="23"/>
      <c r="D29" s="23"/>
      <c r="E29" s="23"/>
      <c r="F29" s="23"/>
      <c r="G29" s="23"/>
      <c r="H29" s="29"/>
      <c r="I29" s="23"/>
      <c r="J29" s="23"/>
      <c r="K29" s="30"/>
      <c r="L29" s="23"/>
      <c r="M29" s="23"/>
    </row>
    <row r="30" spans="1:13" s="510" customFormat="1" ht="37.5" customHeight="1">
      <c r="A30" s="1645" t="s">
        <v>216</v>
      </c>
      <c r="B30" s="1645"/>
      <c r="C30" s="1646"/>
      <c r="D30" s="1646"/>
      <c r="E30" s="1646"/>
      <c r="F30" s="23"/>
      <c r="G30" s="23"/>
      <c r="H30" s="29"/>
      <c r="I30" s="23"/>
      <c r="J30" s="23"/>
      <c r="K30" s="30"/>
      <c r="L30" s="23"/>
      <c r="M30" s="23"/>
    </row>
    <row r="31" spans="1:13" ht="14.25">
      <c r="A31" s="3"/>
      <c r="B31" s="3"/>
      <c r="C31" s="795"/>
      <c r="D31" s="795"/>
      <c r="E31" s="795"/>
      <c r="F31" s="3"/>
      <c r="G31" s="3"/>
      <c r="H31" s="31"/>
      <c r="I31" s="3"/>
      <c r="J31" s="3"/>
      <c r="K31" s="16"/>
      <c r="L31" s="3"/>
      <c r="M31" s="3"/>
    </row>
    <row r="32" spans="1:13" ht="28.5" customHeight="1">
      <c r="A32" s="32" t="s">
        <v>220</v>
      </c>
      <c r="B32" s="3"/>
      <c r="C32" s="1646" t="s">
        <v>646</v>
      </c>
      <c r="D32" s="1646"/>
      <c r="E32" s="1646"/>
      <c r="F32" s="3"/>
      <c r="G32" s="3"/>
      <c r="H32" s="31"/>
      <c r="I32" s="3"/>
      <c r="J32" s="3"/>
      <c r="K32" s="16"/>
      <c r="L32" s="3"/>
      <c r="M32" s="3"/>
    </row>
    <row r="33" spans="1:13" ht="25.5" customHeight="1">
      <c r="A33" s="32" t="s">
        <v>221</v>
      </c>
      <c r="B33" s="3"/>
      <c r="C33" s="1646" t="s">
        <v>647</v>
      </c>
      <c r="D33" s="1646"/>
      <c r="E33" s="1646"/>
      <c r="F33" s="3"/>
      <c r="G33" s="3"/>
      <c r="H33" s="31"/>
      <c r="I33" s="3"/>
      <c r="J33" s="3"/>
      <c r="K33" s="16"/>
      <c r="L33" s="3"/>
      <c r="M33" s="3"/>
    </row>
    <row r="34" spans="1:13" ht="25.5" customHeight="1">
      <c r="A34" s="32" t="s">
        <v>222</v>
      </c>
      <c r="B34" s="3"/>
      <c r="C34" s="1646" t="s">
        <v>674</v>
      </c>
      <c r="D34" s="1646"/>
      <c r="E34" s="1646"/>
      <c r="F34" s="3"/>
      <c r="G34" s="3"/>
      <c r="H34" s="31"/>
      <c r="I34" s="3"/>
      <c r="J34" s="3"/>
      <c r="K34" s="16"/>
      <c r="L34" s="3"/>
      <c r="M34" s="3"/>
    </row>
    <row r="35" spans="1:13" ht="12.75">
      <c r="A35" s="3"/>
      <c r="B35" s="3"/>
      <c r="C35" s="3"/>
      <c r="D35" s="3"/>
      <c r="E35" s="3"/>
      <c r="F35" s="3"/>
      <c r="G35" s="3"/>
      <c r="H35" s="31"/>
      <c r="I35" s="3"/>
      <c r="J35" s="3"/>
      <c r="K35" s="16"/>
      <c r="L35" s="3"/>
      <c r="M35" s="3"/>
    </row>
    <row r="36" spans="1:13" ht="12.75">
      <c r="A36" s="3"/>
      <c r="B36" s="3"/>
      <c r="C36" s="3"/>
      <c r="D36" s="3"/>
      <c r="E36" s="3"/>
      <c r="F36" s="3"/>
      <c r="G36" s="3"/>
      <c r="H36" s="31"/>
      <c r="I36" s="3"/>
      <c r="J36" s="3"/>
      <c r="K36" s="16"/>
      <c r="L36" s="3"/>
      <c r="M36" s="3"/>
    </row>
    <row r="37" spans="1:13" ht="12.75">
      <c r="A37" s="1663" t="s">
        <v>466</v>
      </c>
      <c r="B37" s="1664"/>
      <c r="C37" s="1664"/>
      <c r="D37" s="1664"/>
      <c r="E37" s="1664"/>
      <c r="F37" s="1664"/>
      <c r="G37" s="1664"/>
      <c r="H37" s="1665"/>
      <c r="I37" s="1664"/>
      <c r="J37" s="1664"/>
      <c r="K37" s="1666"/>
      <c r="L37" s="1664"/>
      <c r="M37" s="1664"/>
    </row>
    <row r="38" spans="1:13" ht="12.75">
      <c r="A38" s="1664"/>
      <c r="B38" s="1664"/>
      <c r="C38" s="1664"/>
      <c r="D38" s="1664"/>
      <c r="E38" s="1664"/>
      <c r="F38" s="1664"/>
      <c r="G38" s="1664"/>
      <c r="H38" s="1665"/>
      <c r="I38" s="1664"/>
      <c r="J38" s="1664"/>
      <c r="K38" s="1666"/>
      <c r="L38" s="1664"/>
      <c r="M38" s="1664"/>
    </row>
    <row r="39" spans="1:13" ht="12.75">
      <c r="A39" s="1664"/>
      <c r="B39" s="1664"/>
      <c r="C39" s="1664"/>
      <c r="D39" s="1664"/>
      <c r="E39" s="1664"/>
      <c r="F39" s="1664"/>
      <c r="G39" s="1664"/>
      <c r="H39" s="1665"/>
      <c r="I39" s="1664"/>
      <c r="J39" s="1664"/>
      <c r="K39" s="1666"/>
      <c r="L39" s="1664"/>
      <c r="M39" s="1664"/>
    </row>
    <row r="40" spans="1:13" ht="12.75">
      <c r="A40" s="3"/>
      <c r="B40" s="3"/>
      <c r="C40" s="3"/>
      <c r="D40" s="3"/>
      <c r="E40" s="3"/>
      <c r="F40" s="3"/>
      <c r="G40" s="3"/>
      <c r="H40" s="31"/>
      <c r="I40" s="3"/>
      <c r="J40" s="3"/>
      <c r="K40" s="16"/>
      <c r="L40" s="3"/>
      <c r="M40" s="3"/>
    </row>
  </sheetData>
  <sheetProtection password="92D1" sheet="1" formatCells="0" formatColumns="0"/>
  <mergeCells count="27">
    <mergeCell ref="A37:M39"/>
    <mergeCell ref="C3:F3"/>
    <mergeCell ref="A8:B8"/>
    <mergeCell ref="C34:E34"/>
    <mergeCell ref="C33:E33"/>
    <mergeCell ref="C16:F16"/>
    <mergeCell ref="C8:F8"/>
    <mergeCell ref="C4:F4"/>
    <mergeCell ref="C32:E32"/>
    <mergeCell ref="A28:M28"/>
    <mergeCell ref="A7:B7"/>
    <mergeCell ref="A27:M27"/>
    <mergeCell ref="C5:F5"/>
    <mergeCell ref="A6:B6"/>
    <mergeCell ref="C6:F6"/>
    <mergeCell ref="A20:M20"/>
    <mergeCell ref="A19:M19"/>
    <mergeCell ref="A1:F1"/>
    <mergeCell ref="A30:B30"/>
    <mergeCell ref="C30:E30"/>
    <mergeCell ref="D25:L25"/>
    <mergeCell ref="A3:B3"/>
    <mergeCell ref="A4:B4"/>
    <mergeCell ref="A23:C23"/>
    <mergeCell ref="A5:B5"/>
    <mergeCell ref="C7:F7"/>
    <mergeCell ref="C12:F12"/>
  </mergeCells>
  <dataValidations count="1">
    <dataValidation type="list" allowBlank="1" showInputMessage="1" showErrorMessage="1" sqref="C9:G9 C13:G13">
      <formula1>"Select,USD,EUR"</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58" r:id="rId1"/>
  <headerFooter alignWithMargins="0">
    <oddFooter>&amp;L&amp;9&amp;F&amp;C&amp;A&amp;R&amp;9Page &amp;P of &amp;N</oddFooter>
  </headerFooter>
  <ignoredErrors>
    <ignoredError sqref="C6" unlockedFormula="1"/>
  </ignoredErrors>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F50"/>
  <sheetViews>
    <sheetView zoomScale="80" zoomScaleNormal="80" zoomScaleSheetLayoutView="100" zoomScalePageLayoutView="0" workbookViewId="0" topLeftCell="A7">
      <selection activeCell="F28" sqref="F28"/>
    </sheetView>
  </sheetViews>
  <sheetFormatPr defaultColWidth="9.140625" defaultRowHeight="12.75"/>
  <cols>
    <col min="1" max="1" width="29.7109375" style="577" customWidth="1"/>
    <col min="2" max="2" width="21.28125" style="577" customWidth="1"/>
    <col min="3" max="3" width="22.7109375" style="577" customWidth="1"/>
    <col min="4" max="4" width="26.140625" style="577" customWidth="1"/>
    <col min="5" max="5" width="0.9921875" style="576" customWidth="1"/>
    <col min="6" max="6" width="50.8515625" style="576" customWidth="1"/>
    <col min="7" max="14" width="9.140625" style="576" customWidth="1"/>
    <col min="15" max="16384" width="9.140625" style="577" customWidth="1"/>
  </cols>
  <sheetData>
    <row r="1" spans="1:5" ht="15.75">
      <c r="A1" s="1180" t="s">
        <v>108</v>
      </c>
      <c r="B1" s="1181"/>
      <c r="C1" s="1181"/>
      <c r="D1" s="1181"/>
      <c r="E1" s="1181"/>
    </row>
    <row r="2" spans="1:4" ht="5.25" customHeight="1">
      <c r="A2" s="575"/>
      <c r="B2" s="576"/>
      <c r="C2" s="576"/>
      <c r="D2" s="576"/>
    </row>
    <row r="3" spans="1:4" ht="15">
      <c r="A3" s="578" t="s">
        <v>332</v>
      </c>
      <c r="B3" s="576"/>
      <c r="C3" s="576"/>
      <c r="D3" s="576"/>
    </row>
    <row r="4" spans="1:4" ht="9.75" customHeight="1" thickBot="1">
      <c r="A4" s="576"/>
      <c r="B4" s="576"/>
      <c r="C4" s="576"/>
      <c r="D4" s="576"/>
    </row>
    <row r="5" spans="1:4" ht="35.25" customHeight="1" thickBot="1">
      <c r="A5" s="579" t="s">
        <v>303</v>
      </c>
      <c r="B5" s="580" t="s">
        <v>304</v>
      </c>
      <c r="C5" s="579" t="s">
        <v>305</v>
      </c>
      <c r="D5" s="579" t="s">
        <v>179</v>
      </c>
    </row>
    <row r="6" spans="1:4" ht="15">
      <c r="A6" s="1675" t="s">
        <v>336</v>
      </c>
      <c r="B6" s="1676"/>
      <c r="C6" s="1676"/>
      <c r="D6" s="1677"/>
    </row>
    <row r="7" spans="1:4" ht="15">
      <c r="A7" s="581" t="s">
        <v>306</v>
      </c>
      <c r="B7" s="582" t="s">
        <v>307</v>
      </c>
      <c r="C7" s="583"/>
      <c r="D7" s="584"/>
    </row>
    <row r="8" spans="1:4" ht="15">
      <c r="A8" s="581" t="s">
        <v>308</v>
      </c>
      <c r="B8" s="582" t="s">
        <v>307</v>
      </c>
      <c r="C8" s="583"/>
      <c r="D8" s="584"/>
    </row>
    <row r="9" spans="1:6" ht="26.25">
      <c r="A9" s="581" t="s">
        <v>309</v>
      </c>
      <c r="B9" s="582" t="s">
        <v>307</v>
      </c>
      <c r="C9" s="583"/>
      <c r="D9" s="584" t="s">
        <v>310</v>
      </c>
      <c r="F9" s="585"/>
    </row>
    <row r="10" spans="1:4" ht="26.25">
      <c r="A10" s="581" t="s">
        <v>519</v>
      </c>
      <c r="B10" s="582" t="s">
        <v>307</v>
      </c>
      <c r="C10" s="583"/>
      <c r="D10" s="584" t="s">
        <v>311</v>
      </c>
    </row>
    <row r="11" spans="1:4" ht="39">
      <c r="A11" s="581" t="s">
        <v>312</v>
      </c>
      <c r="B11" s="582" t="s">
        <v>307</v>
      </c>
      <c r="C11" s="583"/>
      <c r="D11" s="584" t="s">
        <v>311</v>
      </c>
    </row>
    <row r="12" spans="1:4" ht="15">
      <c r="A12" s="586"/>
      <c r="B12" s="582"/>
      <c r="C12" s="583"/>
      <c r="D12" s="587"/>
    </row>
    <row r="13" spans="1:4" ht="15">
      <c r="A13" s="1678" t="s">
        <v>313</v>
      </c>
      <c r="B13" s="1679"/>
      <c r="C13" s="1679"/>
      <c r="D13" s="1680"/>
    </row>
    <row r="14" spans="1:4" ht="39">
      <c r="A14" s="581" t="s">
        <v>314</v>
      </c>
      <c r="B14" s="582" t="s">
        <v>307</v>
      </c>
      <c r="C14" s="583"/>
      <c r="D14" s="584"/>
    </row>
    <row r="15" spans="1:4" ht="15">
      <c r="A15" s="581" t="s">
        <v>315</v>
      </c>
      <c r="B15" s="582" t="s">
        <v>307</v>
      </c>
      <c r="C15" s="583"/>
      <c r="D15" s="584"/>
    </row>
    <row r="16" spans="1:4" ht="15">
      <c r="A16" s="581" t="s">
        <v>316</v>
      </c>
      <c r="B16" s="582" t="s">
        <v>307</v>
      </c>
      <c r="C16" s="583"/>
      <c r="D16" s="584"/>
    </row>
    <row r="17" spans="1:4" ht="15">
      <c r="A17" s="581" t="s">
        <v>317</v>
      </c>
      <c r="B17" s="582" t="s">
        <v>307</v>
      </c>
      <c r="C17" s="583"/>
      <c r="D17" s="584"/>
    </row>
    <row r="18" spans="1:4" ht="15">
      <c r="A18" s="581"/>
      <c r="B18" s="583"/>
      <c r="C18" s="583"/>
      <c r="D18" s="584"/>
    </row>
    <row r="19" spans="1:4" ht="15">
      <c r="A19" s="1678" t="s">
        <v>318</v>
      </c>
      <c r="B19" s="1679"/>
      <c r="C19" s="1679"/>
      <c r="D19" s="1680"/>
    </row>
    <row r="20" spans="1:4" ht="51.75">
      <c r="A20" s="581" t="s">
        <v>319</v>
      </c>
      <c r="B20" s="582" t="s">
        <v>307</v>
      </c>
      <c r="C20" s="583"/>
      <c r="D20" s="584" t="s">
        <v>320</v>
      </c>
    </row>
    <row r="21" spans="1:4" ht="26.25">
      <c r="A21" s="581" t="s">
        <v>321</v>
      </c>
      <c r="B21" s="582" t="s">
        <v>307</v>
      </c>
      <c r="C21" s="582" t="s">
        <v>307</v>
      </c>
      <c r="D21" s="871" t="s">
        <v>572</v>
      </c>
    </row>
    <row r="22" spans="1:4" ht="15">
      <c r="A22" s="581" t="s">
        <v>322</v>
      </c>
      <c r="B22" s="582" t="s">
        <v>307</v>
      </c>
      <c r="C22" s="583"/>
      <c r="D22" s="584"/>
    </row>
    <row r="23" spans="1:4" ht="15">
      <c r="A23" s="581" t="s">
        <v>323</v>
      </c>
      <c r="B23" s="582" t="s">
        <v>307</v>
      </c>
      <c r="C23" s="583"/>
      <c r="D23" s="584"/>
    </row>
    <row r="24" spans="1:4" ht="15">
      <c r="A24" s="581" t="s">
        <v>324</v>
      </c>
      <c r="B24" s="582" t="s">
        <v>307</v>
      </c>
      <c r="C24" s="583"/>
      <c r="D24" s="584"/>
    </row>
    <row r="25" spans="1:4" ht="15">
      <c r="A25" s="581" t="s">
        <v>325</v>
      </c>
      <c r="B25" s="582" t="s">
        <v>307</v>
      </c>
      <c r="C25" s="583"/>
      <c r="D25" s="584"/>
    </row>
    <row r="26" spans="1:4" ht="15">
      <c r="A26" s="581" t="s">
        <v>326</v>
      </c>
      <c r="B26" s="582" t="s">
        <v>307</v>
      </c>
      <c r="C26" s="583"/>
      <c r="D26" s="584"/>
    </row>
    <row r="27" spans="1:4" ht="39">
      <c r="A27" s="581" t="s">
        <v>327</v>
      </c>
      <c r="B27" s="582" t="s">
        <v>307</v>
      </c>
      <c r="C27" s="582" t="s">
        <v>307</v>
      </c>
      <c r="D27" s="584"/>
    </row>
    <row r="28" spans="1:4" ht="39">
      <c r="A28" s="581" t="s">
        <v>328</v>
      </c>
      <c r="B28" s="582" t="s">
        <v>307</v>
      </c>
      <c r="C28" s="582"/>
      <c r="D28" s="584"/>
    </row>
    <row r="29" spans="1:4" ht="15">
      <c r="A29" s="1678" t="s">
        <v>329</v>
      </c>
      <c r="B29" s="1679"/>
      <c r="C29" s="1679"/>
      <c r="D29" s="1680"/>
    </row>
    <row r="30" spans="1:4" ht="39">
      <c r="A30" s="581" t="s">
        <v>330</v>
      </c>
      <c r="B30" s="588" t="s">
        <v>307</v>
      </c>
      <c r="C30" s="588"/>
      <c r="D30" s="589"/>
    </row>
    <row r="31" spans="1:4" ht="15">
      <c r="A31" s="581" t="s">
        <v>331</v>
      </c>
      <c r="B31" s="582" t="s">
        <v>307</v>
      </c>
      <c r="C31" s="588"/>
      <c r="D31" s="589"/>
    </row>
    <row r="32" spans="1:4" ht="15.75" thickBot="1">
      <c r="A32" s="590"/>
      <c r="B32" s="591"/>
      <c r="C32" s="591"/>
      <c r="D32" s="592"/>
    </row>
    <row r="33" spans="1:4" ht="5.25" customHeight="1">
      <c r="A33" s="593"/>
      <c r="B33" s="593"/>
      <c r="C33" s="593"/>
      <c r="D33" s="593"/>
    </row>
    <row r="34" spans="1:4" ht="15">
      <c r="A34" s="593"/>
      <c r="B34" s="593"/>
      <c r="C34" s="593"/>
      <c r="D34" s="593"/>
    </row>
    <row r="35" spans="1:4" ht="15">
      <c r="A35" s="593"/>
      <c r="B35" s="593"/>
      <c r="C35" s="593"/>
      <c r="D35" s="593"/>
    </row>
    <row r="36" spans="1:4" ht="15">
      <c r="A36" s="593"/>
      <c r="B36" s="593"/>
      <c r="C36" s="593"/>
      <c r="D36" s="593"/>
    </row>
    <row r="37" spans="1:4" ht="15">
      <c r="A37" s="593"/>
      <c r="B37" s="593"/>
      <c r="C37" s="593"/>
      <c r="D37" s="593"/>
    </row>
    <row r="38" spans="1:4" ht="15">
      <c r="A38" s="593"/>
      <c r="B38" s="593"/>
      <c r="C38" s="593"/>
      <c r="D38" s="593"/>
    </row>
    <row r="39" spans="1:4" ht="15">
      <c r="A39" s="593"/>
      <c r="B39" s="593"/>
      <c r="C39" s="593"/>
      <c r="D39" s="593"/>
    </row>
    <row r="40" spans="1:4" ht="15">
      <c r="A40" s="593"/>
      <c r="B40" s="593"/>
      <c r="C40" s="593"/>
      <c r="D40" s="593"/>
    </row>
    <row r="41" spans="1:4" ht="15">
      <c r="A41" s="593"/>
      <c r="B41" s="593"/>
      <c r="C41" s="593"/>
      <c r="D41" s="593"/>
    </row>
    <row r="42" spans="1:4" ht="15">
      <c r="A42" s="594"/>
      <c r="B42" s="594"/>
      <c r="C42" s="594"/>
      <c r="D42" s="594"/>
    </row>
    <row r="43" spans="1:4" ht="15">
      <c r="A43" s="594"/>
      <c r="B43" s="594"/>
      <c r="C43" s="594"/>
      <c r="D43" s="594"/>
    </row>
    <row r="44" spans="1:4" ht="15">
      <c r="A44" s="594"/>
      <c r="B44" s="594"/>
      <c r="C44" s="594"/>
      <c r="D44" s="594"/>
    </row>
    <row r="45" spans="1:4" ht="15">
      <c r="A45" s="594"/>
      <c r="B45" s="594"/>
      <c r="C45" s="594"/>
      <c r="D45" s="594"/>
    </row>
    <row r="46" spans="1:4" ht="15">
      <c r="A46" s="594"/>
      <c r="B46" s="594"/>
      <c r="C46" s="594"/>
      <c r="D46" s="594"/>
    </row>
    <row r="47" spans="1:4" ht="15">
      <c r="A47" s="594"/>
      <c r="B47" s="594"/>
      <c r="C47" s="594"/>
      <c r="D47" s="594"/>
    </row>
    <row r="48" spans="1:4" ht="15">
      <c r="A48" s="594"/>
      <c r="B48" s="594"/>
      <c r="C48" s="594"/>
      <c r="D48" s="594"/>
    </row>
    <row r="49" spans="1:4" ht="15">
      <c r="A49" s="594"/>
      <c r="B49" s="594"/>
      <c r="C49" s="594"/>
      <c r="D49" s="594"/>
    </row>
    <row r="50" spans="1:4" ht="15">
      <c r="A50" s="594"/>
      <c r="B50" s="594"/>
      <c r="C50" s="594"/>
      <c r="D50" s="594"/>
    </row>
  </sheetData>
  <sheetProtection password="92D1" sheet="1" selectLockedCells="1"/>
  <mergeCells count="4">
    <mergeCell ref="A6:D6"/>
    <mergeCell ref="A13:D13"/>
    <mergeCell ref="A19:D19"/>
    <mergeCell ref="A29:D29"/>
  </mergeCell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portrait" paperSize="9" scale="87" r:id="rId1"/>
  <headerFooter alignWithMargins="0">
    <oddFooter>&amp;L&amp;9&amp;F&amp;C&amp;A&amp;R&amp;9Page &amp;P of &amp;N</oddFooter>
  </headerFooter>
</worksheet>
</file>

<file path=xl/worksheets/sheet12.xml><?xml version="1.0" encoding="utf-8"?>
<worksheet xmlns="http://schemas.openxmlformats.org/spreadsheetml/2006/main" xmlns:r="http://schemas.openxmlformats.org/officeDocument/2006/relationships">
  <sheetPr>
    <tabColor indexed="40"/>
  </sheetPr>
  <dimension ref="A1:AE37"/>
  <sheetViews>
    <sheetView view="pageBreakPreview" zoomScale="70" zoomScaleNormal="40" zoomScaleSheetLayoutView="70" zoomScalePageLayoutView="0" workbookViewId="0" topLeftCell="A31">
      <selection activeCell="I40" sqref="I40"/>
    </sheetView>
  </sheetViews>
  <sheetFormatPr defaultColWidth="9.140625" defaultRowHeight="12.75"/>
  <cols>
    <col min="1" max="1" width="14.57421875" style="63" customWidth="1"/>
    <col min="2" max="2" width="45.421875" style="63" customWidth="1"/>
    <col min="3" max="3" width="18.57421875" style="63" customWidth="1"/>
    <col min="4" max="4" width="17.28125" style="63" customWidth="1"/>
    <col min="5" max="5" width="18.7109375" style="63" customWidth="1"/>
    <col min="6" max="6" width="16.8515625" style="63" customWidth="1"/>
    <col min="7" max="8" width="20.57421875" style="599" customWidth="1"/>
    <col min="9" max="9" width="20.421875" style="63" customWidth="1"/>
    <col min="10" max="10" width="27.00390625" style="63" bestFit="1" customWidth="1"/>
    <col min="11" max="11" width="18.28125" style="63" customWidth="1"/>
    <col min="12" max="12" width="19.140625" style="63" customWidth="1"/>
    <col min="13" max="13" width="17.00390625" style="63" customWidth="1"/>
    <col min="14" max="14" width="19.00390625" style="63" bestFit="1" customWidth="1"/>
    <col min="15" max="18" width="9.140625" style="63" customWidth="1"/>
    <col min="19" max="19" width="1.57421875" style="63" customWidth="1"/>
    <col min="20" max="20" width="9.140625" style="63" customWidth="1"/>
    <col min="21" max="21" width="17.140625" style="63" hidden="1" customWidth="1"/>
    <col min="22" max="32" width="9.140625" style="63" hidden="1" customWidth="1"/>
    <col min="33" max="245" width="9.140625" style="63" customWidth="1"/>
    <col min="246" max="16384" width="9.140625" style="63" customWidth="1"/>
  </cols>
  <sheetData>
    <row r="1" spans="1:24" s="3" customFormat="1" ht="25.5" customHeight="1">
      <c r="A1" s="1699" t="s">
        <v>239</v>
      </c>
      <c r="B1" s="1699"/>
      <c r="C1" s="1699"/>
      <c r="D1" s="1699"/>
      <c r="E1" s="1699"/>
      <c r="F1" s="1699"/>
      <c r="G1" s="1699"/>
      <c r="H1" s="1699"/>
      <c r="I1" s="1699"/>
      <c r="J1" s="1699"/>
      <c r="K1" s="1699"/>
      <c r="L1" s="69"/>
      <c r="M1" s="69"/>
      <c r="N1" s="72"/>
      <c r="O1" s="72"/>
      <c r="P1" s="72"/>
      <c r="Q1" s="72"/>
      <c r="R1" s="72"/>
      <c r="S1" s="72"/>
      <c r="T1" s="72"/>
      <c r="U1" s="72"/>
      <c r="V1" s="72"/>
      <c r="W1" s="72"/>
      <c r="X1" s="72"/>
    </row>
    <row r="2" spans="1:13" s="72" customFormat="1" ht="15" customHeight="1" thickBot="1">
      <c r="A2" s="507"/>
      <c r="B2" s="507"/>
      <c r="C2" s="507"/>
      <c r="D2" s="507"/>
      <c r="E2" s="507"/>
      <c r="F2" s="507"/>
      <c r="G2" s="507"/>
      <c r="H2" s="507"/>
      <c r="I2" s="507"/>
      <c r="J2" s="507"/>
      <c r="K2" s="507"/>
      <c r="L2" s="69"/>
      <c r="M2" s="69"/>
    </row>
    <row r="3" spans="1:24" s="13" customFormat="1" ht="15" customHeight="1" thickBot="1">
      <c r="A3" s="1700" t="s">
        <v>98</v>
      </c>
      <c r="B3" s="1701"/>
      <c r="C3" s="1702"/>
      <c r="D3" s="1703"/>
      <c r="E3" s="1703"/>
      <c r="F3" s="1704"/>
      <c r="G3" s="82"/>
      <c r="H3" s="82"/>
      <c r="I3" s="63"/>
      <c r="J3" s="63"/>
      <c r="K3" s="63"/>
      <c r="L3" s="63"/>
      <c r="M3" s="84"/>
      <c r="N3" s="63"/>
      <c r="O3" s="63"/>
      <c r="P3" s="63"/>
      <c r="Q3" s="63"/>
      <c r="R3" s="63"/>
      <c r="S3" s="63"/>
      <c r="T3" s="63"/>
      <c r="U3" s="63"/>
      <c r="V3" s="63"/>
      <c r="W3" s="63"/>
      <c r="X3" s="63"/>
    </row>
    <row r="4" spans="1:24" s="13" customFormat="1" ht="27.75" customHeight="1" thickBot="1">
      <c r="A4" s="99" t="s">
        <v>113</v>
      </c>
      <c r="B4" s="72"/>
      <c r="C4" s="72"/>
      <c r="D4" s="72"/>
      <c r="E4" s="72"/>
      <c r="F4" s="72"/>
      <c r="G4" s="72"/>
      <c r="H4" s="72"/>
      <c r="I4" s="72"/>
      <c r="J4" s="72"/>
      <c r="K4" s="72"/>
      <c r="L4" s="72"/>
      <c r="M4" s="72"/>
      <c r="N4" s="72"/>
      <c r="O4" s="72"/>
      <c r="P4" s="72"/>
      <c r="Q4" s="72"/>
      <c r="R4" s="72"/>
      <c r="S4" s="72"/>
      <c r="T4" s="72"/>
      <c r="U4" s="72"/>
      <c r="V4" s="72"/>
      <c r="W4" s="72"/>
      <c r="X4" s="72"/>
    </row>
    <row r="5" spans="1:24" s="13" customFormat="1" ht="15" customHeight="1">
      <c r="A5" s="1326" t="s">
        <v>67</v>
      </c>
      <c r="B5" s="1327"/>
      <c r="C5" s="1705" t="str">
        <f>IF('PR_Programmatic Progress_1A'!C5:F5="","",'PR_Programmatic Progress_1A'!C5:F5)</f>
        <v>Georgia</v>
      </c>
      <c r="D5" s="1706"/>
      <c r="E5" s="1706"/>
      <c r="F5" s="1707"/>
      <c r="G5" s="82"/>
      <c r="H5" s="170"/>
      <c r="I5" s="4"/>
      <c r="J5" s="63"/>
      <c r="K5" s="63"/>
      <c r="L5" s="63"/>
      <c r="M5" s="84"/>
      <c r="N5" s="63"/>
      <c r="O5" s="63"/>
      <c r="P5" s="63"/>
      <c r="Q5" s="63"/>
      <c r="R5" s="63"/>
      <c r="S5" s="63"/>
      <c r="T5" s="63"/>
      <c r="U5" s="63"/>
      <c r="V5" s="63"/>
      <c r="W5" s="63"/>
      <c r="X5" s="63"/>
    </row>
    <row r="6" spans="1:24" s="13" customFormat="1" ht="15" customHeight="1">
      <c r="A6" s="1334" t="s">
        <v>68</v>
      </c>
      <c r="B6" s="1335"/>
      <c r="C6" s="1710" t="str">
        <f>IF('PR_Programmatic Progress_1A'!C6:F6="Select","",'PR_Programmatic Progress_1A'!C6:F6)</f>
        <v>HIV/AIDS</v>
      </c>
      <c r="D6" s="1711"/>
      <c r="E6" s="1711"/>
      <c r="F6" s="1712"/>
      <c r="G6" s="82"/>
      <c r="H6" s="82"/>
      <c r="I6" s="63"/>
      <c r="J6" s="63"/>
      <c r="K6" s="63"/>
      <c r="L6" s="63"/>
      <c r="M6" s="63"/>
      <c r="N6" s="63"/>
      <c r="O6" s="63"/>
      <c r="P6" s="63"/>
      <c r="Q6" s="63"/>
      <c r="R6" s="63"/>
      <c r="S6" s="63"/>
      <c r="T6" s="63"/>
      <c r="U6" s="63"/>
      <c r="V6" s="63"/>
      <c r="W6" s="63"/>
      <c r="X6" s="63"/>
    </row>
    <row r="7" spans="1:24" s="13" customFormat="1" ht="25.5" customHeight="1">
      <c r="A7" s="1334" t="s">
        <v>225</v>
      </c>
      <c r="B7" s="1335"/>
      <c r="C7" s="1689" t="str">
        <f>IF('PR_Programmatic Progress_1A'!C7:F7="","",'PR_Programmatic Progress_1A'!C7:F7)</f>
        <v>GEO-H-NCDC</v>
      </c>
      <c r="D7" s="1690"/>
      <c r="E7" s="1690"/>
      <c r="F7" s="1691"/>
      <c r="G7" s="85"/>
      <c r="H7" s="85"/>
      <c r="I7" s="63"/>
      <c r="J7" s="63"/>
      <c r="K7" s="733"/>
      <c r="L7" s="63"/>
      <c r="M7" s="63"/>
      <c r="N7" s="63"/>
      <c r="O7" s="63"/>
      <c r="P7" s="63"/>
      <c r="Q7" s="63"/>
      <c r="R7" s="63"/>
      <c r="S7" s="63"/>
      <c r="T7" s="63"/>
      <c r="U7" s="63"/>
      <c r="V7" s="63"/>
      <c r="W7" s="63"/>
      <c r="X7" s="63"/>
    </row>
    <row r="8" spans="1:24" s="13" customFormat="1" ht="15" customHeight="1">
      <c r="A8" s="1334" t="s">
        <v>198</v>
      </c>
      <c r="B8" s="1335"/>
      <c r="C8" s="1660" t="str">
        <f>IF('PR_Programmatic Progress_1A'!C8:F8="","",'PR_Programmatic Progress_1A'!C8:F8)</f>
        <v>NCDC</v>
      </c>
      <c r="D8" s="1661"/>
      <c r="E8" s="1661"/>
      <c r="F8" s="1662"/>
      <c r="G8" s="82"/>
      <c r="H8" s="82"/>
      <c r="I8" s="63"/>
      <c r="J8" s="63"/>
      <c r="K8" s="63"/>
      <c r="L8" s="63"/>
      <c r="M8" s="63"/>
      <c r="N8" s="63"/>
      <c r="O8" s="63"/>
      <c r="P8" s="63"/>
      <c r="Q8" s="63"/>
      <c r="R8" s="63"/>
      <c r="S8" s="63"/>
      <c r="T8" s="63"/>
      <c r="U8" s="63"/>
      <c r="V8" s="63"/>
      <c r="W8" s="63"/>
      <c r="X8" s="63"/>
    </row>
    <row r="9" spans="1:24" s="13" customFormat="1" ht="15" customHeight="1">
      <c r="A9" s="1334" t="s">
        <v>223</v>
      </c>
      <c r="B9" s="1335"/>
      <c r="C9" s="1714">
        <f>IF('PR_Programmatic Progress_1A'!C9:F9="","",'PR_Programmatic Progress_1A'!C9:F9)</f>
        <v>41730</v>
      </c>
      <c r="D9" s="1715"/>
      <c r="E9" s="1715"/>
      <c r="F9" s="1716"/>
      <c r="G9" s="62"/>
      <c r="H9" s="62"/>
      <c r="I9" s="63"/>
      <c r="J9" s="63"/>
      <c r="K9" s="63"/>
      <c r="L9" s="63"/>
      <c r="M9" s="63"/>
      <c r="N9" s="63"/>
      <c r="O9" s="63"/>
      <c r="P9" s="63"/>
      <c r="Q9" s="63"/>
      <c r="R9" s="63"/>
      <c r="S9" s="63"/>
      <c r="T9" s="63"/>
      <c r="U9" s="63"/>
      <c r="V9" s="63"/>
      <c r="W9" s="63"/>
      <c r="X9" s="63"/>
    </row>
    <row r="10" spans="1:24" s="13" customFormat="1" ht="15" customHeight="1" thickBot="1">
      <c r="A10" s="1340" t="s">
        <v>199</v>
      </c>
      <c r="B10" s="1341"/>
      <c r="C10" s="1392" t="str">
        <f>IF('PR_Programmatic Progress_1A'!C10:F10="Select","",'PR_Programmatic Progress_1A'!C10:F10)</f>
        <v>EUR</v>
      </c>
      <c r="D10" s="1393"/>
      <c r="E10" s="1393"/>
      <c r="F10" s="1394"/>
      <c r="G10" s="82"/>
      <c r="H10" s="82"/>
      <c r="I10" s="63"/>
      <c r="J10" s="63"/>
      <c r="K10" s="63"/>
      <c r="L10" s="63"/>
      <c r="M10" s="63"/>
      <c r="N10" s="63"/>
      <c r="O10" s="63"/>
      <c r="P10" s="63"/>
      <c r="Q10" s="63"/>
      <c r="R10" s="63"/>
      <c r="S10" s="63"/>
      <c r="T10" s="63"/>
      <c r="U10" s="63"/>
      <c r="V10" s="63"/>
      <c r="W10" s="63"/>
      <c r="X10" s="63"/>
    </row>
    <row r="11" spans="1:24" s="13" customFormat="1" ht="27" customHeight="1" thickBot="1">
      <c r="A11" s="98" t="s">
        <v>114</v>
      </c>
      <c r="B11" s="72"/>
      <c r="C11" s="72"/>
      <c r="D11" s="72"/>
      <c r="E11" s="72"/>
      <c r="F11" s="72"/>
      <c r="G11" s="72"/>
      <c r="H11" s="72"/>
      <c r="I11" s="72"/>
      <c r="J11" s="72"/>
      <c r="K11" s="72"/>
      <c r="L11" s="72"/>
      <c r="M11" s="72"/>
      <c r="N11" s="72"/>
      <c r="O11" s="72"/>
      <c r="P11" s="72"/>
      <c r="Q11" s="72"/>
      <c r="R11" s="72"/>
      <c r="S11" s="72"/>
      <c r="T11" s="72"/>
      <c r="U11" s="72"/>
      <c r="V11" s="72"/>
      <c r="W11" s="72"/>
      <c r="X11" s="72"/>
    </row>
    <row r="12" spans="1:24" s="13" customFormat="1" ht="15" customHeight="1">
      <c r="A12" s="493" t="s">
        <v>231</v>
      </c>
      <c r="B12" s="496"/>
      <c r="C12" s="53" t="s">
        <v>237</v>
      </c>
      <c r="D12" s="595" t="str">
        <f>IF('PR_Programmatic Progress_1A'!D12="Select","",'PR_Programmatic Progress_1A'!D12)</f>
        <v>Semester</v>
      </c>
      <c r="E12" s="43" t="s">
        <v>238</v>
      </c>
      <c r="F12" s="96">
        <f>IF('PR_Programmatic Progress_1A'!F12="Select","",'PR_Programmatic Progress_1A'!F12)</f>
        <v>3</v>
      </c>
      <c r="G12" s="82"/>
      <c r="H12" s="82"/>
      <c r="I12" s="63"/>
      <c r="J12" s="63"/>
      <c r="K12" s="63"/>
      <c r="L12" s="63"/>
      <c r="M12" s="63"/>
      <c r="N12" s="63"/>
      <c r="O12" s="63"/>
      <c r="P12" s="63"/>
      <c r="Q12" s="63"/>
      <c r="R12" s="63"/>
      <c r="S12" s="63"/>
      <c r="T12" s="63"/>
      <c r="U12" s="63"/>
      <c r="V12" s="63"/>
      <c r="W12" s="63"/>
      <c r="X12" s="63"/>
    </row>
    <row r="13" spans="1:24" s="13" customFormat="1" ht="15" customHeight="1">
      <c r="A13" s="513" t="s">
        <v>232</v>
      </c>
      <c r="B13" s="40"/>
      <c r="C13" s="54" t="s">
        <v>200</v>
      </c>
      <c r="D13" s="95">
        <f>IF('PR_Programmatic Progress_1A'!D13="","",'PR_Programmatic Progress_1A'!D13)</f>
        <v>42005</v>
      </c>
      <c r="E13" s="5" t="s">
        <v>218</v>
      </c>
      <c r="F13" s="97">
        <f>IF('PR_Programmatic Progress_1A'!F13="","",'PR_Programmatic Progress_1A'!F13)</f>
        <v>42185</v>
      </c>
      <c r="G13" s="62"/>
      <c r="H13" s="62"/>
      <c r="I13" s="63"/>
      <c r="J13" s="63"/>
      <c r="K13" s="63"/>
      <c r="L13" s="63"/>
      <c r="M13" s="63"/>
      <c r="N13" s="63"/>
      <c r="O13" s="63"/>
      <c r="P13" s="63"/>
      <c r="Q13" s="63"/>
      <c r="R13" s="63"/>
      <c r="S13" s="63"/>
      <c r="T13" s="63"/>
      <c r="U13" s="63"/>
      <c r="V13" s="63"/>
      <c r="W13" s="63"/>
      <c r="X13" s="63"/>
    </row>
    <row r="14" spans="1:24" s="13" customFormat="1" ht="15" customHeight="1" thickBot="1">
      <c r="A14" s="55" t="s">
        <v>233</v>
      </c>
      <c r="B14" s="41"/>
      <c r="C14" s="1392">
        <f>IF('PR_Programmatic Progress_1A'!C14="Select","",'PR_Programmatic Progress_1A'!C14)</f>
        <v>3</v>
      </c>
      <c r="D14" s="1393"/>
      <c r="E14" s="1393"/>
      <c r="F14" s="1394"/>
      <c r="G14" s="82"/>
      <c r="H14" s="82"/>
      <c r="I14" s="63"/>
      <c r="J14" s="63"/>
      <c r="K14" s="63"/>
      <c r="L14" s="63"/>
      <c r="M14" s="63"/>
      <c r="N14" s="63"/>
      <c r="O14" s="63"/>
      <c r="P14" s="63"/>
      <c r="Q14" s="63"/>
      <c r="R14" s="63"/>
      <c r="S14" s="63"/>
      <c r="T14" s="63"/>
      <c r="U14" s="63"/>
      <c r="V14" s="63"/>
      <c r="W14" s="63"/>
      <c r="X14" s="63"/>
    </row>
    <row r="15" spans="1:24" s="13" customFormat="1" ht="27" customHeight="1" thickBot="1">
      <c r="A15" s="98" t="s">
        <v>115</v>
      </c>
      <c r="B15" s="72"/>
      <c r="C15" s="72"/>
      <c r="D15" s="72"/>
      <c r="E15" s="72"/>
      <c r="F15" s="72"/>
      <c r="G15" s="72"/>
      <c r="H15" s="72"/>
      <c r="I15" s="72"/>
      <c r="J15" s="72"/>
      <c r="K15" s="72"/>
      <c r="L15" s="72"/>
      <c r="M15" s="72"/>
      <c r="N15" s="72"/>
      <c r="O15" s="72"/>
      <c r="P15" s="72"/>
      <c r="Q15" s="72"/>
      <c r="R15" s="72"/>
      <c r="S15" s="72"/>
      <c r="T15" s="72"/>
      <c r="U15" s="72"/>
      <c r="V15" s="72"/>
      <c r="W15" s="72"/>
      <c r="X15" s="72"/>
    </row>
    <row r="16" spans="1:24" s="13" customFormat="1" ht="15" customHeight="1">
      <c r="A16" s="493" t="s">
        <v>236</v>
      </c>
      <c r="B16" s="496"/>
      <c r="C16" s="53" t="s">
        <v>237</v>
      </c>
      <c r="D16" s="595">
        <f>IF('PR_Programmatic Progress_1A'!D16="Select","",'PR_Programmatic Progress_1A'!D16)</f>
        <v>0</v>
      </c>
      <c r="E16" s="43" t="s">
        <v>238</v>
      </c>
      <c r="F16" s="96" t="str">
        <f>IF('PR_Programmatic Progress_1A'!F16="Select","",'PR_Programmatic Progress_1A'!F16)</f>
        <v>N/A</v>
      </c>
      <c r="G16" s="82"/>
      <c r="H16" s="82"/>
      <c r="I16" s="63"/>
      <c r="J16" s="63"/>
      <c r="K16" s="63"/>
      <c r="L16" s="63"/>
      <c r="M16" s="63"/>
      <c r="N16" s="63"/>
      <c r="O16" s="63"/>
      <c r="P16" s="63"/>
      <c r="Q16" s="63"/>
      <c r="R16" s="63"/>
      <c r="S16" s="63"/>
      <c r="T16" s="63"/>
      <c r="U16" s="63"/>
      <c r="V16" s="63"/>
      <c r="W16" s="63"/>
      <c r="X16" s="63"/>
    </row>
    <row r="17" spans="1:24" s="13" customFormat="1" ht="15" customHeight="1">
      <c r="A17" s="513" t="s">
        <v>234</v>
      </c>
      <c r="B17" s="40"/>
      <c r="C17" s="54" t="s">
        <v>200</v>
      </c>
      <c r="D17" s="596">
        <f>IF('PR_Programmatic Progress_1A'!D17="","",'PR_Programmatic Progress_1A'!D17)</f>
      </c>
      <c r="E17" s="5" t="s">
        <v>218</v>
      </c>
      <c r="F17" s="97">
        <f>IF('PR_Programmatic Progress_1A'!F17="","",'PR_Programmatic Progress_1A'!F17)</f>
      </c>
      <c r="G17" s="62"/>
      <c r="H17" s="62"/>
      <c r="I17" s="63"/>
      <c r="J17" s="63"/>
      <c r="K17" s="63"/>
      <c r="L17" s="63"/>
      <c r="M17" s="63"/>
      <c r="N17" s="63"/>
      <c r="O17" s="63"/>
      <c r="P17" s="63"/>
      <c r="Q17" s="63"/>
      <c r="R17" s="63"/>
      <c r="S17" s="63"/>
      <c r="T17" s="63"/>
      <c r="U17" s="63"/>
      <c r="V17" s="63"/>
      <c r="W17" s="63"/>
      <c r="X17" s="63"/>
    </row>
    <row r="18" spans="1:24" s="13" customFormat="1" ht="15" customHeight="1" thickBot="1">
      <c r="A18" s="55" t="s">
        <v>235</v>
      </c>
      <c r="B18" s="41"/>
      <c r="C18" s="1392">
        <f>IF('PR_Programmatic Progress_1A'!C18:F18="Select","",'PR_Programmatic Progress_1A'!C18:F18)</f>
        <v>0</v>
      </c>
      <c r="D18" s="1393"/>
      <c r="E18" s="1393"/>
      <c r="F18" s="1394"/>
      <c r="G18" s="82"/>
      <c r="H18" s="82"/>
      <c r="I18" s="63"/>
      <c r="J18" s="63"/>
      <c r="K18" s="63"/>
      <c r="L18" s="63"/>
      <c r="M18" s="63"/>
      <c r="N18" s="63"/>
      <c r="O18" s="63"/>
      <c r="P18" s="63"/>
      <c r="Q18" s="63"/>
      <c r="R18" s="63"/>
      <c r="S18" s="63"/>
      <c r="T18" s="63"/>
      <c r="U18" s="63"/>
      <c r="V18" s="63"/>
      <c r="W18" s="63"/>
      <c r="X18" s="63"/>
    </row>
    <row r="19" spans="1:24" s="3" customFormat="1" ht="15" customHeight="1">
      <c r="A19" s="72"/>
      <c r="B19" s="72"/>
      <c r="C19" s="72"/>
      <c r="D19" s="72"/>
      <c r="E19" s="72"/>
      <c r="F19" s="72"/>
      <c r="G19" s="72"/>
      <c r="H19" s="72"/>
      <c r="I19" s="72"/>
      <c r="J19" s="72"/>
      <c r="K19" s="72"/>
      <c r="L19" s="72"/>
      <c r="M19" s="72"/>
      <c r="N19" s="72"/>
      <c r="O19" s="72"/>
      <c r="P19" s="72"/>
      <c r="Q19" s="72"/>
      <c r="R19" s="72"/>
      <c r="S19" s="72"/>
      <c r="T19" s="72"/>
      <c r="U19" s="72"/>
      <c r="V19" s="72"/>
      <c r="W19" s="72"/>
      <c r="X19" s="72"/>
    </row>
    <row r="20" spans="1:24" s="13" customFormat="1" ht="12.75" customHeight="1">
      <c r="A20" s="1698" t="s">
        <v>96</v>
      </c>
      <c r="B20" s="1698"/>
      <c r="C20" s="1698"/>
      <c r="D20" s="1698"/>
      <c r="E20" s="1698"/>
      <c r="F20" s="1698"/>
      <c r="G20" s="1698"/>
      <c r="H20" s="1698"/>
      <c r="I20" s="1698"/>
      <c r="J20" s="1698"/>
      <c r="K20" s="1698"/>
      <c r="L20" s="1698"/>
      <c r="M20" s="1698"/>
      <c r="N20" s="63"/>
      <c r="O20" s="63"/>
      <c r="P20" s="63"/>
      <c r="Q20" s="63"/>
      <c r="R20" s="63"/>
      <c r="S20" s="63"/>
      <c r="T20" s="63"/>
      <c r="U20" s="63"/>
      <c r="V20" s="63"/>
      <c r="W20" s="63"/>
      <c r="X20" s="63"/>
    </row>
    <row r="21" spans="1:24" s="13" customFormat="1" ht="15">
      <c r="A21" s="64"/>
      <c r="B21" s="64"/>
      <c r="C21" s="64"/>
      <c r="D21" s="64"/>
      <c r="E21" s="64"/>
      <c r="F21" s="64"/>
      <c r="G21" s="65"/>
      <c r="H21" s="65"/>
      <c r="I21" s="64"/>
      <c r="J21" s="14"/>
      <c r="K21" s="14"/>
      <c r="L21" s="63"/>
      <c r="M21" s="63"/>
      <c r="N21" s="63"/>
      <c r="O21" s="63"/>
      <c r="P21" s="63"/>
      <c r="Q21" s="63"/>
      <c r="R21" s="63"/>
      <c r="S21" s="63"/>
      <c r="T21" s="63"/>
      <c r="U21" s="63"/>
      <c r="V21" s="63"/>
      <c r="W21" s="63"/>
      <c r="X21" s="63"/>
    </row>
    <row r="22" spans="1:24" s="13" customFormat="1" ht="28.5" customHeight="1">
      <c r="A22" s="66" t="s">
        <v>405</v>
      </c>
      <c r="B22" s="66"/>
      <c r="C22" s="64"/>
      <c r="D22" s="64"/>
      <c r="E22" s="64"/>
      <c r="F22" s="64"/>
      <c r="G22" s="65"/>
      <c r="H22" s="65"/>
      <c r="I22" s="64"/>
      <c r="J22" s="14"/>
      <c r="K22" s="14"/>
      <c r="L22" s="63"/>
      <c r="M22" s="63"/>
      <c r="N22" s="63"/>
      <c r="O22" s="63"/>
      <c r="P22" s="63"/>
      <c r="Q22" s="63"/>
      <c r="R22" s="63"/>
      <c r="S22" s="63"/>
      <c r="T22" s="63"/>
      <c r="U22" s="63"/>
      <c r="V22" s="63"/>
      <c r="W22" s="63"/>
      <c r="X22" s="63"/>
    </row>
    <row r="23" spans="1:24" s="13" customFormat="1" ht="31.5" customHeight="1" thickBot="1">
      <c r="A23" s="597" t="s">
        <v>61</v>
      </c>
      <c r="B23" s="598"/>
      <c r="C23" s="63"/>
      <c r="D23" s="63"/>
      <c r="E23" s="63"/>
      <c r="F23" s="63"/>
      <c r="G23" s="599"/>
      <c r="H23" s="599"/>
      <c r="I23" s="63"/>
      <c r="J23" s="63"/>
      <c r="K23" s="63"/>
      <c r="L23" s="63"/>
      <c r="M23" s="63"/>
      <c r="N23" s="63"/>
      <c r="O23" s="63"/>
      <c r="P23" s="63"/>
      <c r="Q23" s="63"/>
      <c r="R23" s="63"/>
      <c r="S23" s="63"/>
      <c r="T23" s="63"/>
      <c r="U23" s="63"/>
      <c r="V23" s="63"/>
      <c r="W23" s="63"/>
      <c r="X23" s="63"/>
    </row>
    <row r="24" spans="1:31" s="13" customFormat="1" ht="15.75">
      <c r="A24" s="853" t="s">
        <v>27</v>
      </c>
      <c r="B24" s="56"/>
      <c r="C24" s="56"/>
      <c r="D24" s="56"/>
      <c r="E24" s="56"/>
      <c r="F24" s="56"/>
      <c r="G24" s="56"/>
      <c r="H24" s="56"/>
      <c r="I24" s="56"/>
      <c r="J24" s="56"/>
      <c r="K24" s="56"/>
      <c r="L24" s="56"/>
      <c r="M24" s="56"/>
      <c r="N24" s="1353"/>
      <c r="O24" s="1353"/>
      <c r="P24" s="600"/>
      <c r="Q24" s="601"/>
      <c r="R24" s="602"/>
      <c r="S24" s="63"/>
      <c r="T24" s="63"/>
      <c r="U24" s="853" t="s">
        <v>27</v>
      </c>
      <c r="V24" s="56"/>
      <c r="W24" s="56"/>
      <c r="X24" s="56"/>
      <c r="Y24" s="56"/>
      <c r="Z24" s="56"/>
      <c r="AA24" s="56"/>
      <c r="AB24" s="56"/>
      <c r="AC24" s="56"/>
      <c r="AD24" s="56"/>
      <c r="AE24" s="956"/>
    </row>
    <row r="25" spans="1:31" s="13" customFormat="1" ht="12.75" customHeight="1">
      <c r="A25" s="1351" t="s">
        <v>240</v>
      </c>
      <c r="B25" s="1355" t="s">
        <v>203</v>
      </c>
      <c r="C25" s="1695"/>
      <c r="D25" s="1695"/>
      <c r="E25" s="1695"/>
      <c r="F25" s="1693" t="s">
        <v>396</v>
      </c>
      <c r="G25" s="1342" t="s">
        <v>401</v>
      </c>
      <c r="H25" s="1693" t="s">
        <v>185</v>
      </c>
      <c r="I25" s="1342" t="s">
        <v>402</v>
      </c>
      <c r="J25" s="1708" t="s">
        <v>376</v>
      </c>
      <c r="K25" s="1709"/>
      <c r="L25" s="1342" t="s">
        <v>97</v>
      </c>
      <c r="M25" s="1342" t="s">
        <v>25</v>
      </c>
      <c r="N25" s="1355" t="s">
        <v>70</v>
      </c>
      <c r="O25" s="1411"/>
      <c r="P25" s="1411"/>
      <c r="Q25" s="1411"/>
      <c r="R25" s="1399"/>
      <c r="S25" s="63"/>
      <c r="T25" s="63"/>
      <c r="U25" s="1351" t="s">
        <v>240</v>
      </c>
      <c r="V25" s="1730" t="s">
        <v>203</v>
      </c>
      <c r="W25" s="1731"/>
      <c r="X25" s="1731"/>
      <c r="Y25" s="1731"/>
      <c r="Z25" s="1732" t="s">
        <v>396</v>
      </c>
      <c r="AA25" s="1730" t="s">
        <v>401</v>
      </c>
      <c r="AB25" s="1732" t="s">
        <v>185</v>
      </c>
      <c r="AC25" s="1713" t="s">
        <v>402</v>
      </c>
      <c r="AD25" s="1728" t="s">
        <v>376</v>
      </c>
      <c r="AE25" s="1729"/>
    </row>
    <row r="26" spans="1:31" s="13" customFormat="1" ht="91.5" customHeight="1">
      <c r="A26" s="1692"/>
      <c r="B26" s="1696"/>
      <c r="C26" s="1697"/>
      <c r="D26" s="1697"/>
      <c r="E26" s="1697"/>
      <c r="F26" s="1694"/>
      <c r="G26" s="1688"/>
      <c r="H26" s="1694"/>
      <c r="I26" s="1688"/>
      <c r="J26" s="1708"/>
      <c r="K26" s="1709"/>
      <c r="L26" s="1688"/>
      <c r="M26" s="1688"/>
      <c r="N26" s="1400"/>
      <c r="O26" s="1412"/>
      <c r="P26" s="1412"/>
      <c r="Q26" s="1412"/>
      <c r="R26" s="1401"/>
      <c r="S26" s="63"/>
      <c r="T26" s="63"/>
      <c r="U26" s="1692"/>
      <c r="V26" s="1731"/>
      <c r="W26" s="1731"/>
      <c r="X26" s="1731"/>
      <c r="Y26" s="1731"/>
      <c r="Z26" s="1732"/>
      <c r="AA26" s="1730"/>
      <c r="AB26" s="1732"/>
      <c r="AC26" s="1688"/>
      <c r="AD26" s="1728"/>
      <c r="AE26" s="1729"/>
    </row>
    <row r="27" spans="1:31" s="13" customFormat="1" ht="44.25" customHeight="1">
      <c r="A27" s="798" t="str">
        <f>U27</f>
        <v>Impact</v>
      </c>
      <c r="B27" s="1685" t="str">
        <f>V27</f>
        <v>Percentage of men who have sex with men who are living with HIV </v>
      </c>
      <c r="C27" s="1686"/>
      <c r="D27" s="1686"/>
      <c r="E27" s="1687"/>
      <c r="F27" s="1026" t="str">
        <f>Z27</f>
        <v>2015</v>
      </c>
      <c r="G27" s="996">
        <f>AA27</f>
        <v>15</v>
      </c>
      <c r="H27" s="957">
        <f>AB27</f>
        <v>42415</v>
      </c>
      <c r="I27" s="996" t="str">
        <f>AC27</f>
        <v>n/a</v>
      </c>
      <c r="J27" s="1683" t="str">
        <f>AD27</f>
        <v>BSS (Behavioral and Surveillance Survey)</v>
      </c>
      <c r="K27" s="1684"/>
      <c r="L27" s="954"/>
      <c r="M27" s="939"/>
      <c r="N27" s="1415"/>
      <c r="O27" s="1681"/>
      <c r="P27" s="1681"/>
      <c r="Q27" s="1681"/>
      <c r="R27" s="1682"/>
      <c r="S27" s="63"/>
      <c r="T27" s="63"/>
      <c r="U27" s="798" t="str">
        <f>IF('PR_Programmatic Progress_1A'!A27="Select","",'PR_Programmatic Progress_1A'!A27)</f>
        <v>Impact</v>
      </c>
      <c r="V27" s="1717" t="str">
        <f>IF('PR_Programmatic Progress_1A'!B27="","",'PR_Programmatic Progress_1A'!B27)</f>
        <v>Percentage of men who have sex with men who are living with HIV </v>
      </c>
      <c r="W27" s="1717"/>
      <c r="X27" s="1717"/>
      <c r="Y27" s="1717"/>
      <c r="Z27" s="800" t="str">
        <f>IF('PR_Programmatic Progress_1A'!I27="","",'PR_Programmatic Progress_1A'!I27)</f>
        <v>2015</v>
      </c>
      <c r="AA27" s="942">
        <f>IF('PR_Programmatic Progress_1A'!J27="","",'PR_Programmatic Progress_1A'!J27)</f>
        <v>15</v>
      </c>
      <c r="AB27" s="942">
        <f>IF('PR_Programmatic Progress_1A'!K27="","",'PR_Programmatic Progress_1A'!K27)</f>
        <v>42415</v>
      </c>
      <c r="AC27" s="857" t="str">
        <f>IF('PR_Programmatic Progress_1A'!L27="","",'PR_Programmatic Progress_1A'!L27)</f>
        <v>n/a</v>
      </c>
      <c r="AD27" s="1726" t="str">
        <f>'PR_Programmatic Progress_1A'!M27</f>
        <v>BSS (Behavioral and Surveillance Survey)</v>
      </c>
      <c r="AE27" s="1727"/>
    </row>
    <row r="28" spans="1:31" s="13" customFormat="1" ht="44.25" customHeight="1">
      <c r="A28" s="798" t="str">
        <f aca="true" t="shared" si="0" ref="A28:A36">U28</f>
        <v>Impact</v>
      </c>
      <c r="B28" s="1685" t="str">
        <f aca="true" t="shared" si="1" ref="B28:B36">V28</f>
        <v>Percentage of people who inject drugs who are living with HIV</v>
      </c>
      <c r="C28" s="1686"/>
      <c r="D28" s="1686"/>
      <c r="E28" s="1687"/>
      <c r="F28" s="1026" t="str">
        <f aca="true" t="shared" si="2" ref="F28:F36">Z28</f>
        <v>2014</v>
      </c>
      <c r="G28" s="996">
        <f aca="true" t="shared" si="3" ref="G28:I36">AA28</f>
        <v>3</v>
      </c>
      <c r="H28" s="957">
        <f t="shared" si="3"/>
        <v>42050</v>
      </c>
      <c r="I28" s="996">
        <f t="shared" si="3"/>
        <v>2.02</v>
      </c>
      <c r="J28" s="1683" t="str">
        <f aca="true" t="shared" si="4" ref="J28:J36">AD28</f>
        <v>BSS (Behavioral and Surveillance Survey)</v>
      </c>
      <c r="K28" s="1684"/>
      <c r="L28" s="954"/>
      <c r="M28" s="939"/>
      <c r="N28" s="1415"/>
      <c r="O28" s="1681"/>
      <c r="P28" s="1681"/>
      <c r="Q28" s="1681"/>
      <c r="R28" s="1682"/>
      <c r="S28" s="63"/>
      <c r="T28" s="63"/>
      <c r="U28" s="798" t="str">
        <f>IF('PR_Programmatic Progress_1A'!A28="Select","",'PR_Programmatic Progress_1A'!A28)</f>
        <v>Impact</v>
      </c>
      <c r="V28" s="1717" t="str">
        <f>IF('PR_Programmatic Progress_1A'!B28="","",'PR_Programmatic Progress_1A'!B28)</f>
        <v>Percentage of people who inject drugs who are living with HIV</v>
      </c>
      <c r="W28" s="1717"/>
      <c r="X28" s="1717"/>
      <c r="Y28" s="1717"/>
      <c r="Z28" s="800" t="str">
        <f>IF('PR_Programmatic Progress_1A'!I28="","",'PR_Programmatic Progress_1A'!I28)</f>
        <v>2014</v>
      </c>
      <c r="AA28" s="942">
        <f>IF('PR_Programmatic Progress_1A'!J28="","",'PR_Programmatic Progress_1A'!J28)</f>
        <v>3</v>
      </c>
      <c r="AB28" s="942">
        <f>IF('PR_Programmatic Progress_1A'!K28="","",'PR_Programmatic Progress_1A'!K28)</f>
        <v>42050</v>
      </c>
      <c r="AC28" s="857">
        <f>IF('PR_Programmatic Progress_1A'!L28="","",'PR_Programmatic Progress_1A'!L28)</f>
        <v>2.02</v>
      </c>
      <c r="AD28" s="1726" t="str">
        <f>'PR_Programmatic Progress_1A'!M28</f>
        <v>BSS (Behavioral and Surveillance Survey)</v>
      </c>
      <c r="AE28" s="1727"/>
    </row>
    <row r="29" spans="1:31" s="13" customFormat="1" ht="44.25" customHeight="1">
      <c r="A29" s="798" t="str">
        <f t="shared" si="0"/>
        <v>Impact</v>
      </c>
      <c r="B29" s="1685" t="str">
        <f t="shared" si="1"/>
        <v>Percentage of sex workers who are living with HIV </v>
      </c>
      <c r="C29" s="1686"/>
      <c r="D29" s="1686"/>
      <c r="E29" s="1687"/>
      <c r="F29" s="1026" t="str">
        <f t="shared" si="2"/>
        <v>2014</v>
      </c>
      <c r="G29" s="996">
        <f t="shared" si="3"/>
        <v>2.3</v>
      </c>
      <c r="H29" s="957">
        <f t="shared" si="3"/>
        <v>42050</v>
      </c>
      <c r="I29" s="996">
        <f t="shared" si="3"/>
        <v>0.007</v>
      </c>
      <c r="J29" s="1683" t="str">
        <f t="shared" si="4"/>
        <v>BSS (Behavioral and Surveillance Survey)</v>
      </c>
      <c r="K29" s="1684"/>
      <c r="L29" s="954"/>
      <c r="M29" s="939"/>
      <c r="N29" s="1415"/>
      <c r="O29" s="1681"/>
      <c r="P29" s="1681"/>
      <c r="Q29" s="1681"/>
      <c r="R29" s="1682"/>
      <c r="S29" s="63"/>
      <c r="T29" s="63"/>
      <c r="U29" s="798" t="str">
        <f>IF('PR_Programmatic Progress_1A'!A29="Select","",'PR_Programmatic Progress_1A'!A29)</f>
        <v>Impact</v>
      </c>
      <c r="V29" s="1717" t="str">
        <f>IF('PR_Programmatic Progress_1A'!B29="","",'PR_Programmatic Progress_1A'!B29)</f>
        <v>Percentage of sex workers who are living with HIV </v>
      </c>
      <c r="W29" s="1717"/>
      <c r="X29" s="1717"/>
      <c r="Y29" s="1717"/>
      <c r="Z29" s="800" t="str">
        <f>IF('PR_Programmatic Progress_1A'!I29="","",'PR_Programmatic Progress_1A'!I29)</f>
        <v>2014</v>
      </c>
      <c r="AA29" s="942">
        <f>IF('PR_Programmatic Progress_1A'!J29="","",'PR_Programmatic Progress_1A'!J29)</f>
        <v>2.3</v>
      </c>
      <c r="AB29" s="942">
        <f>IF('PR_Programmatic Progress_1A'!K29="","",'PR_Programmatic Progress_1A'!K29)</f>
        <v>42050</v>
      </c>
      <c r="AC29" s="857">
        <f>IF('PR_Programmatic Progress_1A'!L29="","",'PR_Programmatic Progress_1A'!L29)</f>
        <v>0.007</v>
      </c>
      <c r="AD29" s="1726" t="str">
        <f>'PR_Programmatic Progress_1A'!M29</f>
        <v>BSS (Behavioral and Surveillance Survey)</v>
      </c>
      <c r="AE29" s="1727"/>
    </row>
    <row r="30" spans="1:31" s="13" customFormat="1" ht="44.25" customHeight="1">
      <c r="A30" s="798" t="str">
        <f t="shared" si="0"/>
        <v>Impact</v>
      </c>
      <c r="B30" s="1685" t="str">
        <f t="shared" si="1"/>
        <v>AIDS related mortality per 100,000 population </v>
      </c>
      <c r="C30" s="1686"/>
      <c r="D30" s="1686"/>
      <c r="E30" s="1687"/>
      <c r="F30" s="1026" t="str">
        <f t="shared" si="2"/>
        <v>2014</v>
      </c>
      <c r="G30" s="996">
        <f t="shared" si="3"/>
        <v>2.3</v>
      </c>
      <c r="H30" s="957">
        <f t="shared" si="3"/>
        <v>42050</v>
      </c>
      <c r="I30" s="996">
        <f t="shared" si="3"/>
        <v>2.1</v>
      </c>
      <c r="J30" s="1683" t="str">
        <f t="shared" si="4"/>
        <v>HMIS</v>
      </c>
      <c r="K30" s="1684"/>
      <c r="L30" s="954"/>
      <c r="M30" s="939"/>
      <c r="N30" s="1415"/>
      <c r="O30" s="1681"/>
      <c r="P30" s="1681"/>
      <c r="Q30" s="1681"/>
      <c r="R30" s="1682"/>
      <c r="S30" s="63"/>
      <c r="T30" s="63"/>
      <c r="U30" s="798" t="str">
        <f>IF('PR_Programmatic Progress_1A'!A30="Select","",'PR_Programmatic Progress_1A'!A30)</f>
        <v>Impact</v>
      </c>
      <c r="V30" s="1717" t="str">
        <f>IF('PR_Programmatic Progress_1A'!B30="","",'PR_Programmatic Progress_1A'!B30)</f>
        <v>AIDS related mortality per 100,000 population </v>
      </c>
      <c r="W30" s="1717"/>
      <c r="X30" s="1717"/>
      <c r="Y30" s="1717"/>
      <c r="Z30" s="800" t="str">
        <f>IF('PR_Programmatic Progress_1A'!I30="","",'PR_Programmatic Progress_1A'!I30)</f>
        <v>2014</v>
      </c>
      <c r="AA30" s="942">
        <f>IF('PR_Programmatic Progress_1A'!J30="","",'PR_Programmatic Progress_1A'!J30)</f>
        <v>2.3</v>
      </c>
      <c r="AB30" s="942">
        <f>IF('PR_Programmatic Progress_1A'!K30="","",'PR_Programmatic Progress_1A'!K30)</f>
        <v>42050</v>
      </c>
      <c r="AC30" s="857">
        <f>IF('PR_Programmatic Progress_1A'!L30="","",'PR_Programmatic Progress_1A'!L30)</f>
        <v>2.1</v>
      </c>
      <c r="AD30" s="1726" t="str">
        <f>'PR_Programmatic Progress_1A'!M30</f>
        <v>HMIS</v>
      </c>
      <c r="AE30" s="1727"/>
    </row>
    <row r="31" spans="1:31" s="13" customFormat="1" ht="44.25" customHeight="1">
      <c r="A31" s="798" t="str">
        <f t="shared" si="0"/>
        <v>Outcome</v>
      </c>
      <c r="B31" s="1685" t="str">
        <f t="shared" si="1"/>
        <v>Percentage of adults and children with HIV known to be on treatment 12 months after initiation of antiretroviral therapy. </v>
      </c>
      <c r="C31" s="1686"/>
      <c r="D31" s="1686"/>
      <c r="E31" s="1687"/>
      <c r="F31" s="1026" t="str">
        <f t="shared" si="2"/>
        <v>HMIS</v>
      </c>
      <c r="G31" s="996">
        <f t="shared" si="3"/>
        <v>0.86</v>
      </c>
      <c r="H31" s="957">
        <f t="shared" si="3"/>
        <v>42415</v>
      </c>
      <c r="I31" s="996" t="str">
        <f t="shared" si="3"/>
        <v>n/a</v>
      </c>
      <c r="J31" s="1683" t="str">
        <f t="shared" si="4"/>
        <v>HMIS</v>
      </c>
      <c r="K31" s="1684"/>
      <c r="L31" s="954"/>
      <c r="M31" s="939"/>
      <c r="N31" s="1415"/>
      <c r="O31" s="1681"/>
      <c r="P31" s="1681"/>
      <c r="Q31" s="1681"/>
      <c r="R31" s="1682"/>
      <c r="S31" s="63"/>
      <c r="T31" s="63"/>
      <c r="U31" s="798" t="str">
        <f>IF('PR_Programmatic Progress_1A'!A31="Select","",'PR_Programmatic Progress_1A'!A31)</f>
        <v>Outcome</v>
      </c>
      <c r="V31" s="1717" t="str">
        <f>IF('PR_Programmatic Progress_1A'!B31="","",'PR_Programmatic Progress_1A'!B31)</f>
        <v>Percentage of adults and children with HIV known to be on treatment 12 months after initiation of antiretroviral therapy. </v>
      </c>
      <c r="W31" s="1717"/>
      <c r="X31" s="1717"/>
      <c r="Y31" s="1717"/>
      <c r="Z31" s="800" t="str">
        <f>IF('PR_Programmatic Progress_1A'!I31="","",'PR_Programmatic Progress_1A'!I31)</f>
        <v>HMIS</v>
      </c>
      <c r="AA31" s="942">
        <f>IF('PR_Programmatic Progress_1A'!J31="","",'PR_Programmatic Progress_1A'!J31)</f>
        <v>0.86</v>
      </c>
      <c r="AB31" s="942">
        <f>IF('PR_Programmatic Progress_1A'!K31="","",'PR_Programmatic Progress_1A'!K31)</f>
        <v>42415</v>
      </c>
      <c r="AC31" s="857" t="str">
        <f>IF('PR_Programmatic Progress_1A'!L31="","",'PR_Programmatic Progress_1A'!L31)</f>
        <v>n/a</v>
      </c>
      <c r="AD31" s="1726" t="str">
        <f>'PR_Programmatic Progress_1A'!M31</f>
        <v>HMIS</v>
      </c>
      <c r="AE31" s="1727"/>
    </row>
    <row r="32" spans="1:31" s="13" customFormat="1" ht="44.25" customHeight="1">
      <c r="A32" s="798" t="str">
        <f t="shared" si="0"/>
        <v>Outcome</v>
      </c>
      <c r="B32" s="1685" t="str">
        <f t="shared" si="1"/>
        <v>Percentage of men reporting the use of a condom the last time they had anal sex with a male partner</v>
      </c>
      <c r="C32" s="1686"/>
      <c r="D32" s="1686"/>
      <c r="E32" s="1687"/>
      <c r="F32" s="1026" t="str">
        <f t="shared" si="2"/>
        <v>BSS (Behavioral Surveillance Survey)</v>
      </c>
      <c r="G32" s="996">
        <f t="shared" si="3"/>
        <v>0.75</v>
      </c>
      <c r="H32" s="957">
        <f t="shared" si="3"/>
        <v>42415</v>
      </c>
      <c r="I32" s="996" t="str">
        <f t="shared" si="3"/>
        <v>n/a</v>
      </c>
      <c r="J32" s="1683" t="str">
        <f t="shared" si="4"/>
        <v>BSS (Behavioral and Surveillance Survey)</v>
      </c>
      <c r="K32" s="1684"/>
      <c r="L32" s="954"/>
      <c r="M32" s="939"/>
      <c r="N32" s="1415"/>
      <c r="O32" s="1681"/>
      <c r="P32" s="1681"/>
      <c r="Q32" s="1681"/>
      <c r="R32" s="1682"/>
      <c r="S32" s="63"/>
      <c r="T32" s="63"/>
      <c r="U32" s="798" t="str">
        <f>IF('PR_Programmatic Progress_1A'!A32="Select","",'PR_Programmatic Progress_1A'!A32)</f>
        <v>Outcome</v>
      </c>
      <c r="V32" s="1717" t="str">
        <f>IF('PR_Programmatic Progress_1A'!B32="","",'PR_Programmatic Progress_1A'!B32)</f>
        <v>Percentage of men reporting the use of a condom the last time they had anal sex with a male partner</v>
      </c>
      <c r="W32" s="1717"/>
      <c r="X32" s="1717"/>
      <c r="Y32" s="1717"/>
      <c r="Z32" s="800" t="str">
        <f>IF('PR_Programmatic Progress_1A'!I32="","",'PR_Programmatic Progress_1A'!I32)</f>
        <v>BSS (Behavioral Surveillance Survey)</v>
      </c>
      <c r="AA32" s="942">
        <f>IF('PR_Programmatic Progress_1A'!J32="","",'PR_Programmatic Progress_1A'!J32)</f>
        <v>0.75</v>
      </c>
      <c r="AB32" s="942">
        <f>IF('PR_Programmatic Progress_1A'!K32="","",'PR_Programmatic Progress_1A'!K32)</f>
        <v>42415</v>
      </c>
      <c r="AC32" s="857" t="str">
        <f>IF('PR_Programmatic Progress_1A'!L32="","",'PR_Programmatic Progress_1A'!L32)</f>
        <v>n/a</v>
      </c>
      <c r="AD32" s="1726" t="str">
        <f>'PR_Programmatic Progress_1A'!M32</f>
        <v>BSS (Behavioral and Surveillance Survey)</v>
      </c>
      <c r="AE32" s="1727"/>
    </row>
    <row r="33" spans="1:31" s="13" customFormat="1" ht="44.25" customHeight="1">
      <c r="A33" s="798" t="str">
        <f t="shared" si="0"/>
        <v>Outcome</v>
      </c>
      <c r="B33" s="1685" t="str">
        <f t="shared" si="1"/>
        <v>Percentage of sex workers reporting the use of a condom with their most recent client</v>
      </c>
      <c r="C33" s="1686"/>
      <c r="D33" s="1686"/>
      <c r="E33" s="1687"/>
      <c r="F33" s="1026" t="str">
        <f t="shared" si="2"/>
        <v>BSS (Behavioral Surveillance Survey)</v>
      </c>
      <c r="G33" s="996">
        <f t="shared" si="3"/>
        <v>0.92</v>
      </c>
      <c r="H33" s="957">
        <f t="shared" si="3"/>
        <v>42050</v>
      </c>
      <c r="I33" s="996">
        <f t="shared" si="3"/>
        <v>0.9</v>
      </c>
      <c r="J33" s="1683" t="str">
        <f t="shared" si="4"/>
        <v>BSS (Behavioral and Surveillance Survey)</v>
      </c>
      <c r="K33" s="1684"/>
      <c r="L33" s="954"/>
      <c r="M33" s="939"/>
      <c r="N33" s="1415"/>
      <c r="O33" s="1681"/>
      <c r="P33" s="1681"/>
      <c r="Q33" s="1681"/>
      <c r="R33" s="1682"/>
      <c r="S33" s="63"/>
      <c r="T33" s="63"/>
      <c r="U33" s="798" t="str">
        <f>IF('PR_Programmatic Progress_1A'!A33="Select","",'PR_Programmatic Progress_1A'!A33)</f>
        <v>Outcome</v>
      </c>
      <c r="V33" s="1717" t="str">
        <f>IF('PR_Programmatic Progress_1A'!B33="","",'PR_Programmatic Progress_1A'!B33)</f>
        <v>Percentage of sex workers reporting the use of a condom with their most recent client</v>
      </c>
      <c r="W33" s="1717"/>
      <c r="X33" s="1717"/>
      <c r="Y33" s="1717"/>
      <c r="Z33" s="800" t="str">
        <f>IF('PR_Programmatic Progress_1A'!I33="","",'PR_Programmatic Progress_1A'!I33)</f>
        <v>BSS (Behavioral Surveillance Survey)</v>
      </c>
      <c r="AA33" s="942">
        <f>IF('PR_Programmatic Progress_1A'!J33="","",'PR_Programmatic Progress_1A'!J33)</f>
        <v>0.92</v>
      </c>
      <c r="AB33" s="942">
        <f>IF('PR_Programmatic Progress_1A'!K33="","",'PR_Programmatic Progress_1A'!K33)</f>
        <v>42050</v>
      </c>
      <c r="AC33" s="857">
        <f>IF('PR_Programmatic Progress_1A'!L33="","",'PR_Programmatic Progress_1A'!L33)</f>
        <v>0.9</v>
      </c>
      <c r="AD33" s="1726" t="str">
        <f>'PR_Programmatic Progress_1A'!M33</f>
        <v>BSS (Behavioral and Surveillance Survey)</v>
      </c>
      <c r="AE33" s="1727"/>
    </row>
    <row r="34" spans="1:31" s="13" customFormat="1" ht="44.25" customHeight="1">
      <c r="A34" s="798" t="str">
        <f t="shared" si="0"/>
        <v>Outcome</v>
      </c>
      <c r="B34" s="1685" t="str">
        <f t="shared" si="1"/>
        <v>Percentage of people who inject drugs reporting the use of sterile injecting equipment the last time they injected </v>
      </c>
      <c r="C34" s="1686"/>
      <c r="D34" s="1686"/>
      <c r="E34" s="1687"/>
      <c r="F34" s="1026" t="str">
        <f t="shared" si="2"/>
        <v>BSS (Behavioral Surveillance Survey)</v>
      </c>
      <c r="G34" s="996">
        <f t="shared" si="3"/>
        <v>0.84</v>
      </c>
      <c r="H34" s="957">
        <f t="shared" si="3"/>
        <v>42050</v>
      </c>
      <c r="I34" s="996">
        <f t="shared" si="3"/>
        <v>74.3</v>
      </c>
      <c r="J34" s="1683" t="str">
        <f t="shared" si="4"/>
        <v>BSS (Behavioral and Surveillance Survey)</v>
      </c>
      <c r="K34" s="1684"/>
      <c r="L34" s="954"/>
      <c r="M34" s="939"/>
      <c r="N34" s="1415"/>
      <c r="O34" s="1681"/>
      <c r="P34" s="1681"/>
      <c r="Q34" s="1681"/>
      <c r="R34" s="1682"/>
      <c r="S34" s="63"/>
      <c r="T34" s="63"/>
      <c r="U34" s="798" t="str">
        <f>IF('PR_Programmatic Progress_1A'!A34="Select","",'PR_Programmatic Progress_1A'!A34)</f>
        <v>Outcome</v>
      </c>
      <c r="V34" s="1717" t="str">
        <f>IF('PR_Programmatic Progress_1A'!B34="","",'PR_Programmatic Progress_1A'!B34)</f>
        <v>Percentage of people who inject drugs reporting the use of sterile injecting equipment the last time they injected </v>
      </c>
      <c r="W34" s="1717"/>
      <c r="X34" s="1717"/>
      <c r="Y34" s="1717"/>
      <c r="Z34" s="800" t="str">
        <f>IF('PR_Programmatic Progress_1A'!I34="","",'PR_Programmatic Progress_1A'!I34)</f>
        <v>BSS (Behavioral Surveillance Survey)</v>
      </c>
      <c r="AA34" s="942">
        <f>IF('PR_Programmatic Progress_1A'!J34="","",'PR_Programmatic Progress_1A'!J34)</f>
        <v>0.84</v>
      </c>
      <c r="AB34" s="942">
        <f>IF('PR_Programmatic Progress_1A'!K34="","",'PR_Programmatic Progress_1A'!K34)</f>
        <v>42050</v>
      </c>
      <c r="AC34" s="857">
        <f>IF('PR_Programmatic Progress_1A'!L34="","",'PR_Programmatic Progress_1A'!L34)</f>
        <v>74.3</v>
      </c>
      <c r="AD34" s="1726" t="str">
        <f>'PR_Programmatic Progress_1A'!M34</f>
        <v>BSS (Behavioral and Surveillance Survey)</v>
      </c>
      <c r="AE34" s="1727"/>
    </row>
    <row r="35" spans="1:31" s="13" customFormat="1" ht="44.25" customHeight="1">
      <c r="A35" s="798">
        <f t="shared" si="0"/>
      </c>
      <c r="B35" s="1685">
        <f t="shared" si="1"/>
      </c>
      <c r="C35" s="1686"/>
      <c r="D35" s="1686"/>
      <c r="E35" s="1687"/>
      <c r="F35" s="1026" t="str">
        <f t="shared" si="2"/>
        <v>-</v>
      </c>
      <c r="G35" s="996" t="str">
        <f t="shared" si="3"/>
        <v>-</v>
      </c>
      <c r="H35" s="957" t="str">
        <f t="shared" si="3"/>
        <v>-</v>
      </c>
      <c r="I35" s="996" t="str">
        <f t="shared" si="3"/>
        <v>-</v>
      </c>
      <c r="J35" s="1683" t="str">
        <f t="shared" si="4"/>
        <v>Select</v>
      </c>
      <c r="K35" s="1684"/>
      <c r="L35" s="954"/>
      <c r="M35" s="939"/>
      <c r="N35" s="1415"/>
      <c r="O35" s="1681"/>
      <c r="P35" s="1681"/>
      <c r="Q35" s="1681"/>
      <c r="R35" s="1682"/>
      <c r="S35" s="63"/>
      <c r="T35" s="63"/>
      <c r="U35" s="798">
        <f>IF('PR_Programmatic Progress_1A'!A35="Select","",'PR_Programmatic Progress_1A'!A35)</f>
      </c>
      <c r="V35" s="1717">
        <f>IF('PR_Programmatic Progress_1A'!B35="","",'PR_Programmatic Progress_1A'!B35)</f>
      </c>
      <c r="W35" s="1717"/>
      <c r="X35" s="1717"/>
      <c r="Y35" s="1717"/>
      <c r="Z35" s="800" t="str">
        <f>IF('PR_Programmatic Progress_1A'!I35="","",'PR_Programmatic Progress_1A'!I35)</f>
        <v>-</v>
      </c>
      <c r="AA35" s="942" t="str">
        <f>IF('PR_Programmatic Progress_1A'!J35="","",'PR_Programmatic Progress_1A'!J35)</f>
        <v>-</v>
      </c>
      <c r="AB35" s="942" t="str">
        <f>IF('PR_Programmatic Progress_1A'!K35="","",'PR_Programmatic Progress_1A'!K35)</f>
        <v>-</v>
      </c>
      <c r="AC35" s="857" t="str">
        <f>IF('PR_Programmatic Progress_1A'!L35="","",'PR_Programmatic Progress_1A'!L35)</f>
        <v>-</v>
      </c>
      <c r="AD35" s="1726" t="str">
        <f>'PR_Programmatic Progress_1A'!M35</f>
        <v>Select</v>
      </c>
      <c r="AE35" s="1727"/>
    </row>
    <row r="36" spans="1:31" s="13" customFormat="1" ht="44.25" customHeight="1" thickBot="1">
      <c r="A36" s="1235">
        <f t="shared" si="0"/>
      </c>
      <c r="B36" s="1718">
        <f t="shared" si="1"/>
      </c>
      <c r="C36" s="1719"/>
      <c r="D36" s="1719"/>
      <c r="E36" s="1720"/>
      <c r="F36" s="1236" t="str">
        <f t="shared" si="2"/>
        <v>-</v>
      </c>
      <c r="G36" s="1237" t="str">
        <f t="shared" si="3"/>
        <v>-</v>
      </c>
      <c r="H36" s="1238" t="str">
        <f t="shared" si="3"/>
        <v>-</v>
      </c>
      <c r="I36" s="1237" t="str">
        <f t="shared" si="3"/>
        <v>-</v>
      </c>
      <c r="J36" s="1721" t="str">
        <f t="shared" si="4"/>
        <v>Select</v>
      </c>
      <c r="K36" s="1722"/>
      <c r="L36" s="1228"/>
      <c r="M36" s="1239"/>
      <c r="N36" s="1723"/>
      <c r="O36" s="1724"/>
      <c r="P36" s="1724"/>
      <c r="Q36" s="1724"/>
      <c r="R36" s="1725"/>
      <c r="S36" s="63"/>
      <c r="T36" s="63"/>
      <c r="U36" s="798">
        <f>IF('PR_Programmatic Progress_1A'!A36="Select","",'PR_Programmatic Progress_1A'!A36)</f>
      </c>
      <c r="V36" s="1717">
        <f>IF('PR_Programmatic Progress_1A'!B36="","",'PR_Programmatic Progress_1A'!B36)</f>
      </c>
      <c r="W36" s="1717"/>
      <c r="X36" s="1717"/>
      <c r="Y36" s="1717"/>
      <c r="Z36" s="800" t="str">
        <f>IF('PR_Programmatic Progress_1A'!I36="","",'PR_Programmatic Progress_1A'!I36)</f>
        <v>-</v>
      </c>
      <c r="AA36" s="942" t="str">
        <f>IF('PR_Programmatic Progress_1A'!J36="","",'PR_Programmatic Progress_1A'!J36)</f>
        <v>-</v>
      </c>
      <c r="AB36" s="942" t="str">
        <f>IF('PR_Programmatic Progress_1A'!K36="","",'PR_Programmatic Progress_1A'!K36)</f>
        <v>-</v>
      </c>
      <c r="AC36" s="857" t="str">
        <f>IF('PR_Programmatic Progress_1A'!L36="","",'PR_Programmatic Progress_1A'!L36)</f>
        <v>-</v>
      </c>
      <c r="AD36" s="1726" t="str">
        <f>'PR_Programmatic Progress_1A'!M36</f>
        <v>Select</v>
      </c>
      <c r="AE36" s="1727"/>
    </row>
    <row r="37" spans="1:24" s="13" customFormat="1" ht="12.75">
      <c r="A37" s="63"/>
      <c r="B37" s="63"/>
      <c r="C37" s="63"/>
      <c r="D37" s="63"/>
      <c r="E37" s="63"/>
      <c r="F37" s="63"/>
      <c r="G37" s="599"/>
      <c r="H37" s="599"/>
      <c r="I37" s="63"/>
      <c r="J37" s="63"/>
      <c r="K37" s="63"/>
      <c r="L37" s="63"/>
      <c r="M37" s="63"/>
      <c r="N37" s="63"/>
      <c r="O37" s="63"/>
      <c r="P37" s="63"/>
      <c r="Q37" s="63"/>
      <c r="R37" s="63"/>
      <c r="S37" s="63"/>
      <c r="T37" s="63"/>
      <c r="U37" s="63"/>
      <c r="V37" s="63"/>
      <c r="W37" s="63"/>
      <c r="X37" s="63"/>
    </row>
  </sheetData>
  <sheetProtection formatCells="0" formatColumns="0" formatRows="0"/>
  <mergeCells count="86">
    <mergeCell ref="V35:Y35"/>
    <mergeCell ref="AD35:AE35"/>
    <mergeCell ref="V36:Y36"/>
    <mergeCell ref="AD36:AE36"/>
    <mergeCell ref="V33:Y33"/>
    <mergeCell ref="AD33:AE33"/>
    <mergeCell ref="V34:Y34"/>
    <mergeCell ref="AD34:AE34"/>
    <mergeCell ref="AD31:AE31"/>
    <mergeCell ref="V32:Y32"/>
    <mergeCell ref="AD32:AE32"/>
    <mergeCell ref="V29:Y29"/>
    <mergeCell ref="AD29:AE29"/>
    <mergeCell ref="V30:Y30"/>
    <mergeCell ref="AD30:AE30"/>
    <mergeCell ref="AD27:AE27"/>
    <mergeCell ref="V28:Y28"/>
    <mergeCell ref="AD28:AE28"/>
    <mergeCell ref="AD25:AE26"/>
    <mergeCell ref="U25:U26"/>
    <mergeCell ref="V25:Y26"/>
    <mergeCell ref="Z25:Z26"/>
    <mergeCell ref="AA25:AA26"/>
    <mergeCell ref="AB25:AB26"/>
    <mergeCell ref="B36:E36"/>
    <mergeCell ref="J36:K36"/>
    <mergeCell ref="N36:R36"/>
    <mergeCell ref="B27:E27"/>
    <mergeCell ref="B28:E28"/>
    <mergeCell ref="J27:K27"/>
    <mergeCell ref="B29:E29"/>
    <mergeCell ref="B30:E30"/>
    <mergeCell ref="N29:R29"/>
    <mergeCell ref="N30:R30"/>
    <mergeCell ref="A9:B9"/>
    <mergeCell ref="AC25:AC26"/>
    <mergeCell ref="C9:F9"/>
    <mergeCell ref="C14:F14"/>
    <mergeCell ref="C18:F18"/>
    <mergeCell ref="B35:E35"/>
    <mergeCell ref="J35:K35"/>
    <mergeCell ref="N35:R35"/>
    <mergeCell ref="V27:Y27"/>
    <mergeCell ref="V31:Y31"/>
    <mergeCell ref="A1:K1"/>
    <mergeCell ref="A3:B3"/>
    <mergeCell ref="C3:F3"/>
    <mergeCell ref="A5:B5"/>
    <mergeCell ref="C5:F5"/>
    <mergeCell ref="M25:M26"/>
    <mergeCell ref="J25:K26"/>
    <mergeCell ref="H25:H26"/>
    <mergeCell ref="A6:B6"/>
    <mergeCell ref="C6:F6"/>
    <mergeCell ref="A7:B7"/>
    <mergeCell ref="C7:F7"/>
    <mergeCell ref="A8:B8"/>
    <mergeCell ref="A25:A26"/>
    <mergeCell ref="F25:F26"/>
    <mergeCell ref="B25:E26"/>
    <mergeCell ref="A20:M20"/>
    <mergeCell ref="A10:B10"/>
    <mergeCell ref="C8:F8"/>
    <mergeCell ref="C10:F10"/>
    <mergeCell ref="N24:O24"/>
    <mergeCell ref="N25:R26"/>
    <mergeCell ref="G25:G26"/>
    <mergeCell ref="I25:I26"/>
    <mergeCell ref="L25:L26"/>
    <mergeCell ref="N27:R27"/>
    <mergeCell ref="B34:E34"/>
    <mergeCell ref="J34:K34"/>
    <mergeCell ref="N34:R34"/>
    <mergeCell ref="J28:K28"/>
    <mergeCell ref="N32:R32"/>
    <mergeCell ref="B31:E31"/>
    <mergeCell ref="B32:E32"/>
    <mergeCell ref="B33:E33"/>
    <mergeCell ref="J30:K30"/>
    <mergeCell ref="N28:R28"/>
    <mergeCell ref="N33:R33"/>
    <mergeCell ref="J33:K33"/>
    <mergeCell ref="J31:K31"/>
    <mergeCell ref="J29:K29"/>
    <mergeCell ref="J32:K32"/>
    <mergeCell ref="N31:R31"/>
  </mergeCells>
  <conditionalFormatting sqref="A27:K36">
    <cfRule type="cellIs" priority="3" dxfId="0" operator="notEqual">
      <formula>U27</formula>
    </cfRule>
  </conditionalFormatting>
  <conditionalFormatting sqref="L27:L36">
    <cfRule type="cellIs" priority="67" dxfId="0" operator="notEqual">
      <formula>'LFA_Programmatic Progress_1A'!#REF!</formula>
    </cfRule>
  </conditionalFormatting>
  <dataValidations count="6">
    <dataValidation allowBlank="1" showInputMessage="1" showErrorMessage="1" sqref="Z27:AC36 U27:U36 A27:A36"/>
    <dataValidation type="list" allowBlank="1" showInputMessage="1" showErrorMessage="1" sqref="G14:H14 G18:H18">
      <formula1>"Select,N/A,1,2,3,4,5,6,7,8,9,10,11,12,13,14,15,16,17,18,19,20"</formula1>
    </dataValidation>
    <dataValidation type="list" allowBlank="1" showInputMessage="1" showErrorMessage="1" sqref="G6:H6">
      <formula1>"Select,Health Systems Strengthening,HIV/AIDS,HIV/TB,Integrated,Malaria,Tuberculosis"</formula1>
    </dataValidation>
    <dataValidation type="list" allowBlank="1" showInputMessage="1" showErrorMessage="1" sqref="G10:H10">
      <formula1>"Select,USD,EUR"</formula1>
    </dataValidation>
    <dataValidation type="list" allowBlank="1" showInputMessage="1" showErrorMessage="1" sqref="G12:H12 G16:H16">
      <formula1>"Select,1,2,3,4,5,6,7,8,9,10,11,12,13,14,15,16,17,18,19,20"</formula1>
    </dataValidation>
    <dataValidation type="list" allowBlank="1" showInputMessage="1" prompt="If &quot;Other&quot;, please specify" sqref="L27:L36">
      <formula1>"Select,Not Verified,Desk Review,Other ..."</formula1>
    </dataValidation>
  </dataValidations>
  <printOptions horizontalCentered="1"/>
  <pageMargins left="0.7480314960629921" right="0.7480314960629921" top="0.5905511811023623" bottom="0.5905511811023623" header="0.5118110236220472" footer="0.5118110236220472"/>
  <pageSetup cellComments="asDisplayed" fitToHeight="0" horizontalDpi="600" verticalDpi="600" orientation="landscape" paperSize="9" scale="40" r:id="rId1"/>
  <headerFooter alignWithMargins="0">
    <oddFooter>&amp;L&amp;9&amp;F&amp;C&amp;A&amp;R&amp;9Page &amp;P of &amp;N</oddFooter>
  </headerFooter>
  <ignoredErrors>
    <ignoredError sqref="F12:F13 F16:F17 C18 D16:D17 C14 D12:D13 D5:F10 C5:C6 C8:C10" unlockedFormula="1"/>
  </ignoredErrors>
</worksheet>
</file>

<file path=xl/worksheets/sheet13.xml><?xml version="1.0" encoding="utf-8"?>
<worksheet xmlns="http://schemas.openxmlformats.org/spreadsheetml/2006/main" xmlns:r="http://schemas.openxmlformats.org/officeDocument/2006/relationships">
  <sheetPr>
    <tabColor indexed="40"/>
    <pageSetUpPr fitToPage="1"/>
  </sheetPr>
  <dimension ref="A1:AH46"/>
  <sheetViews>
    <sheetView view="pageBreakPreview" zoomScale="70" zoomScaleNormal="40" zoomScaleSheetLayoutView="70" zoomScalePageLayoutView="0" workbookViewId="0" topLeftCell="A31">
      <selection activeCell="AJ8" sqref="AJ8"/>
    </sheetView>
  </sheetViews>
  <sheetFormatPr defaultColWidth="9.140625" defaultRowHeight="12.75"/>
  <cols>
    <col min="1" max="2" width="13.421875" style="63" customWidth="1"/>
    <col min="3" max="3" width="19.57421875" style="63" customWidth="1"/>
    <col min="4" max="4" width="22.7109375" style="63" customWidth="1"/>
    <col min="5" max="5" width="14.8515625" style="63" customWidth="1"/>
    <col min="6" max="6" width="24.00390625" style="63" customWidth="1"/>
    <col min="7" max="7" width="16.7109375" style="599" customWidth="1"/>
    <col min="8" max="8" width="12.7109375" style="63" customWidth="1"/>
    <col min="9" max="9" width="19.57421875" style="63" customWidth="1"/>
    <col min="10" max="10" width="18.28125" style="607" customWidth="1"/>
    <col min="11" max="11" width="21.421875" style="63" bestFit="1" customWidth="1"/>
    <col min="12" max="12" width="21.140625" style="63" bestFit="1" customWidth="1"/>
    <col min="13" max="13" width="12.140625" style="63" customWidth="1"/>
    <col min="14" max="14" width="5.7109375" style="63" customWidth="1"/>
    <col min="15" max="15" width="17.00390625" style="63" customWidth="1"/>
    <col min="16" max="16" width="20.140625" style="63" bestFit="1" customWidth="1"/>
    <col min="17" max="17" width="9.140625" style="63" customWidth="1"/>
    <col min="18" max="18" width="29.57421875" style="63" customWidth="1"/>
    <col min="19" max="20" width="9.140625" style="63" customWidth="1"/>
    <col min="21" max="21" width="2.8515625" style="63" customWidth="1"/>
    <col min="22" max="35" width="9.140625" style="63" hidden="1" customWidth="1"/>
    <col min="36" max="243" width="9.140625" style="63" customWidth="1"/>
    <col min="244" max="16384" width="9.140625" style="63" customWidth="1"/>
  </cols>
  <sheetData>
    <row r="1" spans="1:25" s="3" customFormat="1" ht="25.5" customHeight="1">
      <c r="A1" s="1699" t="s">
        <v>239</v>
      </c>
      <c r="B1" s="1699"/>
      <c r="C1" s="1699"/>
      <c r="D1" s="1699"/>
      <c r="E1" s="1699"/>
      <c r="F1" s="1699"/>
      <c r="G1" s="1699"/>
      <c r="H1" s="1699"/>
      <c r="I1" s="1699"/>
      <c r="J1" s="1699"/>
      <c r="K1" s="1699"/>
      <c r="L1" s="69"/>
      <c r="M1" s="69"/>
      <c r="N1" s="72"/>
      <c r="O1" s="72"/>
      <c r="P1" s="72"/>
      <c r="Q1" s="72"/>
      <c r="R1" s="72"/>
      <c r="S1" s="72"/>
      <c r="T1" s="72"/>
      <c r="U1" s="72"/>
      <c r="V1" s="72"/>
      <c r="W1" s="72"/>
      <c r="X1" s="72"/>
      <c r="Y1" s="72"/>
    </row>
    <row r="2" spans="1:25" s="13" customFormat="1" ht="27" customHeight="1" thickBot="1">
      <c r="A2" s="98" t="s">
        <v>114</v>
      </c>
      <c r="B2" s="72"/>
      <c r="C2" s="72"/>
      <c r="D2" s="72"/>
      <c r="E2" s="72"/>
      <c r="F2" s="72"/>
      <c r="G2" s="72"/>
      <c r="H2" s="72"/>
      <c r="I2" s="72"/>
      <c r="J2" s="453"/>
      <c r="K2" s="72"/>
      <c r="L2" s="72"/>
      <c r="M2" s="72"/>
      <c r="N2" s="72"/>
      <c r="O2" s="72"/>
      <c r="P2" s="72"/>
      <c r="Q2" s="72"/>
      <c r="R2" s="72"/>
      <c r="S2" s="72"/>
      <c r="T2" s="72"/>
      <c r="U2" s="72"/>
      <c r="V2" s="72"/>
      <c r="W2" s="72"/>
      <c r="X2" s="72"/>
      <c r="Y2" s="72"/>
    </row>
    <row r="3" spans="1:25" s="4" customFormat="1" ht="25.5" customHeight="1" thickBot="1">
      <c r="A3" s="1334" t="s">
        <v>69</v>
      </c>
      <c r="B3" s="1767"/>
      <c r="C3" s="1768"/>
      <c r="D3" s="497" t="str">
        <f>IF('LFA_Programmatic Progress_1A'!C7="","",'LFA_Programmatic Progress_1A'!C7)</f>
        <v>GEO-H-NCDC</v>
      </c>
      <c r="E3" s="498"/>
      <c r="F3" s="498"/>
      <c r="G3" s="499"/>
      <c r="H3" s="194"/>
      <c r="I3" s="199"/>
      <c r="J3" s="467"/>
      <c r="K3" s="73"/>
      <c r="L3" s="73"/>
      <c r="M3" s="73"/>
      <c r="N3" s="73"/>
      <c r="O3" s="73"/>
      <c r="P3" s="73"/>
      <c r="Q3" s="73"/>
      <c r="R3" s="73"/>
      <c r="S3" s="73"/>
      <c r="T3" s="73"/>
      <c r="U3" s="73"/>
      <c r="V3" s="73"/>
      <c r="W3" s="73"/>
      <c r="X3" s="73"/>
      <c r="Y3" s="73"/>
    </row>
    <row r="4" spans="1:25" s="4" customFormat="1" ht="15" customHeight="1">
      <c r="A4" s="1334" t="s">
        <v>231</v>
      </c>
      <c r="B4" s="1768"/>
      <c r="C4" s="1768"/>
      <c r="D4" s="53" t="s">
        <v>237</v>
      </c>
      <c r="E4" s="504" t="str">
        <f>IF('LFA_Programmatic Progress_1A'!D12="Select","",'LFA_Programmatic Progress_1A'!D12)</f>
        <v>Semester</v>
      </c>
      <c r="F4" s="5" t="s">
        <v>238</v>
      </c>
      <c r="G4" s="47">
        <f>IF('LFA_Programmatic Progress_1A'!F12="Select","",'LFA_Programmatic Progress_1A'!F12)</f>
        <v>3</v>
      </c>
      <c r="H4" s="195"/>
      <c r="I4" s="170"/>
      <c r="K4" s="73"/>
      <c r="L4" s="73"/>
      <c r="M4" s="73"/>
      <c r="N4" s="73"/>
      <c r="O4" s="73"/>
      <c r="P4" s="73"/>
      <c r="Q4" s="73"/>
      <c r="R4" s="73"/>
      <c r="S4" s="73"/>
      <c r="T4" s="73"/>
      <c r="U4" s="73"/>
      <c r="V4" s="73"/>
      <c r="W4" s="73"/>
      <c r="X4" s="73"/>
      <c r="Y4" s="73"/>
    </row>
    <row r="5" spans="1:25" s="4" customFormat="1" ht="15" customHeight="1" thickBot="1">
      <c r="A5" s="1769" t="s">
        <v>232</v>
      </c>
      <c r="B5" s="1768"/>
      <c r="C5" s="1768"/>
      <c r="D5" s="54" t="s">
        <v>200</v>
      </c>
      <c r="E5" s="519">
        <f>IF('LFA_Programmatic Progress_1A'!D13="","",'LFA_Programmatic Progress_1A'!D13)</f>
        <v>42005</v>
      </c>
      <c r="F5" s="5" t="s">
        <v>218</v>
      </c>
      <c r="G5" s="520">
        <f>IF('LFA_Programmatic Progress_1A'!F13="","",'LFA_Programmatic Progress_1A'!F13)</f>
        <v>42185</v>
      </c>
      <c r="H5" s="196"/>
      <c r="I5" s="199"/>
      <c r="J5" s="468"/>
      <c r="K5" s="73"/>
      <c r="L5" s="73"/>
      <c r="M5" s="73"/>
      <c r="N5" s="73"/>
      <c r="O5" s="73"/>
      <c r="P5" s="73"/>
      <c r="Q5" s="73"/>
      <c r="R5" s="73"/>
      <c r="S5" s="73"/>
      <c r="T5" s="73"/>
      <c r="U5" s="73"/>
      <c r="V5" s="73"/>
      <c r="W5" s="73"/>
      <c r="X5" s="73"/>
      <c r="Y5" s="73"/>
    </row>
    <row r="6" spans="1:25" s="4" customFormat="1" ht="15" customHeight="1" thickBot="1">
      <c r="A6" s="1770" t="s">
        <v>233</v>
      </c>
      <c r="B6" s="1771"/>
      <c r="C6" s="1772"/>
      <c r="D6" s="494">
        <f>IF('LFA_Programmatic Progress_1A'!C14="Select","",'LFA_Programmatic Progress_1A'!C14)</f>
        <v>3</v>
      </c>
      <c r="E6" s="494"/>
      <c r="F6" s="494"/>
      <c r="G6" s="495"/>
      <c r="I6" s="198"/>
      <c r="J6" s="469"/>
      <c r="K6" s="73"/>
      <c r="L6" s="73"/>
      <c r="M6" s="73"/>
      <c r="N6" s="73"/>
      <c r="O6" s="73"/>
      <c r="P6" s="73"/>
      <c r="Q6" s="73"/>
      <c r="R6" s="73"/>
      <c r="S6" s="73"/>
      <c r="T6" s="73"/>
      <c r="U6" s="73"/>
      <c r="V6" s="73"/>
      <c r="W6" s="73"/>
      <c r="X6" s="73"/>
      <c r="Y6" s="73"/>
    </row>
    <row r="7" spans="1:13" s="67" customFormat="1" ht="22.5" customHeight="1">
      <c r="A7" s="1756"/>
      <c r="B7" s="1756"/>
      <c r="C7" s="1756"/>
      <c r="D7" s="1756"/>
      <c r="E7" s="1756"/>
      <c r="F7" s="1756"/>
      <c r="G7" s="1756"/>
      <c r="H7" s="1756"/>
      <c r="I7" s="1756"/>
      <c r="J7" s="1756"/>
      <c r="K7" s="1756"/>
      <c r="L7" s="1756"/>
      <c r="M7" s="68"/>
    </row>
    <row r="8" spans="1:20" s="67" customFormat="1" ht="39" customHeight="1" thickBot="1">
      <c r="A8" s="1755" t="s">
        <v>479</v>
      </c>
      <c r="B8" s="1755"/>
      <c r="C8" s="1755"/>
      <c r="D8" s="1755"/>
      <c r="E8" s="1755"/>
      <c r="F8" s="1755"/>
      <c r="G8" s="1755"/>
      <c r="H8" s="1755"/>
      <c r="I8" s="1755"/>
      <c r="J8" s="1755"/>
      <c r="K8" s="1755"/>
      <c r="L8" s="1755"/>
      <c r="M8" s="1755"/>
      <c r="N8" s="1755"/>
      <c r="O8" s="1755"/>
      <c r="P8" s="1755"/>
      <c r="Q8" s="1755"/>
      <c r="R8" s="1755"/>
      <c r="S8" s="1755"/>
      <c r="T8" s="1755"/>
    </row>
    <row r="9" spans="1:34" s="13" customFormat="1" ht="21.75" customHeight="1" thickBot="1">
      <c r="A9" s="1757" t="s">
        <v>473</v>
      </c>
      <c r="B9" s="1758"/>
      <c r="C9" s="1758"/>
      <c r="D9" s="1758"/>
      <c r="E9" s="1758"/>
      <c r="F9" s="1758"/>
      <c r="G9" s="1758"/>
      <c r="H9" s="1758"/>
      <c r="I9" s="1758"/>
      <c r="J9" s="1758"/>
      <c r="K9" s="1758"/>
      <c r="L9" s="1758"/>
      <c r="M9" s="1758"/>
      <c r="N9" s="1758"/>
      <c r="O9" s="1758"/>
      <c r="P9" s="1758"/>
      <c r="Q9" s="1758"/>
      <c r="R9" s="1758"/>
      <c r="S9" s="1758"/>
      <c r="T9" s="1759"/>
      <c r="U9" s="63"/>
      <c r="V9" s="63"/>
      <c r="W9" s="1757" t="s">
        <v>473</v>
      </c>
      <c r="X9" s="1758"/>
      <c r="Y9" s="1758"/>
      <c r="Z9" s="1758"/>
      <c r="AA9" s="1758"/>
      <c r="AB9" s="1758"/>
      <c r="AC9" s="1758"/>
      <c r="AD9" s="1758"/>
      <c r="AE9" s="1758"/>
      <c r="AF9" s="1758"/>
      <c r="AG9" s="1758"/>
      <c r="AH9" s="1759"/>
    </row>
    <row r="10" spans="1:34" s="13" customFormat="1" ht="12.75" customHeight="1">
      <c r="A10" s="1773" t="s">
        <v>95</v>
      </c>
      <c r="B10" s="1760" t="s">
        <v>176</v>
      </c>
      <c r="C10" s="1782" t="s">
        <v>203</v>
      </c>
      <c r="D10" s="1782"/>
      <c r="E10" s="1783"/>
      <c r="F10" s="1783"/>
      <c r="G10" s="1783"/>
      <c r="H10" s="1760" t="s">
        <v>57</v>
      </c>
      <c r="I10" s="1760" t="s">
        <v>472</v>
      </c>
      <c r="J10" s="1760" t="s">
        <v>1</v>
      </c>
      <c r="K10" s="1760" t="s">
        <v>62</v>
      </c>
      <c r="L10" s="1760" t="s">
        <v>403</v>
      </c>
      <c r="M10" s="1760" t="s">
        <v>97</v>
      </c>
      <c r="N10" s="1786"/>
      <c r="O10" s="1760" t="s">
        <v>25</v>
      </c>
      <c r="P10" s="1693" t="s">
        <v>72</v>
      </c>
      <c r="Q10" s="1760" t="s">
        <v>71</v>
      </c>
      <c r="R10" s="1778"/>
      <c r="S10" s="1778"/>
      <c r="T10" s="1779"/>
      <c r="U10" s="63"/>
      <c r="V10" s="63"/>
      <c r="W10" s="1773" t="s">
        <v>95</v>
      </c>
      <c r="X10" s="1791" t="s">
        <v>176</v>
      </c>
      <c r="Y10" s="1782" t="s">
        <v>203</v>
      </c>
      <c r="Z10" s="1782"/>
      <c r="AA10" s="1783"/>
      <c r="AB10" s="1783"/>
      <c r="AC10" s="1783"/>
      <c r="AD10" s="1760" t="s">
        <v>57</v>
      </c>
      <c r="AE10" s="1791" t="s">
        <v>472</v>
      </c>
      <c r="AF10" s="1791" t="s">
        <v>1</v>
      </c>
      <c r="AG10" s="1760" t="s">
        <v>62</v>
      </c>
      <c r="AH10" s="1794" t="s">
        <v>403</v>
      </c>
    </row>
    <row r="11" spans="1:34" s="13" customFormat="1" ht="87.75" customHeight="1" thickBot="1">
      <c r="A11" s="1352"/>
      <c r="B11" s="1774"/>
      <c r="C11" s="1784"/>
      <c r="D11" s="1784"/>
      <c r="E11" s="1785"/>
      <c r="F11" s="1785"/>
      <c r="G11" s="1785"/>
      <c r="H11" s="1766"/>
      <c r="I11" s="1761"/>
      <c r="J11" s="1761"/>
      <c r="K11" s="1766"/>
      <c r="L11" s="1766"/>
      <c r="M11" s="1766"/>
      <c r="N11" s="1766"/>
      <c r="O11" s="1766"/>
      <c r="P11" s="1787"/>
      <c r="Q11" s="1780"/>
      <c r="R11" s="1780"/>
      <c r="S11" s="1780"/>
      <c r="T11" s="1781"/>
      <c r="U11" s="63"/>
      <c r="V11" s="63"/>
      <c r="W11" s="1352"/>
      <c r="X11" s="1792"/>
      <c r="Y11" s="1784"/>
      <c r="Z11" s="1784"/>
      <c r="AA11" s="1785"/>
      <c r="AB11" s="1785"/>
      <c r="AC11" s="1785"/>
      <c r="AD11" s="1766"/>
      <c r="AE11" s="1793"/>
      <c r="AF11" s="1793"/>
      <c r="AG11" s="1766"/>
      <c r="AH11" s="1795"/>
    </row>
    <row r="12" spans="1:34" s="13" customFormat="1" ht="63.75" customHeight="1">
      <c r="A12" s="603">
        <f>W12</f>
        <v>2</v>
      </c>
      <c r="B12" s="604">
        <f>X12</f>
        <v>1</v>
      </c>
      <c r="C12" s="1764" t="str">
        <f>Y12</f>
        <v>Number of MARPs (IDUs, MSM and FSWs) covered with HIV testing and counselling (including provision of results) </v>
      </c>
      <c r="D12" s="1764"/>
      <c r="E12" s="1765"/>
      <c r="F12" s="1765"/>
      <c r="G12" s="1765"/>
      <c r="H12" s="942" t="str">
        <f>AD12</f>
        <v>Current grant</v>
      </c>
      <c r="I12" s="942" t="str">
        <f aca="true" t="shared" si="0" ref="I12:L27">AE12</f>
        <v>N-not cumulative</v>
      </c>
      <c r="J12" s="942" t="str">
        <f t="shared" si="0"/>
        <v>Yes - Top 10</v>
      </c>
      <c r="K12" s="997">
        <f t="shared" si="0"/>
        <v>11951</v>
      </c>
      <c r="L12" s="998">
        <f t="shared" si="0"/>
        <v>11171</v>
      </c>
      <c r="M12" s="1762"/>
      <c r="N12" s="1763"/>
      <c r="O12" s="940"/>
      <c r="P12" s="1004"/>
      <c r="Q12" s="1775"/>
      <c r="R12" s="1776"/>
      <c r="S12" s="1776"/>
      <c r="T12" s="1777"/>
      <c r="U12" s="63"/>
      <c r="V12" s="63"/>
      <c r="W12" s="603">
        <f>IF('PR_Programmatic Progress_1B'!A12="","",'PR_Programmatic Progress_1B'!A12)</f>
        <v>2</v>
      </c>
      <c r="X12" s="604">
        <f>IF('PR_Programmatic Progress_1B'!B12="","",'PR_Programmatic Progress_1B'!B12)</f>
        <v>1</v>
      </c>
      <c r="Y12" s="1764" t="str">
        <f>IF('PR_Programmatic Progress_1B'!C12="","",'PR_Programmatic Progress_1B'!C12)</f>
        <v>Number of MARPs (IDUs, MSM and FSWs) covered with HIV testing and counselling (including provision of results) </v>
      </c>
      <c r="Z12" s="1764"/>
      <c r="AA12" s="1765"/>
      <c r="AB12" s="1765"/>
      <c r="AC12" s="1765"/>
      <c r="AD12" s="942" t="str">
        <f>IF('PR_Programmatic Progress_1B'!G12="","",'PR_Programmatic Progress_1B'!G12)</f>
        <v>Current grant</v>
      </c>
      <c r="AE12" s="942" t="str">
        <f>IF('PR_Programmatic Progress_1B'!H12="","",'PR_Programmatic Progress_1B'!H12)</f>
        <v>N-not cumulative</v>
      </c>
      <c r="AF12" s="942" t="str">
        <f>IF('PR_Programmatic Progress_1B'!I12="","",'PR_Programmatic Progress_1B'!I12)</f>
        <v>Yes - Top 10</v>
      </c>
      <c r="AG12" s="942">
        <f>IF('PR_Programmatic Progress_1B'!L12="","",'PR_Programmatic Progress_1B'!L12)</f>
        <v>11951</v>
      </c>
      <c r="AH12" s="962">
        <f>IF('PR_Programmatic Progress_1B'!M12="","",'PR_Programmatic Progress_1B'!M12)</f>
        <v>11171</v>
      </c>
    </row>
    <row r="13" spans="1:34" s="13" customFormat="1" ht="63.75" customHeight="1">
      <c r="A13" s="605">
        <f aca="true" t="shared" si="1" ref="A13:A37">W13</f>
        <v>2</v>
      </c>
      <c r="B13" s="606" t="str">
        <f aca="true" t="shared" si="2" ref="B13:B37">X13</f>
        <v>1.1.</v>
      </c>
      <c r="C13" s="1733" t="str">
        <f aca="true" t="shared" si="3" ref="C13:C37">Y13</f>
        <v>Number of prisoners covered with VCT (HIV testing and counselling, including provision of results) </v>
      </c>
      <c r="D13" s="1734"/>
      <c r="E13" s="1734"/>
      <c r="F13" s="1734"/>
      <c r="G13" s="1735"/>
      <c r="H13" s="942" t="str">
        <f aca="true" t="shared" si="4" ref="H13:J37">AD13</f>
        <v>Current grant</v>
      </c>
      <c r="I13" s="942" t="str">
        <f t="shared" si="0"/>
        <v>N-not cumulative</v>
      </c>
      <c r="J13" s="942" t="str">
        <f t="shared" si="0"/>
        <v>Yes - Top 10</v>
      </c>
      <c r="K13" s="997">
        <f t="shared" si="0"/>
        <v>3415</v>
      </c>
      <c r="L13" s="999">
        <f aca="true" t="shared" si="5" ref="L13:L37">AH13</f>
        <v>2466</v>
      </c>
      <c r="M13" s="1739"/>
      <c r="N13" s="1740"/>
      <c r="O13" s="941"/>
      <c r="P13" s="1005"/>
      <c r="Q13" s="1788"/>
      <c r="R13" s="1789"/>
      <c r="S13" s="1789"/>
      <c r="T13" s="1790"/>
      <c r="U13" s="63"/>
      <c r="V13" s="63"/>
      <c r="W13" s="605">
        <f>IF('PR_Programmatic Progress_1B'!A13="","",'PR_Programmatic Progress_1B'!A13)</f>
        <v>2</v>
      </c>
      <c r="X13" s="606" t="str">
        <f>IF('PR_Programmatic Progress_1B'!B13="","",'PR_Programmatic Progress_1B'!B13)</f>
        <v>1.1.</v>
      </c>
      <c r="Y13" s="1733" t="str">
        <f>IF('PR_Programmatic Progress_1B'!C13="","",'PR_Programmatic Progress_1B'!C13)</f>
        <v>Number of prisoners covered with VCT (HIV testing and counselling, including provision of results) </v>
      </c>
      <c r="Z13" s="1734"/>
      <c r="AA13" s="1734"/>
      <c r="AB13" s="1734"/>
      <c r="AC13" s="1735"/>
      <c r="AD13" s="942" t="str">
        <f>IF('PR_Programmatic Progress_1B'!G13="","",'PR_Programmatic Progress_1B'!G13)</f>
        <v>Current grant</v>
      </c>
      <c r="AE13" s="942" t="str">
        <f>IF('PR_Programmatic Progress_1B'!H13="","",'PR_Programmatic Progress_1B'!H13)</f>
        <v>N-not cumulative</v>
      </c>
      <c r="AF13" s="942" t="str">
        <f>IF('PR_Programmatic Progress_1B'!I13="","",'PR_Programmatic Progress_1B'!I13)</f>
        <v>Yes - Top 10</v>
      </c>
      <c r="AG13" s="942">
        <f>IF('PR_Programmatic Progress_1B'!L13="","",'PR_Programmatic Progress_1B'!L13)</f>
        <v>3415</v>
      </c>
      <c r="AH13" s="963">
        <f>IF('PR_Programmatic Progress_1B'!M13="","",'PR_Programmatic Progress_1B'!M13)</f>
        <v>2466</v>
      </c>
    </row>
    <row r="14" spans="1:34" s="13" customFormat="1" ht="63.75" customHeight="1">
      <c r="A14" s="605">
        <f t="shared" si="1"/>
        <v>2</v>
      </c>
      <c r="B14" s="606">
        <f t="shared" si="2"/>
        <v>1.2</v>
      </c>
      <c r="C14" s="1733" t="str">
        <f t="shared" si="3"/>
        <v>Proportion of new individuals who test positive for HIV, enrolled in care (pre-ART or ART) services </v>
      </c>
      <c r="D14" s="1734"/>
      <c r="E14" s="1734"/>
      <c r="F14" s="1734"/>
      <c r="G14" s="1735"/>
      <c r="H14" s="942" t="str">
        <f t="shared" si="4"/>
        <v>Current grant</v>
      </c>
      <c r="I14" s="942" t="str">
        <f t="shared" si="0"/>
        <v>N-not cumulative</v>
      </c>
      <c r="J14" s="942" t="str">
        <f t="shared" si="0"/>
        <v>Yes - Top 10</v>
      </c>
      <c r="K14" s="997">
        <f t="shared" si="0"/>
        <v>0.89</v>
      </c>
      <c r="L14" s="999" t="str">
        <f t="shared" si="5"/>
        <v>na</v>
      </c>
      <c r="M14" s="1739"/>
      <c r="N14" s="1740"/>
      <c r="O14" s="939"/>
      <c r="P14" s="1006"/>
      <c r="Q14" s="1736"/>
      <c r="R14" s="1737"/>
      <c r="S14" s="1737"/>
      <c r="T14" s="1738"/>
      <c r="U14" s="63"/>
      <c r="V14" s="63"/>
      <c r="W14" s="605">
        <f>IF('PR_Programmatic Progress_1B'!A14="","",'PR_Programmatic Progress_1B'!A14)</f>
        <v>2</v>
      </c>
      <c r="X14" s="606">
        <f>IF('PR_Programmatic Progress_1B'!B14="","",'PR_Programmatic Progress_1B'!B14)</f>
        <v>1.2</v>
      </c>
      <c r="Y14" s="1733" t="str">
        <f>IF('PR_Programmatic Progress_1B'!C14="","",'PR_Programmatic Progress_1B'!C14)</f>
        <v>Proportion of new individuals who test positive for HIV, enrolled in care (pre-ART or ART) services </v>
      </c>
      <c r="Z14" s="1734"/>
      <c r="AA14" s="1734"/>
      <c r="AB14" s="1734"/>
      <c r="AC14" s="1735"/>
      <c r="AD14" s="942" t="str">
        <f>IF('PR_Programmatic Progress_1B'!G14="","",'PR_Programmatic Progress_1B'!G14)</f>
        <v>Current grant</v>
      </c>
      <c r="AE14" s="942" t="str">
        <f>IF('PR_Programmatic Progress_1B'!H14="","",'PR_Programmatic Progress_1B'!H14)</f>
        <v>N-not cumulative</v>
      </c>
      <c r="AF14" s="942" t="str">
        <f>IF('PR_Programmatic Progress_1B'!I14="","",'PR_Programmatic Progress_1B'!I14)</f>
        <v>Yes - Top 10</v>
      </c>
      <c r="AG14" s="942">
        <f>IF('PR_Programmatic Progress_1B'!L14="","",'PR_Programmatic Progress_1B'!L14)</f>
        <v>0.89</v>
      </c>
      <c r="AH14" s="963" t="str">
        <f>IF('PR_Programmatic Progress_1B'!M14="","",'PR_Programmatic Progress_1B'!M14)</f>
        <v>na</v>
      </c>
    </row>
    <row r="15" spans="1:34" s="13" customFormat="1" ht="63.75" customHeight="1">
      <c r="A15" s="605">
        <f t="shared" si="1"/>
        <v>2</v>
      </c>
      <c r="B15" s="606">
        <f t="shared" si="2"/>
        <v>2.1</v>
      </c>
      <c r="C15" s="1733" t="str">
        <f t="shared" si="3"/>
        <v>Number and percentage of MSM reached with HIV prevention programmes - defined package of services</v>
      </c>
      <c r="D15" s="1734"/>
      <c r="E15" s="1734"/>
      <c r="F15" s="1734"/>
      <c r="G15" s="1735"/>
      <c r="H15" s="942" t="str">
        <f t="shared" si="4"/>
        <v>Current grant</v>
      </c>
      <c r="I15" s="942" t="str">
        <f t="shared" si="0"/>
        <v>N-not cumulative</v>
      </c>
      <c r="J15" s="942" t="str">
        <f t="shared" si="0"/>
        <v>Yes - Top 10</v>
      </c>
      <c r="K15" s="997" t="str">
        <f t="shared" si="0"/>
        <v> 11.6%(1980/17000)</v>
      </c>
      <c r="L15" s="999" t="str">
        <f t="shared" si="5"/>
        <v> 8.5%(1438/17000) </v>
      </c>
      <c r="M15" s="1739"/>
      <c r="N15" s="1740"/>
      <c r="O15" s="939"/>
      <c r="P15" s="1006"/>
      <c r="Q15" s="1736"/>
      <c r="R15" s="1737"/>
      <c r="S15" s="1737"/>
      <c r="T15" s="1738"/>
      <c r="U15" s="63"/>
      <c r="V15" s="63"/>
      <c r="W15" s="605">
        <f>IF('PR_Programmatic Progress_1B'!A15="","",'PR_Programmatic Progress_1B'!A15)</f>
        <v>2</v>
      </c>
      <c r="X15" s="606">
        <f>IF('PR_Programmatic Progress_1B'!B15="","",'PR_Programmatic Progress_1B'!B15)</f>
        <v>2.1</v>
      </c>
      <c r="Y15" s="1733" t="str">
        <f>IF('PR_Programmatic Progress_1B'!C15="","",'PR_Programmatic Progress_1B'!C15)</f>
        <v>Number and percentage of MSM reached with HIV prevention programmes - defined package of services</v>
      </c>
      <c r="Z15" s="1734"/>
      <c r="AA15" s="1734"/>
      <c r="AB15" s="1734"/>
      <c r="AC15" s="1735"/>
      <c r="AD15" s="942" t="str">
        <f>IF('PR_Programmatic Progress_1B'!G15="","",'PR_Programmatic Progress_1B'!G15)</f>
        <v>Current grant</v>
      </c>
      <c r="AE15" s="942" t="str">
        <f>IF('PR_Programmatic Progress_1B'!H15="","",'PR_Programmatic Progress_1B'!H15)</f>
        <v>N-not cumulative</v>
      </c>
      <c r="AF15" s="942" t="str">
        <f>IF('PR_Programmatic Progress_1B'!I15="","",'PR_Programmatic Progress_1B'!I15)</f>
        <v>Yes - Top 10</v>
      </c>
      <c r="AG15" s="942" t="str">
        <f>IF('PR_Programmatic Progress_1B'!L15="","",'PR_Programmatic Progress_1B'!L15)</f>
        <v> 11.6%(1980/17000)</v>
      </c>
      <c r="AH15" s="963" t="str">
        <f>IF('PR_Programmatic Progress_1B'!M15="","",'PR_Programmatic Progress_1B'!M15)</f>
        <v> 8.5%(1438/17000) </v>
      </c>
    </row>
    <row r="16" spans="1:34" s="13" customFormat="1" ht="63.75" customHeight="1">
      <c r="A16" s="605">
        <f t="shared" si="1"/>
        <v>2</v>
      </c>
      <c r="B16" s="606">
        <f t="shared" si="2"/>
        <v>2.2</v>
      </c>
      <c r="C16" s="1733" t="str">
        <f t="shared" si="3"/>
        <v>Number and percentage of IDUs reached with HIV prevention programmes - defined package of services </v>
      </c>
      <c r="D16" s="1734"/>
      <c r="E16" s="1734"/>
      <c r="F16" s="1734"/>
      <c r="G16" s="1735"/>
      <c r="H16" s="942" t="str">
        <f t="shared" si="4"/>
        <v>Current grant</v>
      </c>
      <c r="I16" s="942" t="str">
        <f t="shared" si="0"/>
        <v>N-not cumulative</v>
      </c>
      <c r="J16" s="942" t="str">
        <f t="shared" si="0"/>
        <v>Yes - Top 10</v>
      </c>
      <c r="K16" s="997" t="str">
        <f t="shared" si="0"/>
        <v> 41% (18281/45000) </v>
      </c>
      <c r="L16" s="999" t="str">
        <f t="shared" si="5"/>
        <v>42% (18978/45000) </v>
      </c>
      <c r="M16" s="1739"/>
      <c r="N16" s="1740"/>
      <c r="O16" s="939"/>
      <c r="P16" s="1006"/>
      <c r="Q16" s="1736"/>
      <c r="R16" s="1737"/>
      <c r="S16" s="1737"/>
      <c r="T16" s="1738"/>
      <c r="U16" s="63"/>
      <c r="V16" s="63"/>
      <c r="W16" s="605">
        <f>IF('PR_Programmatic Progress_1B'!A16="","",'PR_Programmatic Progress_1B'!A16)</f>
        <v>2</v>
      </c>
      <c r="X16" s="606">
        <f>IF('PR_Programmatic Progress_1B'!B16="","",'PR_Programmatic Progress_1B'!B16)</f>
        <v>2.2</v>
      </c>
      <c r="Y16" s="1733" t="str">
        <f>IF('PR_Programmatic Progress_1B'!C16="","",'PR_Programmatic Progress_1B'!C16)</f>
        <v>Number and percentage of IDUs reached with HIV prevention programmes - defined package of services </v>
      </c>
      <c r="Z16" s="1734"/>
      <c r="AA16" s="1734"/>
      <c r="AB16" s="1734"/>
      <c r="AC16" s="1735"/>
      <c r="AD16" s="942" t="str">
        <f>IF('PR_Programmatic Progress_1B'!G16="","",'PR_Programmatic Progress_1B'!G16)</f>
        <v>Current grant</v>
      </c>
      <c r="AE16" s="942" t="str">
        <f>IF('PR_Programmatic Progress_1B'!H16="","",'PR_Programmatic Progress_1B'!H16)</f>
        <v>N-not cumulative</v>
      </c>
      <c r="AF16" s="942" t="str">
        <f>IF('PR_Programmatic Progress_1B'!I16="","",'PR_Programmatic Progress_1B'!I16)</f>
        <v>Yes - Top 10</v>
      </c>
      <c r="AG16" s="942" t="str">
        <f>IF('PR_Programmatic Progress_1B'!L16="","",'PR_Programmatic Progress_1B'!L16)</f>
        <v> 41% (18281/45000) </v>
      </c>
      <c r="AH16" s="963" t="str">
        <f>IF('PR_Programmatic Progress_1B'!M16="","",'PR_Programmatic Progress_1B'!M16)</f>
        <v>42% (18978/45000) </v>
      </c>
    </row>
    <row r="17" spans="1:34" s="13" customFormat="1" ht="63.75" customHeight="1">
      <c r="A17" s="605">
        <f t="shared" si="1"/>
        <v>2</v>
      </c>
      <c r="B17" s="606">
        <f t="shared" si="2"/>
        <v>2.3</v>
      </c>
      <c r="C17" s="1733" t="str">
        <f t="shared" si="3"/>
        <v>Number and percentage of FSWs reached with HIV prevention programmes - defined package of services </v>
      </c>
      <c r="D17" s="1734"/>
      <c r="E17" s="1734"/>
      <c r="F17" s="1734"/>
      <c r="G17" s="1735"/>
      <c r="H17" s="942" t="str">
        <f t="shared" si="4"/>
        <v>Current grant</v>
      </c>
      <c r="I17" s="942" t="str">
        <f t="shared" si="0"/>
        <v>N-not cumulative</v>
      </c>
      <c r="J17" s="942" t="str">
        <f t="shared" si="0"/>
        <v>Yes - Top 10</v>
      </c>
      <c r="K17" s="997" t="str">
        <f aca="true" t="shared" si="6" ref="K17:K37">AG17</f>
        <v>23% (1470/6500)</v>
      </c>
      <c r="L17" s="999" t="str">
        <f t="shared" si="5"/>
        <v>19% (1207/6500)</v>
      </c>
      <c r="M17" s="1739"/>
      <c r="N17" s="1740"/>
      <c r="O17" s="939"/>
      <c r="P17" s="1006"/>
      <c r="Q17" s="1736"/>
      <c r="R17" s="1737"/>
      <c r="S17" s="1737"/>
      <c r="T17" s="1738"/>
      <c r="U17" s="63"/>
      <c r="V17" s="63"/>
      <c r="W17" s="605">
        <f>IF('PR_Programmatic Progress_1B'!A17="","",'PR_Programmatic Progress_1B'!A17)</f>
        <v>2</v>
      </c>
      <c r="X17" s="606">
        <f>IF('PR_Programmatic Progress_1B'!B17="","",'PR_Programmatic Progress_1B'!B17)</f>
        <v>2.3</v>
      </c>
      <c r="Y17" s="1733" t="str">
        <f>IF('PR_Programmatic Progress_1B'!C17="","",'PR_Programmatic Progress_1B'!C17)</f>
        <v>Number and percentage of FSWs reached with HIV prevention programmes - defined package of services </v>
      </c>
      <c r="Z17" s="1734"/>
      <c r="AA17" s="1734"/>
      <c r="AB17" s="1734"/>
      <c r="AC17" s="1735"/>
      <c r="AD17" s="942" t="str">
        <f>IF('PR_Programmatic Progress_1B'!G17="","",'PR_Programmatic Progress_1B'!G17)</f>
        <v>Current grant</v>
      </c>
      <c r="AE17" s="942" t="str">
        <f>IF('PR_Programmatic Progress_1B'!H17="","",'PR_Programmatic Progress_1B'!H17)</f>
        <v>N-not cumulative</v>
      </c>
      <c r="AF17" s="942" t="str">
        <f>IF('PR_Programmatic Progress_1B'!I17="","",'PR_Programmatic Progress_1B'!I17)</f>
        <v>Yes - Top 10</v>
      </c>
      <c r="AG17" s="942" t="str">
        <f>IF('PR_Programmatic Progress_1B'!L17="","",'PR_Programmatic Progress_1B'!L17)</f>
        <v>23% (1470/6500)</v>
      </c>
      <c r="AH17" s="963" t="str">
        <f>IF('PR_Programmatic Progress_1B'!M17="","",'PR_Programmatic Progress_1B'!M17)</f>
        <v>19% (1207/6500)</v>
      </c>
    </row>
    <row r="18" spans="1:34" s="13" customFormat="1" ht="63.75" customHeight="1">
      <c r="A18" s="605">
        <f t="shared" si="1"/>
        <v>2</v>
      </c>
      <c r="B18" s="606">
        <f t="shared" si="2"/>
        <v>2.4</v>
      </c>
      <c r="C18" s="1733" t="str">
        <f t="shared" si="3"/>
        <v>Percentage of individuals receiving OST who received treatment for at least 6 months</v>
      </c>
      <c r="D18" s="1734"/>
      <c r="E18" s="1734"/>
      <c r="F18" s="1734"/>
      <c r="G18" s="1735"/>
      <c r="H18" s="942" t="str">
        <f t="shared" si="4"/>
        <v>Current grant</v>
      </c>
      <c r="I18" s="942" t="str">
        <f t="shared" si="0"/>
        <v>N-not cumulative</v>
      </c>
      <c r="J18" s="942" t="str">
        <f t="shared" si="0"/>
        <v>Yes - Top 10</v>
      </c>
      <c r="K18" s="997">
        <f t="shared" si="6"/>
        <v>480</v>
      </c>
      <c r="L18" s="999">
        <f t="shared" si="5"/>
        <v>588</v>
      </c>
      <c r="M18" s="1739"/>
      <c r="N18" s="1740"/>
      <c r="O18" s="939"/>
      <c r="P18" s="1006"/>
      <c r="Q18" s="1736"/>
      <c r="R18" s="1737"/>
      <c r="S18" s="1737"/>
      <c r="T18" s="1738"/>
      <c r="U18" s="63"/>
      <c r="V18" s="63"/>
      <c r="W18" s="605">
        <f>IF('PR_Programmatic Progress_1B'!A18="","",'PR_Programmatic Progress_1B'!A18)</f>
        <v>2</v>
      </c>
      <c r="X18" s="606">
        <f>IF('PR_Programmatic Progress_1B'!B18="","",'PR_Programmatic Progress_1B'!B18)</f>
        <v>2.4</v>
      </c>
      <c r="Y18" s="1733" t="str">
        <f>IF('PR_Programmatic Progress_1B'!C18="","",'PR_Programmatic Progress_1B'!C18)</f>
        <v>Percentage of individuals receiving OST who received treatment for at least 6 months</v>
      </c>
      <c r="Z18" s="1734"/>
      <c r="AA18" s="1734"/>
      <c r="AB18" s="1734"/>
      <c r="AC18" s="1735"/>
      <c r="AD18" s="942" t="str">
        <f>IF('PR_Programmatic Progress_1B'!G18="","",'PR_Programmatic Progress_1B'!G18)</f>
        <v>Current grant</v>
      </c>
      <c r="AE18" s="942" t="str">
        <f>IF('PR_Programmatic Progress_1B'!H18="","",'PR_Programmatic Progress_1B'!H18)</f>
        <v>N-not cumulative</v>
      </c>
      <c r="AF18" s="942" t="str">
        <f>IF('PR_Programmatic Progress_1B'!I18="","",'PR_Programmatic Progress_1B'!I18)</f>
        <v>Yes - Top 10</v>
      </c>
      <c r="AG18" s="942">
        <f>IF('PR_Programmatic Progress_1B'!L18="","",'PR_Programmatic Progress_1B'!L18)</f>
        <v>480</v>
      </c>
      <c r="AH18" s="963">
        <f>IF('PR_Programmatic Progress_1B'!M18="","",'PR_Programmatic Progress_1B'!M18)</f>
        <v>588</v>
      </c>
    </row>
    <row r="19" spans="1:34" s="13" customFormat="1" ht="63.75" customHeight="1">
      <c r="A19" s="605">
        <f t="shared" si="1"/>
        <v>2</v>
      </c>
      <c r="B19" s="606">
        <f t="shared" si="2"/>
        <v>2.5</v>
      </c>
      <c r="C19" s="1733" t="str">
        <f t="shared" si="3"/>
        <v>Percentage of key affected population screened for TB</v>
      </c>
      <c r="D19" s="1734"/>
      <c r="E19" s="1734"/>
      <c r="F19" s="1734"/>
      <c r="G19" s="1735"/>
      <c r="H19" s="942" t="str">
        <f t="shared" si="4"/>
        <v>Current grant</v>
      </c>
      <c r="I19" s="942" t="str">
        <f t="shared" si="0"/>
        <v>N-not cumulative</v>
      </c>
      <c r="J19" s="942" t="str">
        <f t="shared" si="0"/>
        <v>No</v>
      </c>
      <c r="K19" s="997" t="str">
        <f t="shared" si="6"/>
        <v>50% (5976/11951)</v>
      </c>
      <c r="L19" s="999" t="str">
        <f t="shared" si="5"/>
        <v>48%(5700/11951)</v>
      </c>
      <c r="M19" s="1739"/>
      <c r="N19" s="1740"/>
      <c r="O19" s="939"/>
      <c r="P19" s="1006"/>
      <c r="Q19" s="1736"/>
      <c r="R19" s="1737"/>
      <c r="S19" s="1737"/>
      <c r="T19" s="1738"/>
      <c r="U19" s="63"/>
      <c r="V19" s="63"/>
      <c r="W19" s="605">
        <f>IF('PR_Programmatic Progress_1B'!A19="","",'PR_Programmatic Progress_1B'!A19)</f>
        <v>2</v>
      </c>
      <c r="X19" s="606">
        <f>IF('PR_Programmatic Progress_1B'!B19="","",'PR_Programmatic Progress_1B'!B19)</f>
        <v>2.5</v>
      </c>
      <c r="Y19" s="1733" t="str">
        <f>IF('PR_Programmatic Progress_1B'!C19="","",'PR_Programmatic Progress_1B'!C19)</f>
        <v>Percentage of key affected population screened for TB</v>
      </c>
      <c r="Z19" s="1734"/>
      <c r="AA19" s="1734"/>
      <c r="AB19" s="1734"/>
      <c r="AC19" s="1735"/>
      <c r="AD19" s="942" t="str">
        <f>IF('PR_Programmatic Progress_1B'!G19="","",'PR_Programmatic Progress_1B'!G19)</f>
        <v>Current grant</v>
      </c>
      <c r="AE19" s="942" t="str">
        <f>IF('PR_Programmatic Progress_1B'!H19="","",'PR_Programmatic Progress_1B'!H19)</f>
        <v>N-not cumulative</v>
      </c>
      <c r="AF19" s="942" t="str">
        <f>IF('PR_Programmatic Progress_1B'!I19="","",'PR_Programmatic Progress_1B'!I19)</f>
        <v>No</v>
      </c>
      <c r="AG19" s="942" t="str">
        <f>IF('PR_Programmatic Progress_1B'!L19="","",'PR_Programmatic Progress_1B'!L19)</f>
        <v>50% (5976/11951)</v>
      </c>
      <c r="AH19" s="963" t="str">
        <f>IF('PR_Programmatic Progress_1B'!M19="","",'PR_Programmatic Progress_1B'!M19)</f>
        <v>48%(5700/11951)</v>
      </c>
    </row>
    <row r="20" spans="1:34" s="13" customFormat="1" ht="63.75" customHeight="1">
      <c r="A20" s="605">
        <f t="shared" si="1"/>
        <v>3</v>
      </c>
      <c r="B20" s="606">
        <f t="shared" si="2"/>
        <v>3</v>
      </c>
      <c r="C20" s="1733" t="str">
        <f t="shared" si="3"/>
        <v>Number and percentage of eligible adults and children currently receiving antiretroviral therapy  </v>
      </c>
      <c r="D20" s="1734"/>
      <c r="E20" s="1734"/>
      <c r="F20" s="1734"/>
      <c r="G20" s="1735"/>
      <c r="H20" s="942" t="str">
        <f t="shared" si="4"/>
        <v>Current grant</v>
      </c>
      <c r="I20" s="942" t="str">
        <f t="shared" si="0"/>
        <v>N-not cumulative</v>
      </c>
      <c r="J20" s="942" t="str">
        <f t="shared" si="0"/>
        <v>Yes - Top 10</v>
      </c>
      <c r="K20" s="997" t="str">
        <f t="shared" si="6"/>
        <v> 64.0%(3000/4689) </v>
      </c>
      <c r="L20" s="999" t="str">
        <f t="shared" si="5"/>
        <v>60% (2808/ 4689)</v>
      </c>
      <c r="M20" s="1739"/>
      <c r="N20" s="1740"/>
      <c r="O20" s="939"/>
      <c r="P20" s="1006"/>
      <c r="Q20" s="1736"/>
      <c r="R20" s="1737"/>
      <c r="S20" s="1737"/>
      <c r="T20" s="1738"/>
      <c r="U20" s="63"/>
      <c r="V20" s="63"/>
      <c r="W20" s="605">
        <f>IF('PR_Programmatic Progress_1B'!A20="","",'PR_Programmatic Progress_1B'!A20)</f>
        <v>3</v>
      </c>
      <c r="X20" s="606">
        <f>IF('PR_Programmatic Progress_1B'!B20="","",'PR_Programmatic Progress_1B'!B20)</f>
        <v>3</v>
      </c>
      <c r="Y20" s="1733" t="str">
        <f>IF('PR_Programmatic Progress_1B'!C20="","",'PR_Programmatic Progress_1B'!C20)</f>
        <v>Number and percentage of eligible adults and children currently receiving antiretroviral therapy  </v>
      </c>
      <c r="Z20" s="1734"/>
      <c r="AA20" s="1734"/>
      <c r="AB20" s="1734"/>
      <c r="AC20" s="1735"/>
      <c r="AD20" s="942" t="str">
        <f>IF('PR_Programmatic Progress_1B'!G20="","",'PR_Programmatic Progress_1B'!G20)</f>
        <v>Current grant</v>
      </c>
      <c r="AE20" s="942" t="str">
        <f>IF('PR_Programmatic Progress_1B'!H20="","",'PR_Programmatic Progress_1B'!H20)</f>
        <v>N-not cumulative</v>
      </c>
      <c r="AF20" s="942" t="str">
        <f>IF('PR_Programmatic Progress_1B'!I20="","",'PR_Programmatic Progress_1B'!I20)</f>
        <v>Yes - Top 10</v>
      </c>
      <c r="AG20" s="942" t="str">
        <f>IF('PR_Programmatic Progress_1B'!L20="","",'PR_Programmatic Progress_1B'!L20)</f>
        <v> 64.0%(3000/4689) </v>
      </c>
      <c r="AH20" s="963" t="str">
        <f>IF('PR_Programmatic Progress_1B'!M20="","",'PR_Programmatic Progress_1B'!M20)</f>
        <v>60% (2808/ 4689)</v>
      </c>
    </row>
    <row r="21" spans="1:34" s="13" customFormat="1" ht="63.75" customHeight="1">
      <c r="A21" s="605">
        <f t="shared" si="1"/>
        <v>3</v>
      </c>
      <c r="B21" s="606">
        <f t="shared" si="2"/>
        <v>3.1</v>
      </c>
      <c r="C21" s="1733" t="str">
        <f t="shared" si="3"/>
        <v>Percentage of adults and children that initiated ART, with an undetectable viral load at 12 months (&lt;1000 copies/ml)</v>
      </c>
      <c r="D21" s="1734"/>
      <c r="E21" s="1734"/>
      <c r="F21" s="1734"/>
      <c r="G21" s="1735"/>
      <c r="H21" s="942" t="str">
        <f t="shared" si="4"/>
        <v>Current grant</v>
      </c>
      <c r="I21" s="942" t="str">
        <f t="shared" si="0"/>
        <v>Y-cumulative annually</v>
      </c>
      <c r="J21" s="942" t="str">
        <f t="shared" si="0"/>
        <v>No</v>
      </c>
      <c r="K21" s="997">
        <f t="shared" si="6"/>
        <v>0.83</v>
      </c>
      <c r="L21" s="999" t="str">
        <f t="shared" si="5"/>
        <v>na</v>
      </c>
      <c r="M21" s="1739"/>
      <c r="N21" s="1740"/>
      <c r="O21" s="939"/>
      <c r="P21" s="1006"/>
      <c r="Q21" s="1736"/>
      <c r="R21" s="1737"/>
      <c r="S21" s="1737"/>
      <c r="T21" s="1738"/>
      <c r="U21" s="63"/>
      <c r="V21" s="63"/>
      <c r="W21" s="605">
        <f>IF('PR_Programmatic Progress_1B'!A21="","",'PR_Programmatic Progress_1B'!A21)</f>
        <v>3</v>
      </c>
      <c r="X21" s="606">
        <f>IF('PR_Programmatic Progress_1B'!B21="","",'PR_Programmatic Progress_1B'!B21)</f>
        <v>3.1</v>
      </c>
      <c r="Y21" s="1733" t="str">
        <f>IF('PR_Programmatic Progress_1B'!C21="","",'PR_Programmatic Progress_1B'!C21)</f>
        <v>Percentage of adults and children that initiated ART, with an undetectable viral load at 12 months (&lt;1000 copies/ml)</v>
      </c>
      <c r="Z21" s="1734"/>
      <c r="AA21" s="1734"/>
      <c r="AB21" s="1734"/>
      <c r="AC21" s="1735"/>
      <c r="AD21" s="942" t="str">
        <f>IF('PR_Programmatic Progress_1B'!G21="","",'PR_Programmatic Progress_1B'!G21)</f>
        <v>Current grant</v>
      </c>
      <c r="AE21" s="942" t="str">
        <f>IF('PR_Programmatic Progress_1B'!H21="","",'PR_Programmatic Progress_1B'!H21)</f>
        <v>Y-cumulative annually</v>
      </c>
      <c r="AF21" s="942" t="str">
        <f>IF('PR_Programmatic Progress_1B'!I21="","",'PR_Programmatic Progress_1B'!I21)</f>
        <v>No</v>
      </c>
      <c r="AG21" s="942">
        <f>IF('PR_Programmatic Progress_1B'!L21="","",'PR_Programmatic Progress_1B'!L21)</f>
        <v>0.83</v>
      </c>
      <c r="AH21" s="963" t="str">
        <f>IF('PR_Programmatic Progress_1B'!M21="","",'PR_Programmatic Progress_1B'!M21)</f>
        <v>na</v>
      </c>
    </row>
    <row r="22" spans="1:34" s="13" customFormat="1" ht="63.75" customHeight="1">
      <c r="A22" s="605">
        <f t="shared" si="1"/>
        <v>3</v>
      </c>
      <c r="B22" s="606">
        <f t="shared" si="2"/>
        <v>3.2</v>
      </c>
      <c r="C22" s="1733" t="str">
        <f t="shared" si="3"/>
        <v>Number of patients with HIV Hep C co-infection receiving Hep C treatment </v>
      </c>
      <c r="D22" s="1734"/>
      <c r="E22" s="1734"/>
      <c r="F22" s="1734"/>
      <c r="G22" s="1735"/>
      <c r="H22" s="942" t="str">
        <f t="shared" si="4"/>
        <v>Current grant</v>
      </c>
      <c r="I22" s="942" t="str">
        <f t="shared" si="0"/>
        <v>Y-cumulative annually</v>
      </c>
      <c r="J22" s="942" t="str">
        <f t="shared" si="0"/>
        <v>No</v>
      </c>
      <c r="K22" s="997">
        <f t="shared" si="6"/>
        <v>75</v>
      </c>
      <c r="L22" s="999">
        <f t="shared" si="5"/>
        <v>12</v>
      </c>
      <c r="M22" s="1739"/>
      <c r="N22" s="1740"/>
      <c r="O22" s="939"/>
      <c r="P22" s="1006"/>
      <c r="Q22" s="1736"/>
      <c r="R22" s="1737"/>
      <c r="S22" s="1737"/>
      <c r="T22" s="1738"/>
      <c r="U22" s="63"/>
      <c r="V22" s="63"/>
      <c r="W22" s="605">
        <f>IF('PR_Programmatic Progress_1B'!A22="","",'PR_Programmatic Progress_1B'!A22)</f>
        <v>3</v>
      </c>
      <c r="X22" s="606">
        <f>IF('PR_Programmatic Progress_1B'!B22="","",'PR_Programmatic Progress_1B'!B22)</f>
        <v>3.2</v>
      </c>
      <c r="Y22" s="1733" t="str">
        <f>IF('PR_Programmatic Progress_1B'!C22="","",'PR_Programmatic Progress_1B'!C22)</f>
        <v>Number of patients with HIV Hep C co-infection receiving Hep C treatment </v>
      </c>
      <c r="Z22" s="1734"/>
      <c r="AA22" s="1734"/>
      <c r="AB22" s="1734"/>
      <c r="AC22" s="1735"/>
      <c r="AD22" s="942" t="str">
        <f>IF('PR_Programmatic Progress_1B'!G22="","",'PR_Programmatic Progress_1B'!G22)</f>
        <v>Current grant</v>
      </c>
      <c r="AE22" s="942" t="str">
        <f>IF('PR_Programmatic Progress_1B'!H22="","",'PR_Programmatic Progress_1B'!H22)</f>
        <v>Y-cumulative annually</v>
      </c>
      <c r="AF22" s="942" t="str">
        <f>IF('PR_Programmatic Progress_1B'!I22="","",'PR_Programmatic Progress_1B'!I22)</f>
        <v>No</v>
      </c>
      <c r="AG22" s="942">
        <f>IF('PR_Programmatic Progress_1B'!L22="","",'PR_Programmatic Progress_1B'!L22)</f>
        <v>75</v>
      </c>
      <c r="AH22" s="963">
        <f>IF('PR_Programmatic Progress_1B'!M22="","",'PR_Programmatic Progress_1B'!M22)</f>
        <v>12</v>
      </c>
    </row>
    <row r="23" spans="1:34" s="13" customFormat="1" ht="63.75" customHeight="1">
      <c r="A23" s="605">
        <f t="shared" si="1"/>
      </c>
      <c r="B23" s="606">
        <f t="shared" si="2"/>
      </c>
      <c r="C23" s="1733">
        <f t="shared" si="3"/>
      </c>
      <c r="D23" s="1734"/>
      <c r="E23" s="1734"/>
      <c r="F23" s="1734"/>
      <c r="G23" s="1735"/>
      <c r="H23" s="942" t="str">
        <f t="shared" si="4"/>
        <v>Select</v>
      </c>
      <c r="I23" s="942" t="str">
        <f t="shared" si="0"/>
        <v>Select</v>
      </c>
      <c r="J23" s="942" t="str">
        <f t="shared" si="0"/>
        <v>Select</v>
      </c>
      <c r="K23" s="997" t="str">
        <f t="shared" si="6"/>
        <v>-</v>
      </c>
      <c r="L23" s="999" t="str">
        <f t="shared" si="5"/>
        <v>-</v>
      </c>
      <c r="M23" s="1739"/>
      <c r="N23" s="1740"/>
      <c r="O23" s="939"/>
      <c r="P23" s="1006"/>
      <c r="Q23" s="1736"/>
      <c r="R23" s="1737"/>
      <c r="S23" s="1737"/>
      <c r="T23" s="1738"/>
      <c r="U23" s="63"/>
      <c r="V23" s="63"/>
      <c r="W23" s="605">
        <f>IF('PR_Programmatic Progress_1B'!A23="","",'PR_Programmatic Progress_1B'!A23)</f>
      </c>
      <c r="X23" s="606">
        <f>IF('PR_Programmatic Progress_1B'!B23="","",'PR_Programmatic Progress_1B'!B23)</f>
      </c>
      <c r="Y23" s="1733">
        <f>IF('PR_Programmatic Progress_1B'!C23="","",'PR_Programmatic Progress_1B'!C23)</f>
      </c>
      <c r="Z23" s="1734"/>
      <c r="AA23" s="1734"/>
      <c r="AB23" s="1734"/>
      <c r="AC23" s="1735"/>
      <c r="AD23" s="942" t="str">
        <f>IF('PR_Programmatic Progress_1B'!G23="","",'PR_Programmatic Progress_1B'!G23)</f>
        <v>Select</v>
      </c>
      <c r="AE23" s="942" t="str">
        <f>IF('PR_Programmatic Progress_1B'!H23="","",'PR_Programmatic Progress_1B'!H23)</f>
        <v>Select</v>
      </c>
      <c r="AF23" s="942" t="str">
        <f>IF('PR_Programmatic Progress_1B'!I23="","",'PR_Programmatic Progress_1B'!I23)</f>
        <v>Select</v>
      </c>
      <c r="AG23" s="942" t="str">
        <f>IF('PR_Programmatic Progress_1B'!L23="","",'PR_Programmatic Progress_1B'!L23)</f>
        <v>-</v>
      </c>
      <c r="AH23" s="963" t="str">
        <f>IF('PR_Programmatic Progress_1B'!M23="","",'PR_Programmatic Progress_1B'!M23)</f>
        <v>-</v>
      </c>
    </row>
    <row r="24" spans="1:34" s="13" customFormat="1" ht="63.75" customHeight="1">
      <c r="A24" s="605">
        <f t="shared" si="1"/>
      </c>
      <c r="B24" s="606">
        <f t="shared" si="2"/>
      </c>
      <c r="C24" s="1733">
        <f t="shared" si="3"/>
      </c>
      <c r="D24" s="1734"/>
      <c r="E24" s="1734"/>
      <c r="F24" s="1734"/>
      <c r="G24" s="1735"/>
      <c r="H24" s="942" t="str">
        <f t="shared" si="4"/>
        <v>Select</v>
      </c>
      <c r="I24" s="942" t="str">
        <f t="shared" si="0"/>
        <v>Select</v>
      </c>
      <c r="J24" s="942" t="str">
        <f t="shared" si="0"/>
        <v>Select</v>
      </c>
      <c r="K24" s="997" t="str">
        <f t="shared" si="6"/>
        <v>-</v>
      </c>
      <c r="L24" s="999" t="str">
        <f t="shared" si="5"/>
        <v>-</v>
      </c>
      <c r="M24" s="1739"/>
      <c r="N24" s="1740"/>
      <c r="O24" s="939"/>
      <c r="P24" s="1006"/>
      <c r="Q24" s="1736"/>
      <c r="R24" s="1737"/>
      <c r="S24" s="1737"/>
      <c r="T24" s="1738"/>
      <c r="U24" s="63"/>
      <c r="V24" s="63"/>
      <c r="W24" s="605">
        <f>IF('PR_Programmatic Progress_1B'!A24="","",'PR_Programmatic Progress_1B'!A24)</f>
      </c>
      <c r="X24" s="606">
        <f>IF('PR_Programmatic Progress_1B'!B24="","",'PR_Programmatic Progress_1B'!B24)</f>
      </c>
      <c r="Y24" s="1733">
        <f>IF('PR_Programmatic Progress_1B'!C24="","",'PR_Programmatic Progress_1B'!C24)</f>
      </c>
      <c r="Z24" s="1734"/>
      <c r="AA24" s="1734"/>
      <c r="AB24" s="1734"/>
      <c r="AC24" s="1735"/>
      <c r="AD24" s="942" t="str">
        <f>IF('PR_Programmatic Progress_1B'!G24="","",'PR_Programmatic Progress_1B'!G24)</f>
        <v>Select</v>
      </c>
      <c r="AE24" s="942" t="str">
        <f>IF('PR_Programmatic Progress_1B'!H24="","",'PR_Programmatic Progress_1B'!H24)</f>
        <v>Select</v>
      </c>
      <c r="AF24" s="942" t="str">
        <f>IF('PR_Programmatic Progress_1B'!I24="","",'PR_Programmatic Progress_1B'!I24)</f>
        <v>Select</v>
      </c>
      <c r="AG24" s="942" t="str">
        <f>IF('PR_Programmatic Progress_1B'!L24="","",'PR_Programmatic Progress_1B'!L24)</f>
        <v>-</v>
      </c>
      <c r="AH24" s="963" t="str">
        <f>IF('PR_Programmatic Progress_1B'!M24="","",'PR_Programmatic Progress_1B'!M24)</f>
        <v>-</v>
      </c>
    </row>
    <row r="25" spans="1:34" s="13" customFormat="1" ht="63.75" customHeight="1">
      <c r="A25" s="605">
        <f t="shared" si="1"/>
      </c>
      <c r="B25" s="606">
        <f t="shared" si="2"/>
      </c>
      <c r="C25" s="1733">
        <f t="shared" si="3"/>
      </c>
      <c r="D25" s="1734"/>
      <c r="E25" s="1734"/>
      <c r="F25" s="1734"/>
      <c r="G25" s="1735"/>
      <c r="H25" s="942" t="str">
        <f t="shared" si="4"/>
        <v>Select</v>
      </c>
      <c r="I25" s="942" t="str">
        <f t="shared" si="0"/>
        <v>Select</v>
      </c>
      <c r="J25" s="942" t="str">
        <f t="shared" si="0"/>
        <v>Select</v>
      </c>
      <c r="K25" s="997" t="str">
        <f t="shared" si="6"/>
        <v>-</v>
      </c>
      <c r="L25" s="999" t="str">
        <f t="shared" si="5"/>
        <v>-</v>
      </c>
      <c r="M25" s="1739"/>
      <c r="N25" s="1740"/>
      <c r="O25" s="939"/>
      <c r="P25" s="1006"/>
      <c r="Q25" s="1736"/>
      <c r="R25" s="1737"/>
      <c r="S25" s="1737"/>
      <c r="T25" s="1738"/>
      <c r="U25" s="63"/>
      <c r="V25" s="63"/>
      <c r="W25" s="605">
        <f>IF('PR_Programmatic Progress_1B'!A25="","",'PR_Programmatic Progress_1B'!A25)</f>
      </c>
      <c r="X25" s="606">
        <f>IF('PR_Programmatic Progress_1B'!B25="","",'PR_Programmatic Progress_1B'!B25)</f>
      </c>
      <c r="Y25" s="1733">
        <f>IF('PR_Programmatic Progress_1B'!C25="","",'PR_Programmatic Progress_1B'!C25)</f>
      </c>
      <c r="Z25" s="1734"/>
      <c r="AA25" s="1734"/>
      <c r="AB25" s="1734"/>
      <c r="AC25" s="1735"/>
      <c r="AD25" s="942" t="str">
        <f>IF('PR_Programmatic Progress_1B'!G25="","",'PR_Programmatic Progress_1B'!G25)</f>
        <v>Select</v>
      </c>
      <c r="AE25" s="942" t="str">
        <f>IF('PR_Programmatic Progress_1B'!H25="","",'PR_Programmatic Progress_1B'!H25)</f>
        <v>Select</v>
      </c>
      <c r="AF25" s="942" t="str">
        <f>IF('PR_Programmatic Progress_1B'!I25="","",'PR_Programmatic Progress_1B'!I25)</f>
        <v>Select</v>
      </c>
      <c r="AG25" s="942" t="str">
        <f>IF('PR_Programmatic Progress_1B'!L25="","",'PR_Programmatic Progress_1B'!L25)</f>
        <v>-</v>
      </c>
      <c r="AH25" s="963" t="str">
        <f>IF('PR_Programmatic Progress_1B'!M25="","",'PR_Programmatic Progress_1B'!M25)</f>
        <v>-</v>
      </c>
    </row>
    <row r="26" spans="1:34" s="13" customFormat="1" ht="63.75" customHeight="1">
      <c r="A26" s="605">
        <f t="shared" si="1"/>
      </c>
      <c r="B26" s="606">
        <f t="shared" si="2"/>
      </c>
      <c r="C26" s="1733">
        <f t="shared" si="3"/>
      </c>
      <c r="D26" s="1734"/>
      <c r="E26" s="1734"/>
      <c r="F26" s="1734"/>
      <c r="G26" s="1735"/>
      <c r="H26" s="942" t="str">
        <f t="shared" si="4"/>
        <v>Select</v>
      </c>
      <c r="I26" s="942" t="str">
        <f t="shared" si="0"/>
        <v>Select</v>
      </c>
      <c r="J26" s="942" t="str">
        <f t="shared" si="0"/>
        <v>Select</v>
      </c>
      <c r="K26" s="997" t="str">
        <f t="shared" si="6"/>
        <v>-</v>
      </c>
      <c r="L26" s="999" t="str">
        <f t="shared" si="5"/>
        <v>-</v>
      </c>
      <c r="M26" s="1739"/>
      <c r="N26" s="1740"/>
      <c r="O26" s="939"/>
      <c r="P26" s="1006"/>
      <c r="Q26" s="1736"/>
      <c r="R26" s="1737"/>
      <c r="S26" s="1737"/>
      <c r="T26" s="1738"/>
      <c r="U26" s="63"/>
      <c r="V26" s="63"/>
      <c r="W26" s="605">
        <f>IF('PR_Programmatic Progress_1B'!A26="","",'PR_Programmatic Progress_1B'!A26)</f>
      </c>
      <c r="X26" s="606">
        <f>IF('PR_Programmatic Progress_1B'!B26="","",'PR_Programmatic Progress_1B'!B26)</f>
      </c>
      <c r="Y26" s="1733">
        <f>IF('PR_Programmatic Progress_1B'!C26="","",'PR_Programmatic Progress_1B'!C26)</f>
      </c>
      <c r="Z26" s="1734"/>
      <c r="AA26" s="1734"/>
      <c r="AB26" s="1734"/>
      <c r="AC26" s="1735"/>
      <c r="AD26" s="942" t="str">
        <f>IF('PR_Programmatic Progress_1B'!G26="","",'PR_Programmatic Progress_1B'!G26)</f>
        <v>Select</v>
      </c>
      <c r="AE26" s="942" t="str">
        <f>IF('PR_Programmatic Progress_1B'!H26="","",'PR_Programmatic Progress_1B'!H26)</f>
        <v>Select</v>
      </c>
      <c r="AF26" s="942" t="str">
        <f>IF('PR_Programmatic Progress_1B'!I26="","",'PR_Programmatic Progress_1B'!I26)</f>
        <v>Select</v>
      </c>
      <c r="AG26" s="942" t="str">
        <f>IF('PR_Programmatic Progress_1B'!L26="","",'PR_Programmatic Progress_1B'!L26)</f>
        <v>-</v>
      </c>
      <c r="AH26" s="963" t="str">
        <f>IF('PR_Programmatic Progress_1B'!M26="","",'PR_Programmatic Progress_1B'!M26)</f>
        <v>-</v>
      </c>
    </row>
    <row r="27" spans="1:34" s="13" customFormat="1" ht="69" customHeight="1">
      <c r="A27" s="605">
        <f t="shared" si="1"/>
      </c>
      <c r="B27" s="606">
        <f t="shared" si="2"/>
      </c>
      <c r="C27" s="1733">
        <f t="shared" si="3"/>
      </c>
      <c r="D27" s="1734"/>
      <c r="E27" s="1734"/>
      <c r="F27" s="1734"/>
      <c r="G27" s="1735"/>
      <c r="H27" s="942" t="str">
        <f t="shared" si="4"/>
        <v>Select</v>
      </c>
      <c r="I27" s="942" t="str">
        <f t="shared" si="0"/>
        <v>Select</v>
      </c>
      <c r="J27" s="942" t="str">
        <f t="shared" si="0"/>
        <v>Select</v>
      </c>
      <c r="K27" s="997" t="str">
        <f t="shared" si="6"/>
        <v>-</v>
      </c>
      <c r="L27" s="999" t="str">
        <f t="shared" si="5"/>
        <v>-</v>
      </c>
      <c r="M27" s="1739"/>
      <c r="N27" s="1740"/>
      <c r="O27" s="939"/>
      <c r="P27" s="1006"/>
      <c r="Q27" s="1736"/>
      <c r="R27" s="1737"/>
      <c r="S27" s="1737"/>
      <c r="T27" s="1738"/>
      <c r="U27" s="63"/>
      <c r="V27" s="63"/>
      <c r="W27" s="605">
        <f>IF('PR_Programmatic Progress_1B'!A27="","",'PR_Programmatic Progress_1B'!A27)</f>
      </c>
      <c r="X27" s="606">
        <f>IF('PR_Programmatic Progress_1B'!B27="","",'PR_Programmatic Progress_1B'!B27)</f>
      </c>
      <c r="Y27" s="1733">
        <f>IF('PR_Programmatic Progress_1B'!C27="","",'PR_Programmatic Progress_1B'!C27)</f>
      </c>
      <c r="Z27" s="1734"/>
      <c r="AA27" s="1734"/>
      <c r="AB27" s="1734"/>
      <c r="AC27" s="1735"/>
      <c r="AD27" s="942" t="str">
        <f>IF('PR_Programmatic Progress_1B'!G27="","",'PR_Programmatic Progress_1B'!G27)</f>
        <v>Select</v>
      </c>
      <c r="AE27" s="942" t="str">
        <f>IF('PR_Programmatic Progress_1B'!H27="","",'PR_Programmatic Progress_1B'!H27)</f>
        <v>Select</v>
      </c>
      <c r="AF27" s="942" t="str">
        <f>IF('PR_Programmatic Progress_1B'!I27="","",'PR_Programmatic Progress_1B'!I27)</f>
        <v>Select</v>
      </c>
      <c r="AG27" s="942" t="str">
        <f>IF('PR_Programmatic Progress_1B'!L27="","",'PR_Programmatic Progress_1B'!L27)</f>
        <v>-</v>
      </c>
      <c r="AH27" s="963" t="str">
        <f>IF('PR_Programmatic Progress_1B'!M27="","",'PR_Programmatic Progress_1B'!M27)</f>
        <v>-</v>
      </c>
    </row>
    <row r="28" spans="1:34" s="13" customFormat="1" ht="69" customHeight="1">
      <c r="A28" s="605">
        <f t="shared" si="1"/>
      </c>
      <c r="B28" s="606">
        <f t="shared" si="2"/>
      </c>
      <c r="C28" s="1733">
        <f t="shared" si="3"/>
      </c>
      <c r="D28" s="1734"/>
      <c r="E28" s="1734"/>
      <c r="F28" s="1734"/>
      <c r="G28" s="1735"/>
      <c r="H28" s="942" t="str">
        <f t="shared" si="4"/>
        <v>Select</v>
      </c>
      <c r="I28" s="942" t="str">
        <f t="shared" si="4"/>
        <v>Select</v>
      </c>
      <c r="J28" s="942" t="str">
        <f t="shared" si="4"/>
        <v>Select</v>
      </c>
      <c r="K28" s="997" t="str">
        <f t="shared" si="6"/>
        <v>-</v>
      </c>
      <c r="L28" s="999" t="str">
        <f t="shared" si="5"/>
        <v>-</v>
      </c>
      <c r="M28" s="1739"/>
      <c r="N28" s="1740"/>
      <c r="O28" s="939"/>
      <c r="P28" s="1006"/>
      <c r="Q28" s="1736"/>
      <c r="R28" s="1737"/>
      <c r="S28" s="1737"/>
      <c r="T28" s="1738"/>
      <c r="U28" s="63"/>
      <c r="V28" s="63"/>
      <c r="W28" s="605">
        <f>IF('PR_Programmatic Progress_1B'!A28="","",'PR_Programmatic Progress_1B'!A28)</f>
      </c>
      <c r="X28" s="606">
        <f>IF('PR_Programmatic Progress_1B'!B28="","",'PR_Programmatic Progress_1B'!B28)</f>
      </c>
      <c r="Y28" s="1733">
        <f>IF('PR_Programmatic Progress_1B'!C28="","",'PR_Programmatic Progress_1B'!C28)</f>
      </c>
      <c r="Z28" s="1734"/>
      <c r="AA28" s="1734"/>
      <c r="AB28" s="1734"/>
      <c r="AC28" s="1735"/>
      <c r="AD28" s="942" t="str">
        <f>IF('PR_Programmatic Progress_1B'!G28="","",'PR_Programmatic Progress_1B'!G28)</f>
        <v>Select</v>
      </c>
      <c r="AE28" s="942" t="str">
        <f>IF('PR_Programmatic Progress_1B'!H28="","",'PR_Programmatic Progress_1B'!H28)</f>
        <v>Select</v>
      </c>
      <c r="AF28" s="942" t="str">
        <f>IF('PR_Programmatic Progress_1B'!I28="","",'PR_Programmatic Progress_1B'!I28)</f>
        <v>Select</v>
      </c>
      <c r="AG28" s="942" t="str">
        <f>IF('PR_Programmatic Progress_1B'!L28="","",'PR_Programmatic Progress_1B'!L28)</f>
        <v>-</v>
      </c>
      <c r="AH28" s="963" t="str">
        <f>IF('PR_Programmatic Progress_1B'!M28="","",'PR_Programmatic Progress_1B'!M28)</f>
        <v>-</v>
      </c>
    </row>
    <row r="29" spans="1:34" s="13" customFormat="1" ht="69" customHeight="1">
      <c r="A29" s="605">
        <f t="shared" si="1"/>
      </c>
      <c r="B29" s="606">
        <f t="shared" si="2"/>
      </c>
      <c r="C29" s="1733">
        <f t="shared" si="3"/>
      </c>
      <c r="D29" s="1734"/>
      <c r="E29" s="1734"/>
      <c r="F29" s="1734"/>
      <c r="G29" s="1735"/>
      <c r="H29" s="942" t="str">
        <f t="shared" si="4"/>
        <v>Select</v>
      </c>
      <c r="I29" s="942" t="str">
        <f t="shared" si="4"/>
        <v>Select</v>
      </c>
      <c r="J29" s="942" t="str">
        <f t="shared" si="4"/>
        <v>Select</v>
      </c>
      <c r="K29" s="997" t="str">
        <f t="shared" si="6"/>
        <v>-</v>
      </c>
      <c r="L29" s="999" t="str">
        <f t="shared" si="5"/>
        <v>-</v>
      </c>
      <c r="M29" s="1739"/>
      <c r="N29" s="1740"/>
      <c r="O29" s="939"/>
      <c r="P29" s="1006"/>
      <c r="Q29" s="1736"/>
      <c r="R29" s="1737"/>
      <c r="S29" s="1737"/>
      <c r="T29" s="1738"/>
      <c r="U29" s="63"/>
      <c r="V29" s="63"/>
      <c r="W29" s="605">
        <f>IF('PR_Programmatic Progress_1B'!A29="","",'PR_Programmatic Progress_1B'!A29)</f>
      </c>
      <c r="X29" s="606">
        <f>IF('PR_Programmatic Progress_1B'!B29="","",'PR_Programmatic Progress_1B'!B29)</f>
      </c>
      <c r="Y29" s="1733">
        <f>IF('PR_Programmatic Progress_1B'!C29="","",'PR_Programmatic Progress_1B'!C29)</f>
      </c>
      <c r="Z29" s="1734"/>
      <c r="AA29" s="1734"/>
      <c r="AB29" s="1734"/>
      <c r="AC29" s="1735"/>
      <c r="AD29" s="942" t="str">
        <f>IF('PR_Programmatic Progress_1B'!G29="","",'PR_Programmatic Progress_1B'!G29)</f>
        <v>Select</v>
      </c>
      <c r="AE29" s="942" t="str">
        <f>IF('PR_Programmatic Progress_1B'!H29="","",'PR_Programmatic Progress_1B'!H29)</f>
        <v>Select</v>
      </c>
      <c r="AF29" s="942" t="str">
        <f>IF('PR_Programmatic Progress_1B'!I29="","",'PR_Programmatic Progress_1B'!I29)</f>
        <v>Select</v>
      </c>
      <c r="AG29" s="942" t="str">
        <f>IF('PR_Programmatic Progress_1B'!L29="","",'PR_Programmatic Progress_1B'!L29)</f>
        <v>-</v>
      </c>
      <c r="AH29" s="963" t="str">
        <f>IF('PR_Programmatic Progress_1B'!M29="","",'PR_Programmatic Progress_1B'!M29)</f>
        <v>-</v>
      </c>
    </row>
    <row r="30" spans="1:34" s="13" customFormat="1" ht="69" customHeight="1">
      <c r="A30" s="605">
        <f t="shared" si="1"/>
      </c>
      <c r="B30" s="606">
        <f t="shared" si="2"/>
      </c>
      <c r="C30" s="1733">
        <f t="shared" si="3"/>
      </c>
      <c r="D30" s="1734"/>
      <c r="E30" s="1734"/>
      <c r="F30" s="1734"/>
      <c r="G30" s="1735"/>
      <c r="H30" s="942" t="str">
        <f t="shared" si="4"/>
        <v>Select</v>
      </c>
      <c r="I30" s="942" t="str">
        <f t="shared" si="4"/>
        <v>Select</v>
      </c>
      <c r="J30" s="942" t="str">
        <f t="shared" si="4"/>
        <v>Select</v>
      </c>
      <c r="K30" s="997" t="str">
        <f t="shared" si="6"/>
        <v>-</v>
      </c>
      <c r="L30" s="1000" t="str">
        <f t="shared" si="5"/>
        <v>-</v>
      </c>
      <c r="M30" s="1739"/>
      <c r="N30" s="1740"/>
      <c r="O30" s="939"/>
      <c r="P30" s="1006"/>
      <c r="Q30" s="1736"/>
      <c r="R30" s="1737"/>
      <c r="S30" s="1737"/>
      <c r="T30" s="1738"/>
      <c r="U30" s="63"/>
      <c r="V30" s="63"/>
      <c r="W30" s="605">
        <f>IF('PR_Programmatic Progress_1B'!A30="","",'PR_Programmatic Progress_1B'!A30)</f>
      </c>
      <c r="X30" s="606">
        <f>IF('PR_Programmatic Progress_1B'!B30="","",'PR_Programmatic Progress_1B'!B30)</f>
      </c>
      <c r="Y30" s="1733">
        <f>IF('PR_Programmatic Progress_1B'!C30="","",'PR_Programmatic Progress_1B'!C30)</f>
      </c>
      <c r="Z30" s="1734"/>
      <c r="AA30" s="1734"/>
      <c r="AB30" s="1734"/>
      <c r="AC30" s="1735"/>
      <c r="AD30" s="942" t="str">
        <f>IF('PR_Programmatic Progress_1B'!G30="","",'PR_Programmatic Progress_1B'!G30)</f>
        <v>Select</v>
      </c>
      <c r="AE30" s="942" t="str">
        <f>IF('PR_Programmatic Progress_1B'!H30="","",'PR_Programmatic Progress_1B'!H30)</f>
        <v>Select</v>
      </c>
      <c r="AF30" s="942" t="str">
        <f>IF('PR_Programmatic Progress_1B'!I30="","",'PR_Programmatic Progress_1B'!I30)</f>
        <v>Select</v>
      </c>
      <c r="AG30" s="942" t="str">
        <f>IF('PR_Programmatic Progress_1B'!L30="","",'PR_Programmatic Progress_1B'!L30)</f>
        <v>-</v>
      </c>
      <c r="AH30" s="964" t="str">
        <f>IF('PR_Programmatic Progress_1B'!M30="","",'PR_Programmatic Progress_1B'!M30)</f>
        <v>-</v>
      </c>
    </row>
    <row r="31" spans="1:34" s="13" customFormat="1" ht="69" customHeight="1">
      <c r="A31" s="605">
        <f t="shared" si="1"/>
      </c>
      <c r="B31" s="606">
        <f t="shared" si="2"/>
      </c>
      <c r="C31" s="1733">
        <f t="shared" si="3"/>
      </c>
      <c r="D31" s="1734"/>
      <c r="E31" s="1734"/>
      <c r="F31" s="1734"/>
      <c r="G31" s="1735"/>
      <c r="H31" s="942" t="str">
        <f t="shared" si="4"/>
        <v>Select</v>
      </c>
      <c r="I31" s="942" t="str">
        <f t="shared" si="4"/>
        <v>Select</v>
      </c>
      <c r="J31" s="942" t="str">
        <f t="shared" si="4"/>
        <v>Select</v>
      </c>
      <c r="K31" s="997" t="str">
        <f t="shared" si="6"/>
        <v>-</v>
      </c>
      <c r="L31" s="999" t="str">
        <f t="shared" si="5"/>
        <v>-</v>
      </c>
      <c r="M31" s="1739"/>
      <c r="N31" s="1740"/>
      <c r="O31" s="939"/>
      <c r="P31" s="1006"/>
      <c r="Q31" s="1736"/>
      <c r="R31" s="1737"/>
      <c r="S31" s="1737"/>
      <c r="T31" s="1738"/>
      <c r="U31" s="63"/>
      <c r="V31" s="63"/>
      <c r="W31" s="605">
        <f>IF('PR_Programmatic Progress_1B'!A31="","",'PR_Programmatic Progress_1B'!A31)</f>
      </c>
      <c r="X31" s="606">
        <f>IF('PR_Programmatic Progress_1B'!B31="","",'PR_Programmatic Progress_1B'!B31)</f>
      </c>
      <c r="Y31" s="1733">
        <f>IF('PR_Programmatic Progress_1B'!C31="","",'PR_Programmatic Progress_1B'!C31)</f>
      </c>
      <c r="Z31" s="1734"/>
      <c r="AA31" s="1734"/>
      <c r="AB31" s="1734"/>
      <c r="AC31" s="1735"/>
      <c r="AD31" s="942" t="str">
        <f>IF('PR_Programmatic Progress_1B'!G31="","",'PR_Programmatic Progress_1B'!G31)</f>
        <v>Select</v>
      </c>
      <c r="AE31" s="942" t="str">
        <f>IF('PR_Programmatic Progress_1B'!H31="","",'PR_Programmatic Progress_1B'!H31)</f>
        <v>Select</v>
      </c>
      <c r="AF31" s="942" t="str">
        <f>IF('PR_Programmatic Progress_1B'!I31="","",'PR_Programmatic Progress_1B'!I31)</f>
        <v>Select</v>
      </c>
      <c r="AG31" s="942" t="str">
        <f>IF('PR_Programmatic Progress_1B'!L31="","",'PR_Programmatic Progress_1B'!L31)</f>
        <v>-</v>
      </c>
      <c r="AH31" s="963" t="str">
        <f>IF('PR_Programmatic Progress_1B'!M31="","",'PR_Programmatic Progress_1B'!M31)</f>
        <v>-</v>
      </c>
    </row>
    <row r="32" spans="1:34" s="13" customFormat="1" ht="14.25" customHeight="1">
      <c r="A32" s="1743"/>
      <c r="B32" s="1744"/>
      <c r="C32" s="1744"/>
      <c r="D32" s="1744"/>
      <c r="E32" s="1744"/>
      <c r="F32" s="1744"/>
      <c r="G32" s="1744"/>
      <c r="H32" s="1744"/>
      <c r="I32" s="1744"/>
      <c r="J32" s="1744"/>
      <c r="K32" s="1744"/>
      <c r="L32" s="1744"/>
      <c r="M32" s="1744"/>
      <c r="N32" s="1744"/>
      <c r="O32" s="1744"/>
      <c r="P32" s="1744"/>
      <c r="Q32" s="1744"/>
      <c r="R32" s="1744"/>
      <c r="S32" s="1744"/>
      <c r="T32" s="1745"/>
      <c r="U32" s="63"/>
      <c r="V32" s="63"/>
      <c r="W32" s="605"/>
      <c r="X32" s="606"/>
      <c r="Y32" s="1014"/>
      <c r="Z32" s="1015"/>
      <c r="AA32" s="1015"/>
      <c r="AB32" s="1015"/>
      <c r="AC32" s="1016"/>
      <c r="AD32" s="942"/>
      <c r="AE32" s="942"/>
      <c r="AF32" s="942"/>
      <c r="AG32" s="942"/>
      <c r="AH32" s="963"/>
    </row>
    <row r="33" spans="1:34" s="13" customFormat="1" ht="69" customHeight="1">
      <c r="A33" s="605">
        <f t="shared" si="1"/>
      </c>
      <c r="B33" s="606">
        <f t="shared" si="2"/>
      </c>
      <c r="C33" s="1733">
        <f t="shared" si="3"/>
      </c>
      <c r="D33" s="1734"/>
      <c r="E33" s="1734"/>
      <c r="F33" s="1734"/>
      <c r="G33" s="1735"/>
      <c r="H33" s="942" t="str">
        <f t="shared" si="4"/>
        <v>Select</v>
      </c>
      <c r="I33" s="942" t="str">
        <f t="shared" si="4"/>
        <v>Select</v>
      </c>
      <c r="J33" s="942" t="str">
        <f t="shared" si="4"/>
        <v>Select</v>
      </c>
      <c r="K33" s="997" t="str">
        <f t="shared" si="6"/>
        <v>-</v>
      </c>
      <c r="L33" s="999" t="str">
        <f t="shared" si="5"/>
        <v>-</v>
      </c>
      <c r="M33" s="1739"/>
      <c r="N33" s="1740"/>
      <c r="O33" s="939"/>
      <c r="P33" s="1006"/>
      <c r="Q33" s="1736"/>
      <c r="R33" s="1737"/>
      <c r="S33" s="1737"/>
      <c r="T33" s="1738"/>
      <c r="U33" s="63"/>
      <c r="V33" s="63"/>
      <c r="W33" s="605">
        <f>IF('PR_Programmatic Progress_1B'!A33="","",'PR_Programmatic Progress_1B'!A33)</f>
      </c>
      <c r="X33" s="606">
        <f>IF('PR_Programmatic Progress_1B'!B33="","",'PR_Programmatic Progress_1B'!B33)</f>
      </c>
      <c r="Y33" s="1733">
        <f>IF('PR_Programmatic Progress_1B'!C33="","",'PR_Programmatic Progress_1B'!C33)</f>
      </c>
      <c r="Z33" s="1734"/>
      <c r="AA33" s="1734"/>
      <c r="AB33" s="1734"/>
      <c r="AC33" s="1735"/>
      <c r="AD33" s="942" t="str">
        <f>IF('PR_Programmatic Progress_1B'!G33="","",'PR_Programmatic Progress_1B'!G33)</f>
        <v>Select</v>
      </c>
      <c r="AE33" s="942" t="str">
        <f>IF('PR_Programmatic Progress_1B'!H33="","",'PR_Programmatic Progress_1B'!H33)</f>
        <v>Select</v>
      </c>
      <c r="AF33" s="942" t="str">
        <f>IF('PR_Programmatic Progress_1B'!I33="","",'PR_Programmatic Progress_1B'!I33)</f>
        <v>Select</v>
      </c>
      <c r="AG33" s="942" t="str">
        <f>IF('PR_Programmatic Progress_1B'!L33="","",'PR_Programmatic Progress_1B'!L33)</f>
        <v>-</v>
      </c>
      <c r="AH33" s="963" t="str">
        <f>IF('PR_Programmatic Progress_1B'!M33="","",'PR_Programmatic Progress_1B'!M33)</f>
        <v>-</v>
      </c>
    </row>
    <row r="34" spans="1:34" s="13" customFormat="1" ht="69" customHeight="1">
      <c r="A34" s="605">
        <f t="shared" si="1"/>
      </c>
      <c r="B34" s="606">
        <f t="shared" si="2"/>
      </c>
      <c r="C34" s="1733">
        <f t="shared" si="3"/>
      </c>
      <c r="D34" s="1734"/>
      <c r="E34" s="1734"/>
      <c r="F34" s="1734"/>
      <c r="G34" s="1735"/>
      <c r="H34" s="942" t="str">
        <f t="shared" si="4"/>
        <v>Select</v>
      </c>
      <c r="I34" s="942" t="str">
        <f t="shared" si="4"/>
        <v>Select</v>
      </c>
      <c r="J34" s="942" t="str">
        <f t="shared" si="4"/>
        <v>Select</v>
      </c>
      <c r="K34" s="997" t="str">
        <f t="shared" si="6"/>
        <v>-</v>
      </c>
      <c r="L34" s="999" t="str">
        <f t="shared" si="5"/>
        <v>-</v>
      </c>
      <c r="M34" s="1739"/>
      <c r="N34" s="1740"/>
      <c r="O34" s="939"/>
      <c r="P34" s="1006"/>
      <c r="Q34" s="1736"/>
      <c r="R34" s="1737"/>
      <c r="S34" s="1737"/>
      <c r="T34" s="1738"/>
      <c r="U34" s="63"/>
      <c r="V34" s="63"/>
      <c r="W34" s="605">
        <f>IF('PR_Programmatic Progress_1B'!A34="","",'PR_Programmatic Progress_1B'!A34)</f>
      </c>
      <c r="X34" s="606">
        <f>IF('PR_Programmatic Progress_1B'!B34="","",'PR_Programmatic Progress_1B'!B34)</f>
      </c>
      <c r="Y34" s="1733">
        <f>IF('PR_Programmatic Progress_1B'!C34="","",'PR_Programmatic Progress_1B'!C34)</f>
      </c>
      <c r="Z34" s="1734"/>
      <c r="AA34" s="1734"/>
      <c r="AB34" s="1734"/>
      <c r="AC34" s="1735"/>
      <c r="AD34" s="942" t="str">
        <f>IF('PR_Programmatic Progress_1B'!G34="","",'PR_Programmatic Progress_1B'!G34)</f>
        <v>Select</v>
      </c>
      <c r="AE34" s="942" t="str">
        <f>IF('PR_Programmatic Progress_1B'!H34="","",'PR_Programmatic Progress_1B'!H34)</f>
        <v>Select</v>
      </c>
      <c r="AF34" s="942" t="str">
        <f>IF('PR_Programmatic Progress_1B'!I34="","",'PR_Programmatic Progress_1B'!I34)</f>
        <v>Select</v>
      </c>
      <c r="AG34" s="942" t="str">
        <f>IF('PR_Programmatic Progress_1B'!L34="","",'PR_Programmatic Progress_1B'!L34)</f>
        <v>-</v>
      </c>
      <c r="AH34" s="963" t="str">
        <f>IF('PR_Programmatic Progress_1B'!M34="","",'PR_Programmatic Progress_1B'!M34)</f>
        <v>-</v>
      </c>
    </row>
    <row r="35" spans="1:34" s="13" customFormat="1" ht="69" customHeight="1">
      <c r="A35" s="605">
        <f t="shared" si="1"/>
      </c>
      <c r="B35" s="606">
        <f t="shared" si="2"/>
      </c>
      <c r="C35" s="1733">
        <f t="shared" si="3"/>
      </c>
      <c r="D35" s="1734"/>
      <c r="E35" s="1734"/>
      <c r="F35" s="1734"/>
      <c r="G35" s="1735"/>
      <c r="H35" s="942" t="str">
        <f t="shared" si="4"/>
        <v>Select</v>
      </c>
      <c r="I35" s="942" t="str">
        <f t="shared" si="4"/>
        <v>Select</v>
      </c>
      <c r="J35" s="942" t="str">
        <f t="shared" si="4"/>
        <v>Select</v>
      </c>
      <c r="K35" s="997" t="str">
        <f t="shared" si="6"/>
        <v>-</v>
      </c>
      <c r="L35" s="999" t="str">
        <f t="shared" si="5"/>
        <v>-</v>
      </c>
      <c r="M35" s="1739"/>
      <c r="N35" s="1740"/>
      <c r="O35" s="939"/>
      <c r="P35" s="1006"/>
      <c r="Q35" s="1736"/>
      <c r="R35" s="1737"/>
      <c r="S35" s="1737"/>
      <c r="T35" s="1738"/>
      <c r="U35" s="63"/>
      <c r="V35" s="63"/>
      <c r="W35" s="605">
        <f>IF('PR_Programmatic Progress_1B'!A35="","",'PR_Programmatic Progress_1B'!A35)</f>
      </c>
      <c r="X35" s="606">
        <f>IF('PR_Programmatic Progress_1B'!B35="","",'PR_Programmatic Progress_1B'!B35)</f>
      </c>
      <c r="Y35" s="1733">
        <f>IF('PR_Programmatic Progress_1B'!C35="","",'PR_Programmatic Progress_1B'!C35)</f>
      </c>
      <c r="Z35" s="1734"/>
      <c r="AA35" s="1734"/>
      <c r="AB35" s="1734"/>
      <c r="AC35" s="1735"/>
      <c r="AD35" s="942" t="str">
        <f>IF('PR_Programmatic Progress_1B'!G35="","",'PR_Programmatic Progress_1B'!G35)</f>
        <v>Select</v>
      </c>
      <c r="AE35" s="942" t="str">
        <f>IF('PR_Programmatic Progress_1B'!H35="","",'PR_Programmatic Progress_1B'!H35)</f>
        <v>Select</v>
      </c>
      <c r="AF35" s="942" t="str">
        <f>IF('PR_Programmatic Progress_1B'!I35="","",'PR_Programmatic Progress_1B'!I35)</f>
        <v>Select</v>
      </c>
      <c r="AG35" s="942" t="str">
        <f>IF('PR_Programmatic Progress_1B'!L35="","",'PR_Programmatic Progress_1B'!L35)</f>
        <v>-</v>
      </c>
      <c r="AH35" s="963" t="str">
        <f>IF('PR_Programmatic Progress_1B'!M35="","",'PR_Programmatic Progress_1B'!M35)</f>
        <v>-</v>
      </c>
    </row>
    <row r="36" spans="1:34" s="13" customFormat="1" ht="69" customHeight="1">
      <c r="A36" s="605">
        <f t="shared" si="1"/>
      </c>
      <c r="B36" s="606">
        <f t="shared" si="2"/>
      </c>
      <c r="C36" s="1733">
        <f t="shared" si="3"/>
      </c>
      <c r="D36" s="1734"/>
      <c r="E36" s="1734"/>
      <c r="F36" s="1734"/>
      <c r="G36" s="1735"/>
      <c r="H36" s="942" t="str">
        <f t="shared" si="4"/>
        <v>Select</v>
      </c>
      <c r="I36" s="942" t="str">
        <f t="shared" si="4"/>
        <v>Select</v>
      </c>
      <c r="J36" s="942" t="str">
        <f t="shared" si="4"/>
        <v>Select</v>
      </c>
      <c r="K36" s="997" t="str">
        <f t="shared" si="6"/>
        <v>-</v>
      </c>
      <c r="L36" s="999" t="str">
        <f t="shared" si="5"/>
        <v>-</v>
      </c>
      <c r="M36" s="1739"/>
      <c r="N36" s="1740"/>
      <c r="O36" s="939"/>
      <c r="P36" s="1006"/>
      <c r="Q36" s="1736"/>
      <c r="R36" s="1737"/>
      <c r="S36" s="1737"/>
      <c r="T36" s="1738"/>
      <c r="U36" s="63"/>
      <c r="V36" s="63"/>
      <c r="W36" s="605">
        <f>IF('PR_Programmatic Progress_1B'!A36="","",'PR_Programmatic Progress_1B'!A36)</f>
      </c>
      <c r="X36" s="606">
        <f>IF('PR_Programmatic Progress_1B'!B36="","",'PR_Programmatic Progress_1B'!B36)</f>
      </c>
      <c r="Y36" s="1733">
        <f>IF('PR_Programmatic Progress_1B'!C36="","",'PR_Programmatic Progress_1B'!C36)</f>
      </c>
      <c r="Z36" s="1734"/>
      <c r="AA36" s="1734"/>
      <c r="AB36" s="1734"/>
      <c r="AC36" s="1735"/>
      <c r="AD36" s="942" t="str">
        <f>IF('PR_Programmatic Progress_1B'!G36="","",'PR_Programmatic Progress_1B'!G36)</f>
        <v>Select</v>
      </c>
      <c r="AE36" s="942" t="str">
        <f>IF('PR_Programmatic Progress_1B'!H36="","",'PR_Programmatic Progress_1B'!H36)</f>
        <v>Select</v>
      </c>
      <c r="AF36" s="942" t="str">
        <f>IF('PR_Programmatic Progress_1B'!I36="","",'PR_Programmatic Progress_1B'!I36)</f>
        <v>Select</v>
      </c>
      <c r="AG36" s="942" t="str">
        <f>IF('PR_Programmatic Progress_1B'!L36="","",'PR_Programmatic Progress_1B'!L36)</f>
        <v>-</v>
      </c>
      <c r="AH36" s="963" t="str">
        <f>IF('PR_Programmatic Progress_1B'!M36="","",'PR_Programmatic Progress_1B'!M36)</f>
        <v>-</v>
      </c>
    </row>
    <row r="37" spans="1:34" s="13" customFormat="1" ht="69" customHeight="1">
      <c r="A37" s="605">
        <f t="shared" si="1"/>
      </c>
      <c r="B37" s="606">
        <f t="shared" si="2"/>
      </c>
      <c r="C37" s="1733">
        <f t="shared" si="3"/>
      </c>
      <c r="D37" s="1734"/>
      <c r="E37" s="1734"/>
      <c r="F37" s="1734"/>
      <c r="G37" s="1735"/>
      <c r="H37" s="942" t="str">
        <f t="shared" si="4"/>
        <v>Select</v>
      </c>
      <c r="I37" s="942" t="str">
        <f t="shared" si="4"/>
        <v>Select</v>
      </c>
      <c r="J37" s="942" t="str">
        <f t="shared" si="4"/>
        <v>Select</v>
      </c>
      <c r="K37" s="997" t="str">
        <f t="shared" si="6"/>
        <v>-</v>
      </c>
      <c r="L37" s="999" t="str">
        <f t="shared" si="5"/>
        <v>-</v>
      </c>
      <c r="M37" s="1739"/>
      <c r="N37" s="1740"/>
      <c r="O37" s="939"/>
      <c r="P37" s="1006"/>
      <c r="Q37" s="1736"/>
      <c r="R37" s="1737"/>
      <c r="S37" s="1737"/>
      <c r="T37" s="1738"/>
      <c r="U37" s="63"/>
      <c r="V37" s="63"/>
      <c r="W37" s="605">
        <f>IF('PR_Programmatic Progress_1B'!A37="","",'PR_Programmatic Progress_1B'!A37)</f>
      </c>
      <c r="X37" s="606">
        <f>IF('PR_Programmatic Progress_1B'!B37="","",'PR_Programmatic Progress_1B'!B37)</f>
      </c>
      <c r="Y37" s="1733">
        <f>IF('PR_Programmatic Progress_1B'!C37="","",'PR_Programmatic Progress_1B'!C37)</f>
      </c>
      <c r="Z37" s="1734"/>
      <c r="AA37" s="1734"/>
      <c r="AB37" s="1734"/>
      <c r="AC37" s="1735"/>
      <c r="AD37" s="942" t="str">
        <f>IF('PR_Programmatic Progress_1B'!G37="","",'PR_Programmatic Progress_1B'!G37)</f>
        <v>Select</v>
      </c>
      <c r="AE37" s="942" t="str">
        <f>IF('PR_Programmatic Progress_1B'!H37="","",'PR_Programmatic Progress_1B'!H37)</f>
        <v>Select</v>
      </c>
      <c r="AF37" s="942" t="str">
        <f>IF('PR_Programmatic Progress_1B'!I37="","",'PR_Programmatic Progress_1B'!I37)</f>
        <v>Select</v>
      </c>
      <c r="AG37" s="942" t="str">
        <f>IF('PR_Programmatic Progress_1B'!L37="","",'PR_Programmatic Progress_1B'!L37)</f>
        <v>-</v>
      </c>
      <c r="AH37" s="963" t="str">
        <f>IF('PR_Programmatic Progress_1B'!M37="","",'PR_Programmatic Progress_1B'!M37)</f>
        <v>-</v>
      </c>
    </row>
    <row r="38" ht="12.75">
      <c r="I38" s="607"/>
    </row>
    <row r="39" spans="1:20" ht="52.5" customHeight="1" thickBot="1">
      <c r="A39" s="1741" t="s">
        <v>73</v>
      </c>
      <c r="B39" s="1742"/>
      <c r="C39" s="1742"/>
      <c r="D39" s="1742"/>
      <c r="E39" s="1742"/>
      <c r="F39" s="1742"/>
      <c r="G39" s="1742"/>
      <c r="H39" s="1742"/>
      <c r="I39" s="1742"/>
      <c r="J39" s="1742"/>
      <c r="K39" s="1742"/>
      <c r="L39" s="1742"/>
      <c r="M39" s="1742"/>
      <c r="N39" s="1742"/>
      <c r="O39" s="1742"/>
      <c r="P39" s="1742"/>
      <c r="Q39" s="1742"/>
      <c r="R39" s="1742"/>
      <c r="S39" s="1742"/>
      <c r="T39" s="1742"/>
    </row>
    <row r="40" spans="1:20" ht="12.75">
      <c r="A40" s="1746"/>
      <c r="B40" s="1747"/>
      <c r="C40" s="1747"/>
      <c r="D40" s="1747"/>
      <c r="E40" s="1747"/>
      <c r="F40" s="1747"/>
      <c r="G40" s="1747"/>
      <c r="H40" s="1747"/>
      <c r="I40" s="1747"/>
      <c r="J40" s="1747"/>
      <c r="K40" s="1747"/>
      <c r="L40" s="1747"/>
      <c r="M40" s="1747"/>
      <c r="N40" s="1747"/>
      <c r="O40" s="1747"/>
      <c r="P40" s="1747"/>
      <c r="Q40" s="1747"/>
      <c r="R40" s="1747"/>
      <c r="S40" s="1747"/>
      <c r="T40" s="1748"/>
    </row>
    <row r="41" spans="1:20" ht="12.75">
      <c r="A41" s="1749"/>
      <c r="B41" s="1750"/>
      <c r="C41" s="1750"/>
      <c r="D41" s="1750"/>
      <c r="E41" s="1750"/>
      <c r="F41" s="1750"/>
      <c r="G41" s="1750"/>
      <c r="H41" s="1750"/>
      <c r="I41" s="1750"/>
      <c r="J41" s="1750"/>
      <c r="K41" s="1750"/>
      <c r="L41" s="1750"/>
      <c r="M41" s="1750"/>
      <c r="N41" s="1750"/>
      <c r="O41" s="1750"/>
      <c r="P41" s="1750"/>
      <c r="Q41" s="1750"/>
      <c r="R41" s="1750"/>
      <c r="S41" s="1750"/>
      <c r="T41" s="1751"/>
    </row>
    <row r="42" spans="1:20" ht="20.25" customHeight="1">
      <c r="A42" s="1749"/>
      <c r="B42" s="1750"/>
      <c r="C42" s="1750"/>
      <c r="D42" s="1750"/>
      <c r="E42" s="1750"/>
      <c r="F42" s="1750"/>
      <c r="G42" s="1750"/>
      <c r="H42" s="1750"/>
      <c r="I42" s="1750"/>
      <c r="J42" s="1750"/>
      <c r="K42" s="1750"/>
      <c r="L42" s="1750"/>
      <c r="M42" s="1750"/>
      <c r="N42" s="1750"/>
      <c r="O42" s="1750"/>
      <c r="P42" s="1750"/>
      <c r="Q42" s="1750"/>
      <c r="R42" s="1750"/>
      <c r="S42" s="1750"/>
      <c r="T42" s="1751"/>
    </row>
    <row r="43" spans="1:20" ht="12.75">
      <c r="A43" s="1749"/>
      <c r="B43" s="1750"/>
      <c r="C43" s="1750"/>
      <c r="D43" s="1750"/>
      <c r="E43" s="1750"/>
      <c r="F43" s="1750"/>
      <c r="G43" s="1750"/>
      <c r="H43" s="1750"/>
      <c r="I43" s="1750"/>
      <c r="J43" s="1750"/>
      <c r="K43" s="1750"/>
      <c r="L43" s="1750"/>
      <c r="M43" s="1750"/>
      <c r="N43" s="1750"/>
      <c r="O43" s="1750"/>
      <c r="P43" s="1750"/>
      <c r="Q43" s="1750"/>
      <c r="R43" s="1750"/>
      <c r="S43" s="1750"/>
      <c r="T43" s="1751"/>
    </row>
    <row r="44" spans="1:20" ht="12.75">
      <c r="A44" s="1749"/>
      <c r="B44" s="1750"/>
      <c r="C44" s="1750"/>
      <c r="D44" s="1750"/>
      <c r="E44" s="1750"/>
      <c r="F44" s="1750"/>
      <c r="G44" s="1750"/>
      <c r="H44" s="1750"/>
      <c r="I44" s="1750"/>
      <c r="J44" s="1750"/>
      <c r="K44" s="1750"/>
      <c r="L44" s="1750"/>
      <c r="M44" s="1750"/>
      <c r="N44" s="1750"/>
      <c r="O44" s="1750"/>
      <c r="P44" s="1750"/>
      <c r="Q44" s="1750"/>
      <c r="R44" s="1750"/>
      <c r="S44" s="1750"/>
      <c r="T44" s="1751"/>
    </row>
    <row r="45" spans="1:20" ht="12.75">
      <c r="A45" s="1749"/>
      <c r="B45" s="1750"/>
      <c r="C45" s="1750"/>
      <c r="D45" s="1750"/>
      <c r="E45" s="1750"/>
      <c r="F45" s="1750"/>
      <c r="G45" s="1750"/>
      <c r="H45" s="1750"/>
      <c r="I45" s="1750"/>
      <c r="J45" s="1750"/>
      <c r="K45" s="1750"/>
      <c r="L45" s="1750"/>
      <c r="M45" s="1750"/>
      <c r="N45" s="1750"/>
      <c r="O45" s="1750"/>
      <c r="P45" s="1750"/>
      <c r="Q45" s="1750"/>
      <c r="R45" s="1750"/>
      <c r="S45" s="1750"/>
      <c r="T45" s="1751"/>
    </row>
    <row r="46" spans="1:20" ht="21" customHeight="1" thickBot="1">
      <c r="A46" s="1752"/>
      <c r="B46" s="1753"/>
      <c r="C46" s="1753"/>
      <c r="D46" s="1753"/>
      <c r="E46" s="1753"/>
      <c r="F46" s="1753"/>
      <c r="G46" s="1753"/>
      <c r="H46" s="1753"/>
      <c r="I46" s="1753"/>
      <c r="J46" s="1753"/>
      <c r="K46" s="1753"/>
      <c r="L46" s="1753"/>
      <c r="M46" s="1753"/>
      <c r="N46" s="1753"/>
      <c r="O46" s="1753"/>
      <c r="P46" s="1753"/>
      <c r="Q46" s="1753"/>
      <c r="R46" s="1753"/>
      <c r="S46" s="1753"/>
      <c r="T46" s="1754"/>
    </row>
  </sheetData>
  <sheetProtection formatCells="0" formatColumns="0" formatRows="0"/>
  <mergeCells count="132">
    <mergeCell ref="Y37:AC37"/>
    <mergeCell ref="Y35:AC35"/>
    <mergeCell ref="Y36:AC36"/>
    <mergeCell ref="Y33:AC33"/>
    <mergeCell ref="Y34:AC34"/>
    <mergeCell ref="Y30:AC30"/>
    <mergeCell ref="Y31:AC31"/>
    <mergeCell ref="Y28:AC28"/>
    <mergeCell ref="Y29:AC29"/>
    <mergeCell ref="Y26:AC26"/>
    <mergeCell ref="Y27:AC27"/>
    <mergeCell ref="Y24:AC24"/>
    <mergeCell ref="Y25:AC25"/>
    <mergeCell ref="Y22:AC22"/>
    <mergeCell ref="Y23:AC23"/>
    <mergeCell ref="Y20:AC20"/>
    <mergeCell ref="Y21:AC21"/>
    <mergeCell ref="Y18:AC18"/>
    <mergeCell ref="Y19:AC19"/>
    <mergeCell ref="Y16:AC16"/>
    <mergeCell ref="Y17:AC17"/>
    <mergeCell ref="Y14:AC14"/>
    <mergeCell ref="Y15:AC15"/>
    <mergeCell ref="Y12:AC12"/>
    <mergeCell ref="Y13:AC13"/>
    <mergeCell ref="Q21:T21"/>
    <mergeCell ref="W9:AH9"/>
    <mergeCell ref="W10:W11"/>
    <mergeCell ref="X10:X11"/>
    <mergeCell ref="Y10:AC11"/>
    <mergeCell ref="AD10:AD11"/>
    <mergeCell ref="AE10:AE11"/>
    <mergeCell ref="AF10:AF11"/>
    <mergeCell ref="AG10:AG11"/>
    <mergeCell ref="AH10:AH11"/>
    <mergeCell ref="Q35:T35"/>
    <mergeCell ref="C36:G36"/>
    <mergeCell ref="M36:N36"/>
    <mergeCell ref="Q36:T36"/>
    <mergeCell ref="C37:G37"/>
    <mergeCell ref="M37:N37"/>
    <mergeCell ref="Q37:T37"/>
    <mergeCell ref="M35:N35"/>
    <mergeCell ref="Q18:T18"/>
    <mergeCell ref="Q13:T13"/>
    <mergeCell ref="Q16:T16"/>
    <mergeCell ref="C18:G18"/>
    <mergeCell ref="C15:G15"/>
    <mergeCell ref="C17:G17"/>
    <mergeCell ref="M16:N16"/>
    <mergeCell ref="C16:G16"/>
    <mergeCell ref="M15:N15"/>
    <mergeCell ref="Q17:T17"/>
    <mergeCell ref="M14:N14"/>
    <mergeCell ref="M18:N18"/>
    <mergeCell ref="M20:N20"/>
    <mergeCell ref="M23:N23"/>
    <mergeCell ref="Q15:T15"/>
    <mergeCell ref="Q19:T19"/>
    <mergeCell ref="Q22:T22"/>
    <mergeCell ref="Q23:T23"/>
    <mergeCell ref="Q20:T20"/>
    <mergeCell ref="Q14:T14"/>
    <mergeCell ref="C13:G13"/>
    <mergeCell ref="M13:N13"/>
    <mergeCell ref="M19:N19"/>
    <mergeCell ref="M25:N25"/>
    <mergeCell ref="C19:G19"/>
    <mergeCell ref="C21:G21"/>
    <mergeCell ref="C22:G22"/>
    <mergeCell ref="C14:G14"/>
    <mergeCell ref="C20:G20"/>
    <mergeCell ref="M17:N17"/>
    <mergeCell ref="A10:A11"/>
    <mergeCell ref="B10:B11"/>
    <mergeCell ref="Q12:T12"/>
    <mergeCell ref="H10:H11"/>
    <mergeCell ref="Q10:T11"/>
    <mergeCell ref="O10:O11"/>
    <mergeCell ref="C10:G11"/>
    <mergeCell ref="M10:N11"/>
    <mergeCell ref="P10:P11"/>
    <mergeCell ref="J10:J11"/>
    <mergeCell ref="I10:I11"/>
    <mergeCell ref="M12:N12"/>
    <mergeCell ref="C12:G12"/>
    <mergeCell ref="K10:K11"/>
    <mergeCell ref="L10:L11"/>
    <mergeCell ref="A1:K1"/>
    <mergeCell ref="A3:C3"/>
    <mergeCell ref="A4:C4"/>
    <mergeCell ref="A5:C5"/>
    <mergeCell ref="A6:C6"/>
    <mergeCell ref="A8:T8"/>
    <mergeCell ref="A7:L7"/>
    <mergeCell ref="A9:T9"/>
    <mergeCell ref="M27:N27"/>
    <mergeCell ref="Q27:T27"/>
    <mergeCell ref="Q25:T25"/>
    <mergeCell ref="Q26:T26"/>
    <mergeCell ref="M21:N21"/>
    <mergeCell ref="M22:N22"/>
    <mergeCell ref="M24:N24"/>
    <mergeCell ref="Q24:T24"/>
    <mergeCell ref="C23:G23"/>
    <mergeCell ref="C27:G27"/>
    <mergeCell ref="C26:G26"/>
    <mergeCell ref="C25:G25"/>
    <mergeCell ref="A40:T46"/>
    <mergeCell ref="C31:G31"/>
    <mergeCell ref="Q31:T31"/>
    <mergeCell ref="C24:G24"/>
    <mergeCell ref="M26:N26"/>
    <mergeCell ref="C33:G33"/>
    <mergeCell ref="A39:T39"/>
    <mergeCell ref="M31:N31"/>
    <mergeCell ref="M33:N33"/>
    <mergeCell ref="Q33:T33"/>
    <mergeCell ref="C34:G34"/>
    <mergeCell ref="M34:N34"/>
    <mergeCell ref="Q34:T34"/>
    <mergeCell ref="C35:G35"/>
    <mergeCell ref="A32:T32"/>
    <mergeCell ref="C28:G28"/>
    <mergeCell ref="Q28:T28"/>
    <mergeCell ref="C30:G30"/>
    <mergeCell ref="C29:G29"/>
    <mergeCell ref="M30:N30"/>
    <mergeCell ref="Q30:T30"/>
    <mergeCell ref="M28:N28"/>
    <mergeCell ref="M29:N29"/>
    <mergeCell ref="Q29:T29"/>
  </mergeCells>
  <conditionalFormatting sqref="A12:L31 A32 A33:L37">
    <cfRule type="cellIs" priority="1" dxfId="0" operator="notEqual">
      <formula>W12</formula>
    </cfRule>
  </conditionalFormatting>
  <dataValidations count="5">
    <dataValidation type="list" allowBlank="1" showInputMessage="1" showErrorMessage="1" sqref="M12:M31 M33:M37">
      <formula1>"Select,Not Verified,Desk Review,PR On-site Visit,SR On-site Visit,Other ..."</formula1>
    </dataValidation>
    <dataValidation type="list" allowBlank="1" showInputMessage="1" showErrorMessage="1" sqref="AE12:AE37">
      <formula1>"Select, Y-over program term, Y-cumulative annually, N-not cumulative"</formula1>
    </dataValidation>
    <dataValidation type="list" allowBlank="1" showInputMessage="1" showErrorMessage="1" sqref="AF12:AF37 J12:J31 J33:J37">
      <formula1>"Select, Yes - Top 10, Top 10 equivalent, No"</formula1>
    </dataValidation>
    <dataValidation type="list" allowBlank="1" showInputMessage="1" showErrorMessage="1" sqref="AD12:AD37 H12:H31 H33:H37">
      <formula1>"Select, National Program, Current grant, GF, GF and other donors"</formula1>
    </dataValidation>
    <dataValidation type="list" allowBlank="1" showInputMessage="1" showErrorMessage="1" sqref="I12:I31 I33:I37">
      <formula1>"Select, Y-over program term, Y-cumulative annually, N-not cumulative, Y-over RCC term"</formula1>
    </dataValidation>
  </dataValidations>
  <printOptions horizontalCentered="1"/>
  <pageMargins left="0.5511811023622047" right="0.5511811023622047" top="0.3937007874015748" bottom="0.5905511811023623" header="0.5118110236220472" footer="0.5118110236220472"/>
  <pageSetup cellComments="asDisplayed" fitToHeight="0" fitToWidth="1" horizontalDpi="600" verticalDpi="600" orientation="landscape" paperSize="9" scale="41" r:id="rId1"/>
  <headerFooter alignWithMargins="0">
    <oddFooter>&amp;L&amp;9&amp;F&amp;C&amp;A&amp;R&amp;9Page &amp;P of &amp;N</oddFooter>
  </headerFooter>
  <rowBreaks count="1" manualBreakCount="1">
    <brk id="26" max="20" man="1"/>
  </rowBreaks>
</worksheet>
</file>

<file path=xl/worksheets/sheet14.xml><?xml version="1.0" encoding="utf-8"?>
<worksheet xmlns="http://schemas.openxmlformats.org/spreadsheetml/2006/main" xmlns:r="http://schemas.openxmlformats.org/officeDocument/2006/relationships">
  <sheetPr>
    <tabColor indexed="40"/>
    <pageSetUpPr fitToPage="1"/>
  </sheetPr>
  <dimension ref="A1:W77"/>
  <sheetViews>
    <sheetView view="pageBreakPreview" zoomScale="70" zoomScaleNormal="65" zoomScaleSheetLayoutView="70" zoomScalePageLayoutView="0" workbookViewId="0" topLeftCell="A52">
      <selection activeCell="D38" sqref="D38:L38"/>
    </sheetView>
  </sheetViews>
  <sheetFormatPr defaultColWidth="0" defaultRowHeight="12.75"/>
  <cols>
    <col min="1" max="1" width="15.421875" style="69" customWidth="1"/>
    <col min="2" max="2" width="33.28125" style="69" customWidth="1"/>
    <col min="3" max="3" width="18.7109375" style="69" customWidth="1"/>
    <col min="4" max="4" width="20.7109375" style="69" customWidth="1"/>
    <col min="5" max="5" width="19.28125" style="69" customWidth="1"/>
    <col min="6" max="6" width="20.00390625" style="69" customWidth="1"/>
    <col min="7" max="7" width="0.5625" style="69" hidden="1" customWidth="1"/>
    <col min="8" max="8" width="6.57421875" style="69" hidden="1" customWidth="1"/>
    <col min="9" max="9" width="0.9921875" style="69" customWidth="1"/>
    <col min="10" max="10" width="18.140625" style="83" customWidth="1"/>
    <col min="11" max="11" width="21.7109375" style="69" customWidth="1"/>
    <col min="12" max="12" width="83.00390625" style="69" customWidth="1"/>
    <col min="13" max="23" width="9.140625" style="69" customWidth="1"/>
    <col min="24" max="24" width="0" style="69" hidden="1" customWidth="1"/>
    <col min="25" max="25" width="9.8515625" style="69" hidden="1" customWidth="1"/>
    <col min="26" max="28" width="0" style="69" hidden="1" customWidth="1"/>
    <col min="29" max="29" width="9.8515625" style="69" hidden="1" customWidth="1"/>
    <col min="30" max="251" width="0" style="69" hidden="1" customWidth="1"/>
    <col min="252" max="252" width="9.8515625" style="69" hidden="1" customWidth="1"/>
    <col min="253" max="255" width="0" style="69" hidden="1" customWidth="1"/>
    <col min="256" max="16384" width="9.8515625" style="69" hidden="1" customWidth="1"/>
  </cols>
  <sheetData>
    <row r="1" spans="1:23" s="3" customFormat="1" ht="25.5" customHeight="1">
      <c r="A1" s="1699" t="s">
        <v>239</v>
      </c>
      <c r="B1" s="1699"/>
      <c r="C1" s="1699"/>
      <c r="D1" s="1699"/>
      <c r="E1" s="1699"/>
      <c r="F1" s="1699"/>
      <c r="G1" s="1699"/>
      <c r="H1" s="1699"/>
      <c r="I1" s="1699"/>
      <c r="J1" s="1699"/>
      <c r="K1" s="69"/>
      <c r="L1" s="69"/>
      <c r="M1" s="69"/>
      <c r="N1" s="69"/>
      <c r="O1" s="69"/>
      <c r="P1" s="69"/>
      <c r="Q1" s="69"/>
      <c r="R1" s="69"/>
      <c r="S1" s="69"/>
      <c r="T1" s="69"/>
      <c r="U1" s="69"/>
      <c r="V1" s="69"/>
      <c r="W1" s="69"/>
    </row>
    <row r="2" spans="1:23" s="13" customFormat="1" ht="27" customHeight="1" thickBot="1">
      <c r="A2" s="98" t="s">
        <v>114</v>
      </c>
      <c r="B2" s="72"/>
      <c r="C2" s="72"/>
      <c r="D2" s="72"/>
      <c r="E2" s="72"/>
      <c r="F2" s="72"/>
      <c r="G2" s="72"/>
      <c r="H2" s="72"/>
      <c r="I2" s="72"/>
      <c r="J2" s="72"/>
      <c r="K2" s="72"/>
      <c r="L2" s="72"/>
      <c r="M2" s="69"/>
      <c r="N2" s="69"/>
      <c r="O2" s="69"/>
      <c r="P2" s="69"/>
      <c r="Q2" s="69"/>
      <c r="R2" s="69"/>
      <c r="S2" s="69"/>
      <c r="T2" s="69"/>
      <c r="U2" s="69"/>
      <c r="V2" s="69"/>
      <c r="W2" s="69"/>
    </row>
    <row r="3" spans="1:23" s="4" customFormat="1" ht="27.75" customHeight="1" thickBot="1">
      <c r="A3" s="1326" t="s">
        <v>69</v>
      </c>
      <c r="B3" s="1327"/>
      <c r="C3" s="1404" t="str">
        <f>IF('LFA_Programmatic Progress_1A'!C7="","",'LFA_Programmatic Progress_1A'!C7)</f>
        <v>GEO-H-NCDC</v>
      </c>
      <c r="D3" s="1405"/>
      <c r="E3" s="1405"/>
      <c r="F3" s="1406"/>
      <c r="G3" s="73"/>
      <c r="H3" s="73"/>
      <c r="I3" s="73"/>
      <c r="J3" s="73"/>
      <c r="K3" s="73"/>
      <c r="L3" s="73"/>
      <c r="M3" s="220"/>
      <c r="N3" s="220"/>
      <c r="O3" s="220"/>
      <c r="P3" s="220"/>
      <c r="Q3" s="220"/>
      <c r="R3" s="220"/>
      <c r="S3" s="220"/>
      <c r="T3" s="220"/>
      <c r="U3" s="220"/>
      <c r="V3" s="220"/>
      <c r="W3" s="220"/>
    </row>
    <row r="4" spans="1:23" s="4" customFormat="1" ht="15" customHeight="1">
      <c r="A4" s="492" t="s">
        <v>231</v>
      </c>
      <c r="B4" s="512"/>
      <c r="C4" s="53" t="s">
        <v>237</v>
      </c>
      <c r="D4" s="504" t="str">
        <f>IF('LFA_Programmatic Progress_1A'!D12="Select","",'LFA_Programmatic Progress_1A'!D12)</f>
        <v>Semester</v>
      </c>
      <c r="E4" s="5" t="s">
        <v>238</v>
      </c>
      <c r="F4" s="47">
        <f>IF('LFA_Programmatic Progress_1A'!F12="Select","",'LFA_Programmatic Progress_1A'!F12)</f>
        <v>3</v>
      </c>
      <c r="G4" s="73"/>
      <c r="H4" s="73"/>
      <c r="I4" s="73"/>
      <c r="J4" s="73"/>
      <c r="K4" s="73"/>
      <c r="L4" s="73"/>
      <c r="M4" s="220"/>
      <c r="N4" s="220"/>
      <c r="O4" s="220"/>
      <c r="P4" s="220"/>
      <c r="Q4" s="220"/>
      <c r="R4" s="220"/>
      <c r="S4" s="220"/>
      <c r="T4" s="220"/>
      <c r="U4" s="220"/>
      <c r="V4" s="220"/>
      <c r="W4" s="220"/>
    </row>
    <row r="5" spans="1:23" s="4" customFormat="1" ht="15" customHeight="1">
      <c r="A5" s="513" t="s">
        <v>232</v>
      </c>
      <c r="B5" s="40"/>
      <c r="C5" s="54" t="s">
        <v>200</v>
      </c>
      <c r="D5" s="519">
        <f>IF('LFA_Programmatic Progress_1A'!D13="","",'LFA_Programmatic Progress_1A'!D13)</f>
        <v>42005</v>
      </c>
      <c r="E5" s="5" t="s">
        <v>218</v>
      </c>
      <c r="F5" s="520">
        <f>IF('LFA_Programmatic Progress_1A'!F13="","",'LFA_Programmatic Progress_1A'!F13)</f>
        <v>42185</v>
      </c>
      <c r="G5" s="73"/>
      <c r="H5" s="73"/>
      <c r="I5" s="73"/>
      <c r="J5" s="73"/>
      <c r="K5" s="73"/>
      <c r="L5" s="73"/>
      <c r="M5" s="220"/>
      <c r="N5" s="220"/>
      <c r="O5" s="220"/>
      <c r="P5" s="220"/>
      <c r="Q5" s="220"/>
      <c r="R5" s="220"/>
      <c r="S5" s="220"/>
      <c r="T5" s="220"/>
      <c r="U5" s="220"/>
      <c r="V5" s="220"/>
      <c r="W5" s="220"/>
    </row>
    <row r="6" spans="1:23" s="4" customFormat="1" ht="15" customHeight="1" thickBot="1">
      <c r="A6" s="55" t="s">
        <v>233</v>
      </c>
      <c r="B6" s="41"/>
      <c r="C6" s="1392">
        <f>IF('LFA_Programmatic Progress_1A'!C14="Select","",'LFA_Programmatic Progress_1A'!C14)</f>
        <v>3</v>
      </c>
      <c r="D6" s="1393"/>
      <c r="E6" s="1393"/>
      <c r="F6" s="1394"/>
      <c r="G6" s="73"/>
      <c r="H6" s="73"/>
      <c r="I6" s="73"/>
      <c r="J6" s="73"/>
      <c r="K6" s="73"/>
      <c r="L6" s="73"/>
      <c r="M6" s="220"/>
      <c r="N6" s="220"/>
      <c r="O6" s="220"/>
      <c r="P6" s="220"/>
      <c r="Q6" s="220"/>
      <c r="R6" s="220"/>
      <c r="S6" s="220"/>
      <c r="T6" s="220"/>
      <c r="U6" s="220"/>
      <c r="V6" s="220"/>
      <c r="W6" s="220"/>
    </row>
    <row r="7" spans="1:23" s="4" customFormat="1" ht="9" customHeight="1">
      <c r="A7" s="201"/>
      <c r="B7" s="202"/>
      <c r="C7" s="52"/>
      <c r="D7" s="207"/>
      <c r="E7" s="208"/>
      <c r="F7" s="52"/>
      <c r="G7" s="170"/>
      <c r="H7" s="170"/>
      <c r="I7" s="210"/>
      <c r="J7" s="210"/>
      <c r="K7" s="73"/>
      <c r="L7" s="73"/>
      <c r="M7" s="220"/>
      <c r="N7" s="220"/>
      <c r="O7" s="220"/>
      <c r="P7" s="220"/>
      <c r="Q7" s="220"/>
      <c r="R7" s="220"/>
      <c r="S7" s="220"/>
      <c r="T7" s="220"/>
      <c r="U7" s="220"/>
      <c r="V7" s="220"/>
      <c r="W7" s="220"/>
    </row>
    <row r="8" spans="1:23" s="4" customFormat="1" ht="19.5" customHeight="1">
      <c r="A8" s="200" t="s">
        <v>183</v>
      </c>
      <c r="B8" s="203"/>
      <c r="C8" s="206"/>
      <c r="D8" s="206"/>
      <c r="E8" s="209"/>
      <c r="F8" s="204"/>
      <c r="G8" s="205"/>
      <c r="H8" s="205"/>
      <c r="I8" s="211"/>
      <c r="J8" s="212"/>
      <c r="K8" s="73"/>
      <c r="L8" s="73"/>
      <c r="M8" s="220"/>
      <c r="N8" s="220"/>
      <c r="O8" s="220"/>
      <c r="P8" s="220"/>
      <c r="Q8" s="220"/>
      <c r="R8" s="220"/>
      <c r="S8" s="220"/>
      <c r="T8" s="220"/>
      <c r="U8" s="220"/>
      <c r="V8" s="220"/>
      <c r="W8" s="220"/>
    </row>
    <row r="9" spans="1:23" s="534" customFormat="1" ht="5.25" customHeight="1">
      <c r="A9" s="213"/>
      <c r="B9" s="608"/>
      <c r="C9" s="609"/>
      <c r="D9" s="609"/>
      <c r="E9" s="609"/>
      <c r="F9" s="609"/>
      <c r="I9" s="609"/>
      <c r="J9" s="608"/>
      <c r="L9" s="895"/>
      <c r="M9" s="874"/>
      <c r="N9" s="874"/>
      <c r="O9" s="874"/>
      <c r="P9" s="874"/>
      <c r="Q9" s="874"/>
      <c r="R9" s="874"/>
      <c r="S9" s="874"/>
      <c r="T9" s="874"/>
      <c r="U9" s="874"/>
      <c r="V9" s="874"/>
      <c r="W9" s="874"/>
    </row>
    <row r="10" spans="1:23" s="17" customFormat="1" ht="24.75" customHeight="1">
      <c r="A10" s="1477" t="s">
        <v>450</v>
      </c>
      <c r="B10" s="1478"/>
      <c r="C10" s="1478"/>
      <c r="D10" s="1478"/>
      <c r="E10" s="1478"/>
      <c r="F10" s="1478"/>
      <c r="G10" s="1478"/>
      <c r="H10" s="1478"/>
      <c r="I10" s="1478"/>
      <c r="J10" s="1478"/>
      <c r="K10" s="1478"/>
      <c r="L10" s="1478"/>
      <c r="M10" s="896"/>
      <c r="N10" s="896"/>
      <c r="O10" s="896"/>
      <c r="P10" s="896"/>
      <c r="Q10" s="896"/>
      <c r="R10" s="896"/>
      <c r="S10" s="896"/>
      <c r="T10" s="896"/>
      <c r="U10" s="896"/>
      <c r="V10" s="896"/>
      <c r="W10" s="896"/>
    </row>
    <row r="11" spans="1:23" s="17" customFormat="1" ht="27" customHeight="1">
      <c r="A11" s="1812" t="s">
        <v>517</v>
      </c>
      <c r="B11" s="1816"/>
      <c r="C11" s="1816"/>
      <c r="D11" s="1816"/>
      <c r="E11" s="1816"/>
      <c r="F11" s="1816"/>
      <c r="G11" s="1816"/>
      <c r="H11" s="1816"/>
      <c r="I11" s="1816"/>
      <c r="J11" s="1816"/>
      <c r="K11" s="1816"/>
      <c r="L11" s="1816"/>
      <c r="M11" s="896"/>
      <c r="N11" s="896"/>
      <c r="O11" s="896"/>
      <c r="P11" s="896"/>
      <c r="Q11" s="896"/>
      <c r="R11" s="896"/>
      <c r="S11" s="896"/>
      <c r="T11" s="896"/>
      <c r="U11" s="896"/>
      <c r="V11" s="896"/>
      <c r="W11" s="896"/>
    </row>
    <row r="12" spans="1:23" s="870" customFormat="1" ht="41.25" customHeight="1">
      <c r="A12" s="1812" t="s">
        <v>518</v>
      </c>
      <c r="B12" s="1813"/>
      <c r="C12" s="1813"/>
      <c r="D12" s="1813"/>
      <c r="E12" s="1813"/>
      <c r="F12" s="1813"/>
      <c r="G12" s="1813"/>
      <c r="H12" s="1813"/>
      <c r="I12" s="1813"/>
      <c r="J12" s="1813"/>
      <c r="K12" s="1813"/>
      <c r="L12" s="1814"/>
      <c r="M12" s="897"/>
      <c r="N12" s="897"/>
      <c r="O12" s="897"/>
      <c r="P12" s="897"/>
      <c r="Q12" s="897"/>
      <c r="R12" s="897"/>
      <c r="S12" s="897"/>
      <c r="T12" s="897"/>
      <c r="U12" s="897"/>
      <c r="V12" s="897"/>
      <c r="W12" s="897"/>
    </row>
    <row r="13" spans="1:23" s="870" customFormat="1" ht="31.5" customHeight="1" thickBot="1">
      <c r="A13" s="1815" t="s">
        <v>559</v>
      </c>
      <c r="B13" s="1815"/>
      <c r="C13" s="1815"/>
      <c r="D13" s="1815"/>
      <c r="E13" s="1815"/>
      <c r="F13" s="1815"/>
      <c r="G13" s="1815"/>
      <c r="H13" s="1815"/>
      <c r="I13" s="1815"/>
      <c r="J13" s="1815"/>
      <c r="K13" s="1815"/>
      <c r="L13" s="1815"/>
      <c r="M13" s="897"/>
      <c r="N13" s="897"/>
      <c r="O13" s="897"/>
      <c r="P13" s="897"/>
      <c r="Q13" s="897"/>
      <c r="R13" s="897"/>
      <c r="S13" s="897"/>
      <c r="T13" s="897"/>
      <c r="U13" s="897"/>
      <c r="V13" s="897"/>
      <c r="W13" s="897"/>
    </row>
    <row r="14" spans="1:23" s="184" customFormat="1" ht="23.25" customHeight="1" thickBot="1">
      <c r="A14" s="214"/>
      <c r="B14" s="215"/>
      <c r="C14" s="216"/>
      <c r="D14" s="381" t="s">
        <v>389</v>
      </c>
      <c r="E14" s="1824" t="s">
        <v>390</v>
      </c>
      <c r="F14" s="1825"/>
      <c r="G14" s="1825"/>
      <c r="H14" s="1825"/>
      <c r="I14" s="1825"/>
      <c r="J14" s="1825"/>
      <c r="K14" s="1826"/>
      <c r="L14" s="1827"/>
      <c r="M14" s="898"/>
      <c r="N14" s="898"/>
      <c r="O14" s="898"/>
      <c r="P14" s="898"/>
      <c r="Q14" s="898"/>
      <c r="R14" s="898"/>
      <c r="S14" s="898"/>
      <c r="T14" s="898"/>
      <c r="U14" s="898"/>
      <c r="V14" s="898"/>
      <c r="W14" s="898"/>
    </row>
    <row r="15" spans="1:23" s="13" customFormat="1" ht="47.25" customHeight="1" thickBot="1">
      <c r="A15" s="1831" t="s">
        <v>204</v>
      </c>
      <c r="B15" s="1832"/>
      <c r="C15" s="1833"/>
      <c r="D15" s="472" t="s">
        <v>5</v>
      </c>
      <c r="E15" s="472" t="s">
        <v>5</v>
      </c>
      <c r="F15" s="1828" t="s">
        <v>374</v>
      </c>
      <c r="G15" s="1829"/>
      <c r="H15" s="1829"/>
      <c r="I15" s="1829"/>
      <c r="J15" s="1829"/>
      <c r="K15" s="1829"/>
      <c r="L15" s="1830"/>
      <c r="M15" s="14"/>
      <c r="N15" s="14"/>
      <c r="O15" s="14"/>
      <c r="P15" s="14"/>
      <c r="Q15" s="14"/>
      <c r="R15" s="14"/>
      <c r="S15" s="14"/>
      <c r="T15" s="14"/>
      <c r="U15" s="14"/>
      <c r="V15" s="14"/>
      <c r="W15" s="14"/>
    </row>
    <row r="16" spans="1:23" s="3" customFormat="1" ht="41.25" customHeight="1">
      <c r="A16" s="1821" t="str">
        <f>IF('PR_Grant Management_2'!A14="","",'PR_Grant Management_2'!A14)</f>
        <v>1. Conditions Precedent to the First Disbursement (Terminal Date as stated in block 7A of the Face Sheet):
The first disbursement of Grant funds by the Global Fund to the Principal Recipient is subject to:
a)   the Principal Recipient entering into temporary arrangements with the existing Sub- recipients carrying out Program activities, under grant number GEO-H-GPIC, until the Principal Recipient submits a request for tender in accordance with the laws of Georgia, and new Sub-recipients are selected through such tender (for the avoidance of doubt, during such temporary arrangements period, the Standard Terms and Conditions of this Agreement shall apply); 
</v>
      </c>
      <c r="B16" s="1822"/>
      <c r="C16" s="1823"/>
      <c r="D16" s="724" t="str">
        <f>IF('PR_Grant Management_2'!F14="","",'PR_Grant Management_2'!F14)</f>
        <v>Met</v>
      </c>
      <c r="E16" s="725"/>
      <c r="F16" s="1818"/>
      <c r="G16" s="1819"/>
      <c r="H16" s="1819"/>
      <c r="I16" s="1819"/>
      <c r="J16" s="1819"/>
      <c r="K16" s="1819"/>
      <c r="L16" s="1820"/>
      <c r="M16" s="69"/>
      <c r="N16" s="69"/>
      <c r="O16" s="69"/>
      <c r="P16" s="69"/>
      <c r="Q16" s="69"/>
      <c r="R16" s="69"/>
      <c r="S16" s="69"/>
      <c r="T16" s="69"/>
      <c r="U16" s="69"/>
      <c r="V16" s="69"/>
      <c r="W16" s="69"/>
    </row>
    <row r="17" spans="1:23" s="3" customFormat="1" ht="41.25" customHeight="1">
      <c r="A17" s="1809" t="str">
        <f>IF('PR_Grant Management_2'!A15="","",'PR_Grant Management_2'!A15)</f>
        <v>The first disbursement of Grant funds by the Global Fund to the Principal Recipient is subject to:
b) delivery by the Principal Recipient to the Global Fund, in form and substance satisfactory to the Global Fund, of a letter signed by the Authorized Representative of the Principal Recipient setting forth the name, title and authenticated specimen signature of each person authorized to sign disbursement requests under Article 10 of the Standard Terms and Conditions of this Agreement and, in the event a disbursement request may be signed by more than one person, the conditions under which each may sign.
</v>
      </c>
      <c r="B17" s="1810"/>
      <c r="C17" s="1811"/>
      <c r="D17" s="392" t="str">
        <f>IF('PR_Grant Management_2'!F15="","",'PR_Grant Management_2'!F15)</f>
        <v>Met</v>
      </c>
      <c r="E17" s="473"/>
      <c r="F17" s="1817"/>
      <c r="G17" s="1737"/>
      <c r="H17" s="1737"/>
      <c r="I17" s="1737"/>
      <c r="J17" s="1737"/>
      <c r="K17" s="1737"/>
      <c r="L17" s="1738"/>
      <c r="M17" s="69"/>
      <c r="N17" s="69"/>
      <c r="O17" s="69"/>
      <c r="P17" s="69"/>
      <c r="Q17" s="69"/>
      <c r="R17" s="69"/>
      <c r="S17" s="69"/>
      <c r="T17" s="69"/>
      <c r="U17" s="69"/>
      <c r="V17" s="69"/>
      <c r="W17" s="69"/>
    </row>
    <row r="18" spans="1:23" s="3" customFormat="1" ht="41.25" customHeight="1">
      <c r="A18" s="1809" t="str">
        <f>IF('PR_Grant Management_2'!A16="","",'PR_Grant Management_2'!A16)</f>
        <v>2. Condition Precedent to the Use of Grant Funds by the Principal Recipient for procurement of health and non-health products (Terminal Date as stated in block 7B of the Face Sheet):
The use of Grant funds by the Principal Recipient for procurement of health and non-health products is subject to delivery by the Principal Recipient to the Global Fund, each in form and substance satisfactory to the Global Fund, of an Operations Manual (OM) which shall include procedures in respect of Procurement and Supply Management and regular progress updates, and shall address  weaknesses  identified  by the Principal Recipient  assessment, including but not limited to the following:
a) Standard Operating Procedures (SOPs) for procurement of health and non-health products; and
b) SOPs for supply chain management (including management information systems, forecasting and quantification, storage and distribution) of health products and pharmaceuticals on a national level (from central level to patient level).
Notwithstanding the foregoing set forth in this Section B(2)(b), prior to the satisfaction of this condition precedent, the Principal Recipient may use Grant funds, with the prior written approval of the Global Fund, for procurement of non-health products.
</v>
      </c>
      <c r="B18" s="1810"/>
      <c r="C18" s="1811"/>
      <c r="D18" s="392" t="str">
        <f>IF('PR_Grant Management_2'!F16="","",'PR_Grant Management_2'!F16)</f>
        <v>Met</v>
      </c>
      <c r="E18" s="473"/>
      <c r="F18" s="1807"/>
      <c r="G18" s="1807"/>
      <c r="H18" s="1807"/>
      <c r="I18" s="1807"/>
      <c r="J18" s="1807"/>
      <c r="K18" s="1807"/>
      <c r="L18" s="1808"/>
      <c r="M18" s="69"/>
      <c r="N18" s="69"/>
      <c r="O18" s="69"/>
      <c r="P18" s="69"/>
      <c r="Q18" s="69"/>
      <c r="R18" s="69"/>
      <c r="S18" s="69"/>
      <c r="T18" s="69"/>
      <c r="U18" s="69"/>
      <c r="V18" s="69"/>
      <c r="W18" s="69"/>
    </row>
    <row r="19" spans="1:23" s="3" customFormat="1" ht="41.25" customHeight="1">
      <c r="A19" s="1809" t="str">
        <f>IF('PR_Grant Management_2'!A17="","",'PR_Grant Management_2'!A17)</f>
        <v>3. Conditions   Precedent   to   disbursement   by   the   Global   Fund   to   the Principal Recipient or use by the Principal Recipient of Grant funds to finance activities related to Objective 1:
The  Global  Fund  and  the  Principal  Recipient  shall  agree  on  the  list  of  activities  related  to
Objective 1
</v>
      </c>
      <c r="B19" s="1810"/>
      <c r="C19" s="1811"/>
      <c r="D19" s="392" t="str">
        <f>IF('PR_Grant Management_2'!F17="","",'PR_Grant Management_2'!F17)</f>
        <v>Met</v>
      </c>
      <c r="E19" s="473"/>
      <c r="F19" s="1807"/>
      <c r="G19" s="1807"/>
      <c r="H19" s="1807"/>
      <c r="I19" s="1807"/>
      <c r="J19" s="1807"/>
      <c r="K19" s="1807"/>
      <c r="L19" s="1808"/>
      <c r="M19" s="69"/>
      <c r="N19" s="69"/>
      <c r="O19" s="69"/>
      <c r="P19" s="69"/>
      <c r="Q19" s="69"/>
      <c r="R19" s="69"/>
      <c r="S19" s="69"/>
      <c r="T19" s="69"/>
      <c r="U19" s="69"/>
      <c r="V19" s="69"/>
      <c r="W19" s="69"/>
    </row>
    <row r="20" spans="1:23" s="3" customFormat="1" ht="41.25" customHeight="1">
      <c r="A20" s="1809" t="str">
        <f>IF('PR_Grant Management_2'!A18="","",'PR_Grant Management_2'!A18)</f>
        <v>4. Condition Precedent to disbursement by the Global Fund to the Principal Recipient or use by the Principal Recipient of Grant funds for the 2015 budget:
a)   No later than 14 August 2014, the Ministry of Labour, Health and Social Affairs shall inform the Global Fund of the HIV treatment protocol that will be used in Georgia during  the  current  implementation  period;  upon  which  the  Global  Fund  will determine its ART funding contribution which would be incorporated into the 2015 budget (the Global Fund reserves a right to limit the ART funding to the treatment regimens recommended in the WHO 2013 treatment guidelines).
</v>
      </c>
      <c r="B20" s="1810"/>
      <c r="C20" s="1811"/>
      <c r="D20" s="392" t="str">
        <f>IF('PR_Grant Management_2'!F18="","",'PR_Grant Management_2'!F18)</f>
        <v>Met</v>
      </c>
      <c r="E20" s="473"/>
      <c r="F20" s="1807"/>
      <c r="G20" s="1807"/>
      <c r="H20" s="1807"/>
      <c r="I20" s="1807"/>
      <c r="J20" s="1807"/>
      <c r="K20" s="1807"/>
      <c r="L20" s="1808"/>
      <c r="M20" s="69"/>
      <c r="N20" s="69"/>
      <c r="O20" s="69"/>
      <c r="P20" s="69"/>
      <c r="Q20" s="69"/>
      <c r="R20" s="69"/>
      <c r="S20" s="69"/>
      <c r="T20" s="69"/>
      <c r="U20" s="69"/>
      <c r="V20" s="69"/>
      <c r="W20" s="69"/>
    </row>
    <row r="21" spans="1:23" s="3" customFormat="1" ht="41.25" customHeight="1">
      <c r="A21" s="1809" t="str">
        <f>IF('PR_Grant Management_2'!A19="","",'PR_Grant Management_2'!A19)</f>
        <v>4. Condition Precedent to disbursement by the Global Fund to the Principal Recipient or use by the Principal Recipient of Grant funds for the 2015 budget:
b)  By no later than 30 September 2014, revision by the Principal Recipient of the 2015 budget and Performance Framework targets for key populations, which shall further optimize and incorporate the results of: i) the population size estimates conducted between 1 January to 31 July 2014. and; ii) the Budgeted Sustainability Plan pursuant to Section C(2) of this Annex A (June 30, 2014) The date was postponed by GF with IL1 to 31, December, ,2015. </v>
      </c>
      <c r="B21" s="1810"/>
      <c r="C21" s="1811"/>
      <c r="D21" s="392" t="str">
        <f>IF('PR_Grant Management_2'!F19="","",'PR_Grant Management_2'!F19)</f>
        <v>Met</v>
      </c>
      <c r="E21" s="473"/>
      <c r="F21" s="1807"/>
      <c r="G21" s="1807"/>
      <c r="H21" s="1807"/>
      <c r="I21" s="1807"/>
      <c r="J21" s="1807"/>
      <c r="K21" s="1807"/>
      <c r="L21" s="1808"/>
      <c r="M21" s="69"/>
      <c r="N21" s="69"/>
      <c r="O21" s="69"/>
      <c r="P21" s="69"/>
      <c r="Q21" s="69"/>
      <c r="R21" s="69"/>
      <c r="S21" s="69"/>
      <c r="T21" s="69"/>
      <c r="U21" s="69"/>
      <c r="V21" s="69"/>
      <c r="W21" s="69"/>
    </row>
    <row r="22" spans="1:23" s="3" customFormat="1" ht="41.25" customHeight="1">
      <c r="A22" s="1809" t="str">
        <f>IF('PR_Grant Management_2'!A20="","",'PR_Grant Management_2'!A20)</f>
        <v>SPECIAL TERMS AND CONDITIONS FOR THIS AGREEMENT
No later than 30 June 2014, the CCM shall, or the Principal Recipient shall cause the CCM to, submit a Budgeted Sustainability Plan for the gradual governmental take-over of financing, starting in 2015, for activities supported by this Grant. GF agreed to postpone the terminal date of the condition to 31 December, 2015 </v>
      </c>
      <c r="B22" s="1810"/>
      <c r="C22" s="1811"/>
      <c r="D22" s="392" t="str">
        <f>IF('PR_Grant Management_2'!F20="","",'PR_Grant Management_2'!F20)</f>
        <v>Unmet - In Progress</v>
      </c>
      <c r="E22" s="473"/>
      <c r="F22" s="1807"/>
      <c r="G22" s="1807"/>
      <c r="H22" s="1807"/>
      <c r="I22" s="1807"/>
      <c r="J22" s="1807"/>
      <c r="K22" s="1807"/>
      <c r="L22" s="1808"/>
      <c r="M22" s="69"/>
      <c r="N22" s="69"/>
      <c r="O22" s="69"/>
      <c r="P22" s="69"/>
      <c r="Q22" s="69"/>
      <c r="R22" s="69"/>
      <c r="S22" s="69"/>
      <c r="T22" s="69"/>
      <c r="U22" s="69"/>
      <c r="V22" s="69"/>
      <c r="W22" s="69"/>
    </row>
    <row r="23" spans="1:23" s="3" customFormat="1" ht="41.25" customHeight="1">
      <c r="A23" s="1809" t="str">
        <f>IF('PR_Grant Management_2'!A21="","",'PR_Grant Management_2'!A21)</f>
        <v>At its sole discretion, the Global Fund reserves the right to require the principal recipient to use the services of a suitability qualified procurement agent for the procurement of designated list of health products, including pharmaceuticals, for reasons of quality, and or value for money. when invoking this right, the Global Fund will stipulate the list of health products </v>
      </c>
      <c r="B23" s="1810"/>
      <c r="C23" s="1811"/>
      <c r="D23" s="392" t="str">
        <f>IF('PR_Grant Management_2'!F21="","",'PR_Grant Management_2'!F21)</f>
        <v>Met</v>
      </c>
      <c r="E23" s="473"/>
      <c r="F23" s="1807"/>
      <c r="G23" s="1807"/>
      <c r="H23" s="1807"/>
      <c r="I23" s="1807"/>
      <c r="J23" s="1807"/>
      <c r="K23" s="1807"/>
      <c r="L23" s="1808"/>
      <c r="M23" s="69"/>
      <c r="N23" s="69"/>
      <c r="O23" s="69"/>
      <c r="P23" s="69"/>
      <c r="Q23" s="69"/>
      <c r="R23" s="69"/>
      <c r="S23" s="69"/>
      <c r="T23" s="69"/>
      <c r="U23" s="69"/>
      <c r="V23" s="69"/>
      <c r="W23" s="69"/>
    </row>
    <row r="24" spans="1:23" s="3" customFormat="1" ht="41.25" customHeight="1">
      <c r="A24" s="1809">
        <f>IF('PR_Grant Management_2'!A22="","",'PR_Grant Management_2'!A22)</f>
      </c>
      <c r="B24" s="1810"/>
      <c r="C24" s="1811"/>
      <c r="D24" s="392" t="str">
        <f>IF('PR_Grant Management_2'!F22="","",'PR_Grant Management_2'!F22)</f>
        <v>Select</v>
      </c>
      <c r="E24" s="473"/>
      <c r="F24" s="1807"/>
      <c r="G24" s="1807"/>
      <c r="H24" s="1807"/>
      <c r="I24" s="1807"/>
      <c r="J24" s="1807"/>
      <c r="K24" s="1807"/>
      <c r="L24" s="1808"/>
      <c r="M24" s="69"/>
      <c r="N24" s="69"/>
      <c r="O24" s="69"/>
      <c r="P24" s="69"/>
      <c r="Q24" s="69"/>
      <c r="R24" s="69"/>
      <c r="S24" s="69"/>
      <c r="T24" s="69"/>
      <c r="U24" s="69"/>
      <c r="V24" s="69"/>
      <c r="W24" s="69"/>
    </row>
    <row r="25" spans="1:23" s="3" customFormat="1" ht="41.25" customHeight="1">
      <c r="A25" s="1809">
        <f>IF('PR_Grant Management_2'!A23="","",'PR_Grant Management_2'!A23)</f>
      </c>
      <c r="B25" s="1810"/>
      <c r="C25" s="1811"/>
      <c r="D25" s="392" t="str">
        <f>IF('PR_Grant Management_2'!F23="","",'PR_Grant Management_2'!F23)</f>
        <v>Select</v>
      </c>
      <c r="E25" s="473"/>
      <c r="F25" s="1807"/>
      <c r="G25" s="1807"/>
      <c r="H25" s="1807"/>
      <c r="I25" s="1807"/>
      <c r="J25" s="1807"/>
      <c r="K25" s="1807"/>
      <c r="L25" s="1808"/>
      <c r="M25" s="69"/>
      <c r="N25" s="69"/>
      <c r="O25" s="69"/>
      <c r="P25" s="69"/>
      <c r="Q25" s="69"/>
      <c r="R25" s="69"/>
      <c r="S25" s="69"/>
      <c r="T25" s="69"/>
      <c r="U25" s="69"/>
      <c r="V25" s="69"/>
      <c r="W25" s="69"/>
    </row>
    <row r="26" spans="1:23" s="3" customFormat="1" ht="41.25" customHeight="1">
      <c r="A26" s="1809">
        <f>IF('PR_Grant Management_2'!A24="","",'PR_Grant Management_2'!A24)</f>
      </c>
      <c r="B26" s="1810"/>
      <c r="C26" s="1811"/>
      <c r="D26" s="392" t="str">
        <f>IF('PR_Grant Management_2'!F24="","",'PR_Grant Management_2'!F24)</f>
        <v>Select</v>
      </c>
      <c r="E26" s="473"/>
      <c r="F26" s="1807"/>
      <c r="G26" s="1807"/>
      <c r="H26" s="1807"/>
      <c r="I26" s="1807"/>
      <c r="J26" s="1807"/>
      <c r="K26" s="1807"/>
      <c r="L26" s="1808"/>
      <c r="M26" s="69"/>
      <c r="N26" s="69"/>
      <c r="O26" s="69"/>
      <c r="P26" s="69"/>
      <c r="Q26" s="69"/>
      <c r="R26" s="69"/>
      <c r="S26" s="69"/>
      <c r="T26" s="69"/>
      <c r="U26" s="69"/>
      <c r="V26" s="69"/>
      <c r="W26" s="69"/>
    </row>
    <row r="27" spans="1:23" s="3" customFormat="1" ht="13.5" customHeight="1">
      <c r="A27" s="1804">
        <f>IF('PR_Grant Management_2'!A25="","",'PR_Grant Management_2'!A25)</f>
      </c>
      <c r="B27" s="1805"/>
      <c r="C27" s="1805"/>
      <c r="D27" s="1805"/>
      <c r="E27" s="1805"/>
      <c r="F27" s="1805"/>
      <c r="G27" s="1805"/>
      <c r="H27" s="1805"/>
      <c r="I27" s="1805"/>
      <c r="J27" s="1805"/>
      <c r="K27" s="1805"/>
      <c r="L27" s="1806"/>
      <c r="M27" s="69"/>
      <c r="N27" s="69"/>
      <c r="O27" s="69"/>
      <c r="P27" s="69"/>
      <c r="Q27" s="69"/>
      <c r="R27" s="69"/>
      <c r="S27" s="69"/>
      <c r="T27" s="69"/>
      <c r="U27" s="69"/>
      <c r="V27" s="69"/>
      <c r="W27" s="69"/>
    </row>
    <row r="28" spans="1:23" s="3" customFormat="1" ht="41.25" customHeight="1">
      <c r="A28" s="1809">
        <f>IF('PR_Grant Management_2'!A26="","",'PR_Grant Management_2'!A26)</f>
      </c>
      <c r="B28" s="1810"/>
      <c r="C28" s="1811"/>
      <c r="D28" s="392" t="str">
        <f>IF('PR_Grant Management_2'!F26="","",'PR_Grant Management_2'!F26)</f>
        <v>Select</v>
      </c>
      <c r="E28" s="473"/>
      <c r="F28" s="1807"/>
      <c r="G28" s="1807"/>
      <c r="H28" s="1807"/>
      <c r="I28" s="1807"/>
      <c r="J28" s="1807"/>
      <c r="K28" s="1807"/>
      <c r="L28" s="1808"/>
      <c r="M28" s="69"/>
      <c r="N28" s="69"/>
      <c r="O28" s="69"/>
      <c r="P28" s="69"/>
      <c r="Q28" s="69"/>
      <c r="R28" s="69"/>
      <c r="S28" s="69"/>
      <c r="T28" s="69"/>
      <c r="U28" s="69"/>
      <c r="V28" s="69"/>
      <c r="W28" s="69"/>
    </row>
    <row r="29" spans="1:23" s="3" customFormat="1" ht="41.25" customHeight="1">
      <c r="A29" s="1809">
        <f>IF('PR_Grant Management_2'!A27="","",'PR_Grant Management_2'!A27)</f>
      </c>
      <c r="B29" s="1810"/>
      <c r="C29" s="1811"/>
      <c r="D29" s="392" t="str">
        <f>IF('PR_Grant Management_2'!F27="","",'PR_Grant Management_2'!F27)</f>
        <v>Select</v>
      </c>
      <c r="E29" s="473"/>
      <c r="F29" s="1807"/>
      <c r="G29" s="1807"/>
      <c r="H29" s="1807"/>
      <c r="I29" s="1807"/>
      <c r="J29" s="1807"/>
      <c r="K29" s="1807"/>
      <c r="L29" s="1808"/>
      <c r="M29" s="69"/>
      <c r="N29" s="69"/>
      <c r="O29" s="69"/>
      <c r="P29" s="69"/>
      <c r="Q29" s="69"/>
      <c r="R29" s="69"/>
      <c r="S29" s="69"/>
      <c r="T29" s="69"/>
      <c r="U29" s="69"/>
      <c r="V29" s="69"/>
      <c r="W29" s="69"/>
    </row>
    <row r="30" spans="1:23" s="3" customFormat="1" ht="41.25" customHeight="1">
      <c r="A30" s="1809">
        <f>IF('PR_Grant Management_2'!A28="","",'PR_Grant Management_2'!A28)</f>
      </c>
      <c r="B30" s="1810"/>
      <c r="C30" s="1811"/>
      <c r="D30" s="392" t="str">
        <f>IF('PR_Grant Management_2'!F28="","",'PR_Grant Management_2'!F28)</f>
        <v>Select</v>
      </c>
      <c r="E30" s="473"/>
      <c r="F30" s="1807"/>
      <c r="G30" s="1807"/>
      <c r="H30" s="1807"/>
      <c r="I30" s="1807"/>
      <c r="J30" s="1807"/>
      <c r="K30" s="1807"/>
      <c r="L30" s="1808"/>
      <c r="M30" s="69"/>
      <c r="N30" s="69"/>
      <c r="O30" s="69"/>
      <c r="P30" s="69"/>
      <c r="Q30" s="69"/>
      <c r="R30" s="69"/>
      <c r="S30" s="69"/>
      <c r="T30" s="69"/>
      <c r="U30" s="69"/>
      <c r="V30" s="69"/>
      <c r="W30" s="69"/>
    </row>
    <row r="31" spans="1:12" s="358" customFormat="1" ht="17.25" customHeight="1">
      <c r="A31" s="680"/>
      <c r="B31" s="681"/>
      <c r="C31" s="682"/>
      <c r="D31" s="681"/>
      <c r="E31" s="681"/>
      <c r="F31" s="681"/>
      <c r="G31" s="682"/>
      <c r="H31" s="682"/>
      <c r="I31" s="680"/>
      <c r="J31" s="682"/>
      <c r="K31" s="683"/>
      <c r="L31" s="682"/>
    </row>
    <row r="32" spans="1:23" s="3" customFormat="1" ht="25.5" customHeight="1">
      <c r="A32" s="1477" t="s">
        <v>451</v>
      </c>
      <c r="B32" s="1478"/>
      <c r="C32" s="1478"/>
      <c r="D32" s="1478"/>
      <c r="E32" s="1478"/>
      <c r="F32" s="1478"/>
      <c r="G32" s="1478"/>
      <c r="H32" s="1478"/>
      <c r="I32" s="1478"/>
      <c r="J32" s="1478"/>
      <c r="K32" s="1478"/>
      <c r="L32" s="1478"/>
      <c r="M32" s="69"/>
      <c r="N32" s="69"/>
      <c r="O32" s="69"/>
      <c r="P32" s="69"/>
      <c r="Q32" s="69"/>
      <c r="R32" s="69"/>
      <c r="S32" s="69"/>
      <c r="T32" s="69"/>
      <c r="U32" s="69"/>
      <c r="V32" s="69"/>
      <c r="W32" s="69"/>
    </row>
    <row r="33" spans="1:23" s="3" customFormat="1" ht="5.25" customHeight="1">
      <c r="A33" s="79"/>
      <c r="B33" s="77"/>
      <c r="C33" s="77"/>
      <c r="D33" s="77"/>
      <c r="E33" s="77"/>
      <c r="F33" s="77"/>
      <c r="G33" s="77"/>
      <c r="H33" s="77"/>
      <c r="I33" s="77"/>
      <c r="J33" s="77"/>
      <c r="K33" s="77"/>
      <c r="L33" s="77"/>
      <c r="M33" s="69"/>
      <c r="N33" s="69"/>
      <c r="O33" s="69"/>
      <c r="P33" s="69"/>
      <c r="Q33" s="69"/>
      <c r="R33" s="69"/>
      <c r="S33" s="69"/>
      <c r="T33" s="69"/>
      <c r="U33" s="69"/>
      <c r="V33" s="69"/>
      <c r="W33" s="69"/>
    </row>
    <row r="34" spans="1:23" s="3" customFormat="1" ht="24" customHeight="1" thickBot="1">
      <c r="A34" s="1848" t="s">
        <v>573</v>
      </c>
      <c r="B34" s="1849"/>
      <c r="C34" s="1849"/>
      <c r="D34" s="1849"/>
      <c r="E34" s="1849"/>
      <c r="F34" s="1849"/>
      <c r="G34" s="1849"/>
      <c r="H34" s="1849"/>
      <c r="I34" s="1849"/>
      <c r="J34" s="1849"/>
      <c r="K34" s="1849"/>
      <c r="L34" s="1849"/>
      <c r="M34" s="69"/>
      <c r="N34" s="69"/>
      <c r="O34" s="69"/>
      <c r="P34" s="69"/>
      <c r="Q34" s="69"/>
      <c r="R34" s="69"/>
      <c r="S34" s="69"/>
      <c r="T34" s="69"/>
      <c r="U34" s="69"/>
      <c r="V34" s="69"/>
      <c r="W34" s="69"/>
    </row>
    <row r="35" spans="1:23" s="3" customFormat="1" ht="42" customHeight="1">
      <c r="A35" s="1495" t="s">
        <v>369</v>
      </c>
      <c r="B35" s="1445"/>
      <c r="C35" s="1445"/>
      <c r="D35" s="1834" t="s">
        <v>391</v>
      </c>
      <c r="E35" s="1835"/>
      <c r="F35" s="1835"/>
      <c r="G35" s="1835"/>
      <c r="H35" s="1836"/>
      <c r="I35" s="1836"/>
      <c r="J35" s="1836"/>
      <c r="K35" s="1836"/>
      <c r="L35" s="1837"/>
      <c r="M35" s="69"/>
      <c r="N35" s="69"/>
      <c r="O35" s="69"/>
      <c r="P35" s="69"/>
      <c r="Q35" s="69"/>
      <c r="R35" s="69"/>
      <c r="S35" s="69"/>
      <c r="T35" s="69"/>
      <c r="U35" s="69"/>
      <c r="V35" s="69"/>
      <c r="W35" s="69"/>
    </row>
    <row r="36" spans="1:23" s="3" customFormat="1" ht="40.5" customHeight="1">
      <c r="A36" s="1796" t="str">
        <f>IF('PR_Grant Management_2'!A34="","",'PR_Grant Management_2'!A34)</f>
        <v>During the review of the Progress Update as well as of the Audit for the fiscal year 2014, it was noted that the PR is using different accounrding methods to report on the financial positions, namely:  the Progress Updates submitted to the Secretariat semi-annually, are prepared on cash basis, while the statements of financial positions submitted to the MOLHSA quarterly, are prepared according to the local regulations using modified cash basis. Although the PR has sought approval for using modified cash basis for prepareation of the financial statements for fiscal year 2014 during the Audit review process, this was not disclosed to the Secretariat in advance. Due to delay in informing the Secretariat and as a result, delayed approval, the PR was required to prepare the financial statements during the audit review.  Required Actions: During the preparation for the Audit reivew of the financial statements for fiscal year 2015 we recommend the PR:                                                                                                                                                                              a) to bring to the secretarit attendion any specific regulations applied to the PR reorting and preparation of the financial statements, well in advance, The PR is required to disclose these requirements already at the stage of review and approval of the TORs for the Audit of Financial Statements for fiscal year 2015.    b) tofurther develop and refine the process of preparing the financial statements;                                                      c) toensure that the procedures and related deadlines for all staff involved in preparation of the financial statements are developed in advance and formally documented.                                                                                                Timeline: the PR should submit to the Secretariat the TORs for Audit reeview of the financial statements for fiscal year 2015 addressing the actions outlined by no Later than 31 July 2015. </v>
      </c>
      <c r="B36" s="1797"/>
      <c r="C36" s="1797"/>
      <c r="D36" s="1798"/>
      <c r="E36" s="1799"/>
      <c r="F36" s="1799"/>
      <c r="G36" s="1799"/>
      <c r="H36" s="1799"/>
      <c r="I36" s="1799"/>
      <c r="J36" s="1799"/>
      <c r="K36" s="1799"/>
      <c r="L36" s="1800"/>
      <c r="M36" s="69"/>
      <c r="N36" s="69"/>
      <c r="O36" s="69"/>
      <c r="P36" s="69"/>
      <c r="Q36" s="69"/>
      <c r="R36" s="69"/>
      <c r="S36" s="69"/>
      <c r="T36" s="69"/>
      <c r="U36" s="69"/>
      <c r="V36" s="69"/>
      <c r="W36" s="69"/>
    </row>
    <row r="37" spans="1:23" s="3" customFormat="1" ht="40.5" customHeight="1">
      <c r="A37" s="1796" t="str">
        <f>IF('PR_Grant Management_2'!A35="","",'PR_Grant Management_2'!A35)</f>
        <v>a) During the review it was noted that the PR's and SR's bookkeeping systems (mostly ORIS) do not contain specific fileds of expenditure categories or individual budget lines, Consequently, the risk or error in classification process exists.                                                                                                                                                      b) Additionally, the PR expenses the Pharmaceuticals, Health Products and Health Equipment as soon as it is transferred to SRs and monitor the use of such assets off balance sheet and perform the record in MS Excel Spreadsheets. There is no other special tool set in place for monitoring the usage neither at PR nor at SR level.  Required Actions: a) The PR is expected to follow up on the integration of the new financial software in existing accounting systems. While this activity should have been implemented during the last reporting period and was postpond, the PR is requested to ensure that the transition is completed before the end of fiscal year 2015. Additionally, the Secretariat requests the PR and SRs to produce semi-annual and monthly reports while reconciling between the financial reports and other accounting data, using MS excel.                                                                                                                                                                b) The PR is requested to ensure that further automation process is taking place, to better facilitate the process of gathering information for preparation of the grant program financail statements. Additionally, the PR should explore options to incorporate the accounting of PP and HPHE in the new financial software during its integration with the existing accounting systems by the end of fiscal year 2015.                  Timeline: the PR is requested to report on the progress made concerning the management actions outlined above by no later than 30 June 2015</v>
      </c>
      <c r="B37" s="1797"/>
      <c r="C37" s="1797"/>
      <c r="D37" s="1798"/>
      <c r="E37" s="1799"/>
      <c r="F37" s="1799"/>
      <c r="G37" s="1799"/>
      <c r="H37" s="1799"/>
      <c r="I37" s="1799"/>
      <c r="J37" s="1799"/>
      <c r="K37" s="1799"/>
      <c r="L37" s="1800"/>
      <c r="M37" s="69"/>
      <c r="N37" s="69"/>
      <c r="O37" s="69"/>
      <c r="P37" s="69"/>
      <c r="Q37" s="69"/>
      <c r="R37" s="69"/>
      <c r="S37" s="69"/>
      <c r="T37" s="69"/>
      <c r="U37" s="69"/>
      <c r="V37" s="69"/>
      <c r="W37" s="69"/>
    </row>
    <row r="38" spans="1:23" s="3" customFormat="1" ht="40.5" customHeight="1">
      <c r="A38" s="1796" t="str">
        <f>IF('PR_Grant Management_2'!A36="","",'PR_Grant Management_2'!A36)</f>
        <v>During the review of the Enhanced Financial Report (EFR) submitted with the Progress Update 2, inconsistances in reporting were noted:                                                                                                                                    a) The PR has reporting the period from 1 July 2014 to 31 December 2014 for the current period of the EFR, instead of reporting for the annual period 01 April 2014- 31 December 2014;                                                        b) It was noted that the PR has reported in the EFR Table E-Disburcement Breakdown by Implementing Entity the expenditures of the SRs (six HIV SRs) and not PR's disburcements to the SRs.                                         c) The PR has inserted the expenditure figure of SR HAPS (line #5) of SR CIF (Line #6) in Table E.               Required Action and Timelines: The PR is requested to reserve the EFR and to resubmit the document based on the findings outlined above and to submit the revised version to the Secretariat by no later than 31 May 2015. </v>
      </c>
      <c r="B38" s="1797"/>
      <c r="C38" s="1797"/>
      <c r="D38" s="1798"/>
      <c r="E38" s="1799"/>
      <c r="F38" s="1799"/>
      <c r="G38" s="1799"/>
      <c r="H38" s="1799"/>
      <c r="I38" s="1799"/>
      <c r="J38" s="1799"/>
      <c r="K38" s="1799"/>
      <c r="L38" s="1800"/>
      <c r="M38" s="69"/>
      <c r="N38" s="69"/>
      <c r="O38" s="69"/>
      <c r="P38" s="69"/>
      <c r="Q38" s="69"/>
      <c r="R38" s="69"/>
      <c r="S38" s="69"/>
      <c r="T38" s="69"/>
      <c r="U38" s="69"/>
      <c r="V38" s="69"/>
      <c r="W38" s="69"/>
    </row>
    <row r="39" spans="1:23" s="3" customFormat="1" ht="40.5" customHeight="1">
      <c r="A39" s="1796" t="str">
        <f>IF('PR_Grant Management_2'!A37="","",'PR_Grant Management_2'!A37)</f>
        <v>M&amp;E, Issue 1: During the review of the progress update, it was noted that the SRs are requested to submit monthly reports, however, the cumulative reports with results covering the 6-months period are not always available. Additionally, it was noted that the disaggregated values for some of the indicators are not produced by the SRs as part of the formally submitted reports. Consequently, the PR is verifying the results for the 6-months periods and performs the final calculation of the results against the targets.                                                                                                                                                              Required Action: While the PR's role is critical in ensuring that the correct data is reported with the Progress Update, it would be beneficial for the SRs to be further involved in reporting and commenting on the progress achieved during the 6-months period. The PR is invited to request for the submission of the semi-annual reports by the SRs with data for all indicators, in addition to the monthly reports submitted.                                                                                                                                                                                   Timeline: The PR is reqeusted to report on the progress made concerning the management action outlines above with the submission of the progress updated, by no later than 14 August 2015. </v>
      </c>
      <c r="B39" s="1797"/>
      <c r="C39" s="1797"/>
      <c r="D39" s="1798"/>
      <c r="E39" s="1799"/>
      <c r="F39" s="1799"/>
      <c r="G39" s="1799"/>
      <c r="H39" s="1799"/>
      <c r="I39" s="1799"/>
      <c r="J39" s="1799"/>
      <c r="K39" s="1799"/>
      <c r="L39" s="1800"/>
      <c r="M39" s="69"/>
      <c r="N39" s="69"/>
      <c r="O39" s="69"/>
      <c r="P39" s="69"/>
      <c r="Q39" s="69"/>
      <c r="R39" s="69"/>
      <c r="S39" s="69"/>
      <c r="T39" s="69"/>
      <c r="U39" s="69"/>
      <c r="V39" s="69"/>
      <c r="W39" s="69"/>
    </row>
    <row r="40" spans="1:23" s="3" customFormat="1" ht="40.5" customHeight="1">
      <c r="A40" s="1796" t="str">
        <f>IF('PR_Grant Management_2'!A38="","",'PR_Grant Management_2'!A38)</f>
        <v>M&amp;E, Issue #2: While the Secretariat acknowledged the efforts made by the PR and SR to increase the "number and percentage of IDUs reached with HIV prevention programs", the PR is expected to provide more details on the results achieved. Furthermore, considering the latest overachivement, the PR should revise and set more ambitious targets for the indicator.                                                                            Required Action: The PR is rquested to submit request for revision of the targets for the indicator 2.2 (for implementation period 1 July 2015 - 31 December 2015).                                                                                                                                                                      Timeline: The PR is requested to send revised Performance Framework to the Secretariat for review by no later than 31 May 2015. </v>
      </c>
      <c r="B40" s="1797"/>
      <c r="C40" s="1797"/>
      <c r="D40" s="1798"/>
      <c r="E40" s="1799"/>
      <c r="F40" s="1799"/>
      <c r="G40" s="1799"/>
      <c r="H40" s="1799"/>
      <c r="I40" s="1799"/>
      <c r="J40" s="1799"/>
      <c r="K40" s="1799"/>
      <c r="L40" s="1800"/>
      <c r="M40" s="69"/>
      <c r="N40" s="69"/>
      <c r="O40" s="69"/>
      <c r="P40" s="69"/>
      <c r="Q40" s="69"/>
      <c r="R40" s="69"/>
      <c r="S40" s="69"/>
      <c r="T40" s="69"/>
      <c r="U40" s="69"/>
      <c r="V40" s="69"/>
      <c r="W40" s="69"/>
    </row>
    <row r="41" spans="1:23" s="3" customFormat="1" ht="40.5" customHeight="1">
      <c r="A41" s="1796" t="str">
        <f>IF('PR_Grant Management_2'!A39="","",'PR_Grant Management_2'!A39)</f>
        <v>M&amp;E, Issue #3: During the varification of the indicator 3.1: "Number and percentage of eligible adults and children currently receiving ART", it was noted that the results of SPECTRUM analysis were provided by the National AIDS Center to the PR, however the denominator for this indicator wasnot updated to reflect the data.  Required Action: The PR should ensure that the latest verified results of SPECTRUM analysis are used for reporting. Consequently, the demoninator of the idnicator 3.1 shuld be updated to reflect the latest data available. The PR should submit request to the secretariat to for revision of the denimonator for the indiactor 3.1 (implementation periods 1 January 2015 through 31 December 2015). Timeline: The PR is requested to send revised PF to the Secretariat for review by no later than 31 May, 2015</v>
      </c>
      <c r="B41" s="1797"/>
      <c r="C41" s="1797"/>
      <c r="D41" s="1798"/>
      <c r="E41" s="1799"/>
      <c r="F41" s="1799"/>
      <c r="G41" s="1799"/>
      <c r="H41" s="1799"/>
      <c r="I41" s="1799"/>
      <c r="J41" s="1799"/>
      <c r="K41" s="1799"/>
      <c r="L41" s="1800"/>
      <c r="M41" s="69"/>
      <c r="N41" s="69"/>
      <c r="O41" s="69"/>
      <c r="P41" s="69"/>
      <c r="Q41" s="69"/>
      <c r="R41" s="69"/>
      <c r="S41" s="69"/>
      <c r="T41" s="69"/>
      <c r="U41" s="69"/>
      <c r="V41" s="69"/>
      <c r="W41" s="69"/>
    </row>
    <row r="42" spans="1:23" s="3" customFormat="1" ht="40.5" customHeight="1">
      <c r="A42" s="1796" t="str">
        <f>IF('PR_Grant Management_2'!A40="","",'PR_Grant Management_2'!A40)</f>
        <v>M&amp;E, Issue #4: During the review, it was noted that the number of beneficiares served at the SSR Telavi Health Cabinet (program run by the SR Tanadgoma) remains very low with only 17 beneficiries (FSWs and MSM) served during the last reqporting period.                                                                                                                Required action: While the PR has already initiated discussions on ways to improve the performance in Telavi, the PR should ensure that the coverage of the health cabinet is increased.                                                                                                              Timeline: The PR should demonstrate meassures taken with the next progress update, by no later than 14August, 2015. </v>
      </c>
      <c r="B42" s="1797"/>
      <c r="C42" s="1797"/>
      <c r="D42" s="1798"/>
      <c r="E42" s="1799"/>
      <c r="F42" s="1799"/>
      <c r="G42" s="1799"/>
      <c r="H42" s="1799"/>
      <c r="I42" s="1799"/>
      <c r="J42" s="1799"/>
      <c r="K42" s="1799"/>
      <c r="L42" s="1800"/>
      <c r="M42" s="69"/>
      <c r="N42" s="69"/>
      <c r="O42" s="69"/>
      <c r="P42" s="69"/>
      <c r="Q42" s="69"/>
      <c r="R42" s="69"/>
      <c r="S42" s="69"/>
      <c r="T42" s="69"/>
      <c r="U42" s="69"/>
      <c r="V42" s="69"/>
      <c r="W42" s="69"/>
    </row>
    <row r="43" spans="1:23" s="3" customFormat="1" ht="40.5" customHeight="1">
      <c r="A43" s="1796" t="str">
        <f>IF('PR_Grant Management_2'!A43="","",'PR_Grant Management_2'!A43)</f>
        <v>Other Management Issues: Issue #1                                                                                                                                      During the review of the peer education trainings conducted in October 2014 at the SR Tanadgoma for FSWs and at SSR Kamara for PWIDs, weaknesses in training content and manegement were identified. Required Actions: Following the approval of the training plan for HIV grant for year 2015, the PR should ensure that following recoemndations are addressed while conducting trainings:                                                                                                      a) Establishment of trainings database per SR, which will cintain detailed information on the trainings conducted, including agenda, list of participants at the training and key populations group they are representing, which will allow to count unique participants benefiting from these trainings rather than cumulative number of people trained.                                                                                                                                            b) Training materials should be revised and aligned amongst SRs, per key population group. Clear objectives, content, as well as suitable duration of the training per each key  population group should be established.                                                                                                                                                                                          c c) Pre and post training knwoledge questionnaires should be developed and shared with participants, in order to enhance the learning experience from the trainings, the outcomes from the training shuld be recorded in the electronic database developed by the PR/SR;                                                                                         d) The SRs should report to the PR on the trainings conducted on a quarterly basis.                                            Timeline: The PR is expected to report on the progress with submission of the next progress update, by no later than 14 August 2015. </v>
      </c>
      <c r="B43" s="1797"/>
      <c r="C43" s="1797"/>
      <c r="D43" s="1798"/>
      <c r="E43" s="1799"/>
      <c r="F43" s="1799"/>
      <c r="G43" s="1799"/>
      <c r="H43" s="1799"/>
      <c r="I43" s="1799"/>
      <c r="J43" s="1799"/>
      <c r="K43" s="1799"/>
      <c r="L43" s="1800"/>
      <c r="M43" s="69"/>
      <c r="N43" s="69"/>
      <c r="O43" s="69"/>
      <c r="P43" s="69"/>
      <c r="Q43" s="69"/>
      <c r="R43" s="69"/>
      <c r="S43" s="69"/>
      <c r="T43" s="69"/>
      <c r="U43" s="69"/>
      <c r="V43" s="69"/>
      <c r="W43" s="69"/>
    </row>
    <row r="44" spans="1:23" s="3" customFormat="1" ht="40.5" customHeight="1">
      <c r="A44" s="1796" t="str">
        <f>IF('PR_Grant Management_2'!A44="","",'PR_Grant Management_2'!A44)</f>
        <v>OSDV Issue #1:                                                                                                                                                                               Results for indicator "Number and percentage of IDUs reached with HIV prevention programmes - defined package of services” - SR GHRN clients who are not in direct contact with project staff (secondary reach), but receive service package are considered reached.                                                   Required Actions: While the secondary distribution of commodities ( secondary coverage) might be beneficial for those PWIDs, SSRs should not register beneficiaries with unique identification codes in the database and the SR GHRN should not include these cases within the reported results for this indicator, unless those beneficiaries were already registered in the database and services were provided at least once.
Given that there is no mechanism to verify if the clients really received certain number of syringes/needles from their peers, only those who have direct contact with project staff should be counted, and reported.                                                                                                                                                                 Timeline: Immediately
</v>
      </c>
      <c r="B44" s="1797"/>
      <c r="C44" s="1797"/>
      <c r="D44" s="1798"/>
      <c r="E44" s="1799"/>
      <c r="F44" s="1799"/>
      <c r="G44" s="1799"/>
      <c r="H44" s="1799"/>
      <c r="I44" s="1799"/>
      <c r="J44" s="1799"/>
      <c r="K44" s="1799"/>
      <c r="L44" s="1800"/>
      <c r="M44" s="69"/>
      <c r="N44" s="69"/>
      <c r="O44" s="69"/>
      <c r="P44" s="69"/>
      <c r="Q44" s="69"/>
      <c r="R44" s="69"/>
      <c r="S44" s="69"/>
      <c r="T44" s="69"/>
      <c r="U44" s="69"/>
      <c r="V44" s="69"/>
      <c r="W44" s="69"/>
    </row>
    <row r="45" spans="1:23" s="3" customFormat="1" ht="40.5" customHeight="1">
      <c r="A45" s="1796">
        <f>IF('PR_Grant Management_2'!A45="","",'PR_Grant Management_2'!A45)</f>
      </c>
      <c r="B45" s="1797"/>
      <c r="C45" s="1797"/>
      <c r="D45" s="1798"/>
      <c r="E45" s="1799"/>
      <c r="F45" s="1799"/>
      <c r="G45" s="1799"/>
      <c r="H45" s="1799"/>
      <c r="I45" s="1799"/>
      <c r="J45" s="1799"/>
      <c r="K45" s="1799"/>
      <c r="L45" s="1800"/>
      <c r="M45" s="69"/>
      <c r="N45" s="69"/>
      <c r="O45" s="69"/>
      <c r="P45" s="69"/>
      <c r="Q45" s="69"/>
      <c r="R45" s="69"/>
      <c r="S45" s="69"/>
      <c r="T45" s="69"/>
      <c r="U45" s="69"/>
      <c r="V45" s="69"/>
      <c r="W45" s="69"/>
    </row>
    <row r="46" spans="1:23" s="3" customFormat="1" ht="40.5" customHeight="1">
      <c r="A46" s="1796">
        <f>IF('PR_Grant Management_2'!A46="","",'PR_Grant Management_2'!A46)</f>
      </c>
      <c r="B46" s="1797"/>
      <c r="C46" s="1797"/>
      <c r="D46" s="1798"/>
      <c r="E46" s="1799"/>
      <c r="F46" s="1799"/>
      <c r="G46" s="1799"/>
      <c r="H46" s="1799"/>
      <c r="I46" s="1799"/>
      <c r="J46" s="1799"/>
      <c r="K46" s="1799"/>
      <c r="L46" s="1800"/>
      <c r="M46" s="69"/>
      <c r="N46" s="69"/>
      <c r="O46" s="69"/>
      <c r="P46" s="69"/>
      <c r="Q46" s="69"/>
      <c r="R46" s="69"/>
      <c r="S46" s="69"/>
      <c r="T46" s="69"/>
      <c r="U46" s="69"/>
      <c r="V46" s="69"/>
      <c r="W46" s="69"/>
    </row>
    <row r="47" spans="1:23" s="3" customFormat="1" ht="15.75" customHeight="1">
      <c r="A47" s="1801"/>
      <c r="B47" s="1802"/>
      <c r="C47" s="1802"/>
      <c r="D47" s="1802"/>
      <c r="E47" s="1802"/>
      <c r="F47" s="1802"/>
      <c r="G47" s="1802"/>
      <c r="H47" s="1802"/>
      <c r="I47" s="1802"/>
      <c r="J47" s="1802"/>
      <c r="K47" s="1802"/>
      <c r="L47" s="1803"/>
      <c r="M47" s="69"/>
      <c r="N47" s="69"/>
      <c r="O47" s="69"/>
      <c r="P47" s="69"/>
      <c r="Q47" s="69"/>
      <c r="R47" s="69"/>
      <c r="S47" s="69"/>
      <c r="T47" s="69"/>
      <c r="U47" s="69"/>
      <c r="V47" s="69"/>
      <c r="W47" s="69"/>
    </row>
    <row r="48" spans="1:23" s="3" customFormat="1" ht="40.5" customHeight="1">
      <c r="A48" s="1796">
        <f>IF('PR_Grant Management_2'!A47="","",'PR_Grant Management_2'!A47)</f>
      </c>
      <c r="B48" s="1797"/>
      <c r="C48" s="1797"/>
      <c r="D48" s="1798"/>
      <c r="E48" s="1799"/>
      <c r="F48" s="1799"/>
      <c r="G48" s="1799"/>
      <c r="H48" s="1799"/>
      <c r="I48" s="1799"/>
      <c r="J48" s="1799"/>
      <c r="K48" s="1799"/>
      <c r="L48" s="1800"/>
      <c r="M48" s="69"/>
      <c r="N48" s="69"/>
      <c r="O48" s="69"/>
      <c r="P48" s="69"/>
      <c r="Q48" s="69"/>
      <c r="R48" s="69"/>
      <c r="S48" s="69"/>
      <c r="T48" s="69"/>
      <c r="U48" s="69"/>
      <c r="V48" s="69"/>
      <c r="W48" s="69"/>
    </row>
    <row r="49" spans="1:23" s="3" customFormat="1" ht="40.5" customHeight="1">
      <c r="A49" s="1796">
        <f>IF('PR_Grant Management_2'!A48="","",'PR_Grant Management_2'!A48)</f>
      </c>
      <c r="B49" s="1797"/>
      <c r="C49" s="1797"/>
      <c r="D49" s="1798"/>
      <c r="E49" s="1799"/>
      <c r="F49" s="1799"/>
      <c r="G49" s="1799"/>
      <c r="H49" s="1799"/>
      <c r="I49" s="1799"/>
      <c r="J49" s="1799"/>
      <c r="K49" s="1799"/>
      <c r="L49" s="1800"/>
      <c r="M49" s="69"/>
      <c r="N49" s="69"/>
      <c r="O49" s="69"/>
      <c r="P49" s="69"/>
      <c r="Q49" s="69"/>
      <c r="R49" s="69"/>
      <c r="S49" s="69"/>
      <c r="T49" s="69"/>
      <c r="U49" s="69"/>
      <c r="V49" s="69"/>
      <c r="W49" s="69"/>
    </row>
    <row r="50" spans="1:23" s="3" customFormat="1" ht="40.5" customHeight="1">
      <c r="A50" s="1796">
        <f>IF('PR_Grant Management_2'!A49="","",'PR_Grant Management_2'!A49)</f>
      </c>
      <c r="B50" s="1797"/>
      <c r="C50" s="1797"/>
      <c r="D50" s="1798"/>
      <c r="E50" s="1799"/>
      <c r="F50" s="1799"/>
      <c r="G50" s="1799"/>
      <c r="H50" s="1799"/>
      <c r="I50" s="1799"/>
      <c r="J50" s="1799"/>
      <c r="K50" s="1799"/>
      <c r="L50" s="1800"/>
      <c r="M50" s="69"/>
      <c r="N50" s="69"/>
      <c r="O50" s="69"/>
      <c r="P50" s="69"/>
      <c r="Q50" s="69"/>
      <c r="R50" s="69"/>
      <c r="S50" s="69"/>
      <c r="T50" s="69"/>
      <c r="U50" s="69"/>
      <c r="V50" s="69"/>
      <c r="W50" s="69"/>
    </row>
    <row r="51" spans="1:23" s="31" customFormat="1" ht="16.5" customHeight="1">
      <c r="A51" s="858"/>
      <c r="B51" s="684"/>
      <c r="C51" s="685"/>
      <c r="D51" s="685"/>
      <c r="E51" s="686"/>
      <c r="F51" s="687"/>
      <c r="G51" s="687"/>
      <c r="H51" s="687"/>
      <c r="I51" s="688"/>
      <c r="J51" s="684"/>
      <c r="K51" s="686"/>
      <c r="L51" s="685"/>
      <c r="M51" s="69"/>
      <c r="N51" s="69"/>
      <c r="O51" s="69"/>
      <c r="P51" s="69"/>
      <c r="Q51" s="69"/>
      <c r="R51" s="69"/>
      <c r="S51" s="69"/>
      <c r="T51" s="69"/>
      <c r="U51" s="69"/>
      <c r="V51" s="69"/>
      <c r="W51" s="69"/>
    </row>
    <row r="52" spans="10:23" s="72" customFormat="1" ht="12.75">
      <c r="J52" s="537"/>
      <c r="M52" s="69"/>
      <c r="N52" s="69"/>
      <c r="O52" s="69"/>
      <c r="P52" s="69"/>
      <c r="Q52" s="69"/>
      <c r="R52" s="69"/>
      <c r="S52" s="69"/>
      <c r="T52" s="69"/>
      <c r="U52" s="69"/>
      <c r="V52" s="69"/>
      <c r="W52" s="69"/>
    </row>
    <row r="53" spans="1:23" s="534" customFormat="1" ht="25.5" customHeight="1">
      <c r="A53" s="1841" t="s">
        <v>452</v>
      </c>
      <c r="B53" s="1841"/>
      <c r="C53" s="1841"/>
      <c r="D53" s="1841"/>
      <c r="E53" s="1841"/>
      <c r="F53" s="1841"/>
      <c r="G53" s="1841"/>
      <c r="H53" s="1841"/>
      <c r="I53" s="1841"/>
      <c r="J53" s="1841"/>
      <c r="K53" s="1841"/>
      <c r="L53" s="1841"/>
      <c r="M53" s="874"/>
      <c r="N53" s="874"/>
      <c r="O53" s="874"/>
      <c r="P53" s="874"/>
      <c r="Q53" s="874"/>
      <c r="R53" s="874"/>
      <c r="S53" s="874"/>
      <c r="T53" s="874"/>
      <c r="U53" s="874"/>
      <c r="V53" s="874"/>
      <c r="W53" s="874"/>
    </row>
    <row r="54" spans="1:23" s="610" customFormat="1" ht="37.5" customHeight="1" thickBot="1">
      <c r="A54" s="1459" t="s">
        <v>147</v>
      </c>
      <c r="B54" s="1459"/>
      <c r="C54" s="1459"/>
      <c r="D54" s="1459"/>
      <c r="E54" s="1459"/>
      <c r="F54" s="1459"/>
      <c r="G54" s="1459"/>
      <c r="H54" s="1459"/>
      <c r="I54" s="1459"/>
      <c r="J54" s="1459"/>
      <c r="K54" s="1459"/>
      <c r="L54" s="1858"/>
      <c r="M54" s="874"/>
      <c r="N54" s="874"/>
      <c r="O54" s="874"/>
      <c r="P54" s="874"/>
      <c r="Q54" s="874"/>
      <c r="R54" s="874"/>
      <c r="S54" s="874"/>
      <c r="T54" s="874"/>
      <c r="U54" s="874"/>
      <c r="V54" s="874"/>
      <c r="W54" s="874"/>
    </row>
    <row r="55" spans="1:23" s="610" customFormat="1" ht="28.5" customHeight="1" thickBot="1">
      <c r="A55" s="722"/>
      <c r="B55" s="723"/>
      <c r="C55" s="1852" t="s">
        <v>389</v>
      </c>
      <c r="D55" s="1853"/>
      <c r="E55" s="1843" t="s">
        <v>390</v>
      </c>
      <c r="F55" s="1844"/>
      <c r="G55" s="1844"/>
      <c r="H55" s="1844"/>
      <c r="I55" s="1844"/>
      <c r="J55" s="1844"/>
      <c r="K55" s="1844"/>
      <c r="L55" s="1845"/>
      <c r="M55" s="874"/>
      <c r="N55" s="874"/>
      <c r="O55" s="874"/>
      <c r="P55" s="874"/>
      <c r="Q55" s="874"/>
      <c r="R55" s="874"/>
      <c r="S55" s="874"/>
      <c r="T55" s="874"/>
      <c r="U55" s="874"/>
      <c r="V55" s="874"/>
      <c r="W55" s="874"/>
    </row>
    <row r="56" spans="1:23" s="534" customFormat="1" ht="23.25" customHeight="1">
      <c r="A56" s="1495" t="s">
        <v>178</v>
      </c>
      <c r="B56" s="1840"/>
      <c r="C56" s="511" t="s">
        <v>50</v>
      </c>
      <c r="D56" s="511" t="s">
        <v>5</v>
      </c>
      <c r="E56" s="611" t="s">
        <v>50</v>
      </c>
      <c r="F56" s="1688" t="s">
        <v>5</v>
      </c>
      <c r="G56" s="1842"/>
      <c r="H56" s="1842"/>
      <c r="I56" s="1842"/>
      <c r="J56" s="1863" t="s">
        <v>179</v>
      </c>
      <c r="K56" s="1863"/>
      <c r="L56" s="1864"/>
      <c r="M56" s="874"/>
      <c r="N56" s="874"/>
      <c r="O56" s="874"/>
      <c r="P56" s="874"/>
      <c r="Q56" s="874"/>
      <c r="R56" s="874"/>
      <c r="S56" s="874"/>
      <c r="T56" s="874"/>
      <c r="U56" s="874"/>
      <c r="V56" s="874"/>
      <c r="W56" s="874"/>
    </row>
    <row r="57" spans="1:23" s="534" customFormat="1" ht="41.25" customHeight="1">
      <c r="A57" s="1859" t="s">
        <v>368</v>
      </c>
      <c r="B57" s="1860"/>
      <c r="C57" s="799">
        <f>IF('PR_Grant Management_2'!E56="","",'PR_Grant Management_2'!E56)</f>
        <v>42460</v>
      </c>
      <c r="D57" s="800" t="str">
        <f>IF('PR_Grant Management_2'!F56="","",'PR_Grant Management_2'!F56)</f>
        <v>Select</v>
      </c>
      <c r="E57" s="851"/>
      <c r="F57" s="1855"/>
      <c r="G57" s="1855"/>
      <c r="H57" s="1855"/>
      <c r="I57" s="1855"/>
      <c r="J57" s="1855"/>
      <c r="K57" s="1856"/>
      <c r="L57" s="1857"/>
      <c r="M57" s="874"/>
      <c r="N57" s="874"/>
      <c r="O57" s="874"/>
      <c r="P57" s="874"/>
      <c r="Q57" s="874"/>
      <c r="R57" s="874"/>
      <c r="S57" s="874"/>
      <c r="T57" s="874"/>
      <c r="U57" s="874"/>
      <c r="V57" s="874"/>
      <c r="W57" s="874"/>
    </row>
    <row r="58" spans="1:23" s="534" customFormat="1" ht="41.25" customHeight="1" thickBot="1">
      <c r="A58" s="1850" t="s">
        <v>177</v>
      </c>
      <c r="B58" s="1851"/>
      <c r="C58" s="1214">
        <f>IF('PR_Grant Management_2'!E57="","",'PR_Grant Management_2'!E57)</f>
        <v>42428</v>
      </c>
      <c r="D58" s="1215" t="str">
        <f>IF('PR_Grant Management_2'!F57="","",'PR_Grant Management_2'!F57)</f>
        <v>Select</v>
      </c>
      <c r="E58" s="1216"/>
      <c r="F58" s="1854"/>
      <c r="G58" s="1854"/>
      <c r="H58" s="1854"/>
      <c r="I58" s="1854"/>
      <c r="J58" s="1861"/>
      <c r="K58" s="1861"/>
      <c r="L58" s="1862"/>
      <c r="M58" s="874"/>
      <c r="N58" s="874"/>
      <c r="O58" s="874"/>
      <c r="P58" s="874"/>
      <c r="Q58" s="874"/>
      <c r="R58" s="874"/>
      <c r="S58" s="874"/>
      <c r="T58" s="874"/>
      <c r="U58" s="874"/>
      <c r="V58" s="874"/>
      <c r="W58" s="874"/>
    </row>
    <row r="59" spans="1:12" ht="15" customHeight="1">
      <c r="A59" s="834"/>
      <c r="B59" s="834"/>
      <c r="C59" s="834"/>
      <c r="D59" s="834"/>
      <c r="E59" s="834"/>
      <c r="F59" s="834"/>
      <c r="G59" s="834"/>
      <c r="H59" s="834"/>
      <c r="I59" s="834"/>
      <c r="J59" s="899"/>
      <c r="K59" s="834"/>
      <c r="L59" s="834"/>
    </row>
    <row r="70" spans="10:11" ht="12.75">
      <c r="J70" s="1838"/>
      <c r="K70" s="1839"/>
    </row>
    <row r="71" spans="6:11" ht="14.25">
      <c r="F71" s="1838"/>
      <c r="G71" s="1839"/>
      <c r="J71" s="1846"/>
      <c r="K71" s="1847"/>
    </row>
    <row r="72" spans="6:11" ht="14.25">
      <c r="F72" s="1838"/>
      <c r="G72" s="1839"/>
      <c r="J72" s="1846"/>
      <c r="K72" s="1847"/>
    </row>
    <row r="73" spans="6:11" ht="14.25">
      <c r="F73" s="1838"/>
      <c r="G73" s="1839"/>
      <c r="J73" s="1846"/>
      <c r="K73" s="1847"/>
    </row>
    <row r="74" spans="6:11" ht="14.25">
      <c r="F74" s="1838"/>
      <c r="G74" s="1839"/>
      <c r="J74" s="1846"/>
      <c r="K74" s="1847"/>
    </row>
    <row r="75" spans="6:11" ht="14.25">
      <c r="F75" s="1838"/>
      <c r="G75" s="1839"/>
      <c r="J75" s="1846"/>
      <c r="K75" s="1847"/>
    </row>
    <row r="76" spans="6:11" ht="14.25">
      <c r="F76" s="1838"/>
      <c r="G76" s="1839"/>
      <c r="J76" s="1846"/>
      <c r="K76" s="1847"/>
    </row>
    <row r="77" spans="6:7" ht="12.75">
      <c r="F77" s="1838"/>
      <c r="G77" s="1839"/>
    </row>
  </sheetData>
  <sheetProtection formatCells="0" formatColumns="0" formatRows="0" insertRows="0"/>
  <mergeCells count="100">
    <mergeCell ref="F77:G77"/>
    <mergeCell ref="A32:L32"/>
    <mergeCell ref="F75:G75"/>
    <mergeCell ref="F76:G76"/>
    <mergeCell ref="F74:G74"/>
    <mergeCell ref="A57:B57"/>
    <mergeCell ref="F57:I57"/>
    <mergeCell ref="J71:K71"/>
    <mergeCell ref="J58:L58"/>
    <mergeCell ref="J56:L56"/>
    <mergeCell ref="F71:G71"/>
    <mergeCell ref="D39:L39"/>
    <mergeCell ref="D40:L40"/>
    <mergeCell ref="A58:B58"/>
    <mergeCell ref="A41:C41"/>
    <mergeCell ref="A40:C40"/>
    <mergeCell ref="C55:D55"/>
    <mergeCell ref="F58:I58"/>
    <mergeCell ref="J57:L57"/>
    <mergeCell ref="A54:L54"/>
    <mergeCell ref="A1:J1"/>
    <mergeCell ref="A3:B3"/>
    <mergeCell ref="C3:F3"/>
    <mergeCell ref="C6:F6"/>
    <mergeCell ref="A10:L10"/>
    <mergeCell ref="D37:L37"/>
    <mergeCell ref="A37:C37"/>
    <mergeCell ref="A35:C35"/>
    <mergeCell ref="A34:L34"/>
    <mergeCell ref="D36:L36"/>
    <mergeCell ref="J76:K76"/>
    <mergeCell ref="J74:K74"/>
    <mergeCell ref="J75:K75"/>
    <mergeCell ref="F73:G73"/>
    <mergeCell ref="J72:K72"/>
    <mergeCell ref="J73:K73"/>
    <mergeCell ref="F72:G72"/>
    <mergeCell ref="D38:L38"/>
    <mergeCell ref="J70:K70"/>
    <mergeCell ref="A56:B56"/>
    <mergeCell ref="A53:L53"/>
    <mergeCell ref="F56:I56"/>
    <mergeCell ref="A39:C39"/>
    <mergeCell ref="D41:L41"/>
    <mergeCell ref="D50:L50"/>
    <mergeCell ref="A50:C50"/>
    <mergeCell ref="E55:L55"/>
    <mergeCell ref="A38:C38"/>
    <mergeCell ref="F20:L20"/>
    <mergeCell ref="A20:C20"/>
    <mergeCell ref="A21:C21"/>
    <mergeCell ref="F21:L21"/>
    <mergeCell ref="F22:L22"/>
    <mergeCell ref="A29:C29"/>
    <mergeCell ref="D35:L35"/>
    <mergeCell ref="A28:C28"/>
    <mergeCell ref="F28:L28"/>
    <mergeCell ref="F15:L15"/>
    <mergeCell ref="A15:C15"/>
    <mergeCell ref="A36:C36"/>
    <mergeCell ref="F29:L29"/>
    <mergeCell ref="F30:L30"/>
    <mergeCell ref="A22:C22"/>
    <mergeCell ref="A30:C30"/>
    <mergeCell ref="F19:L19"/>
    <mergeCell ref="A19:C19"/>
    <mergeCell ref="A23:C23"/>
    <mergeCell ref="A12:L12"/>
    <mergeCell ref="A13:L13"/>
    <mergeCell ref="A11:L11"/>
    <mergeCell ref="A17:C17"/>
    <mergeCell ref="A18:C18"/>
    <mergeCell ref="F17:L17"/>
    <mergeCell ref="F18:L18"/>
    <mergeCell ref="F16:L16"/>
    <mergeCell ref="A16:C16"/>
    <mergeCell ref="E14:L14"/>
    <mergeCell ref="A27:L27"/>
    <mergeCell ref="F23:L23"/>
    <mergeCell ref="A24:C24"/>
    <mergeCell ref="F24:L24"/>
    <mergeCell ref="A25:C25"/>
    <mergeCell ref="F25:L25"/>
    <mergeCell ref="A26:C26"/>
    <mergeCell ref="F26:L26"/>
    <mergeCell ref="A42:C42"/>
    <mergeCell ref="D42:L42"/>
    <mergeCell ref="A43:C43"/>
    <mergeCell ref="D43:L43"/>
    <mergeCell ref="A44:C44"/>
    <mergeCell ref="D44:L44"/>
    <mergeCell ref="A49:C49"/>
    <mergeCell ref="D49:L49"/>
    <mergeCell ref="A47:L47"/>
    <mergeCell ref="A45:C45"/>
    <mergeCell ref="D45:L45"/>
    <mergeCell ref="A46:C46"/>
    <mergeCell ref="D46:L46"/>
    <mergeCell ref="A48:C48"/>
    <mergeCell ref="D48:L48"/>
  </mergeCells>
  <conditionalFormatting sqref="C53:E53">
    <cfRule type="cellIs" priority="37" dxfId="4" operator="notEqual" stopIfTrue="1">
      <formula>B53</formula>
    </cfRule>
    <cfRule type="cellIs" priority="38" dxfId="23" operator="notEqual" stopIfTrue="1">
      <formula>A53</formula>
    </cfRule>
  </conditionalFormatting>
  <conditionalFormatting sqref="B57:B58 B53">
    <cfRule type="cellIs" priority="33" dxfId="4" operator="notEqual" stopIfTrue="1">
      <formula>A53</formula>
    </cfRule>
    <cfRule type="cellIs" priority="34" dxfId="23" operator="notEqual" stopIfTrue="1">
      <formula>'LFA_Grant Management_2'!#REF!</formula>
    </cfRule>
  </conditionalFormatting>
  <conditionalFormatting sqref="A53:A54 A56:A58 A31">
    <cfRule type="cellIs" priority="50" dxfId="4" operator="notEqual" stopIfTrue="1">
      <formula>'LFA_Grant Management_2'!#REF!</formula>
    </cfRule>
    <cfRule type="cellIs" priority="51" dxfId="23" operator="notEqual" stopIfTrue="1">
      <formula>'LFA_Grant Management_2'!#REF!</formula>
    </cfRule>
  </conditionalFormatting>
  <conditionalFormatting sqref="D51:I51 A36:A51">
    <cfRule type="cellIs" priority="55" dxfId="22" operator="notEqual" stopIfTrue="1">
      <formula>'LFA_Grant Management_2'!#REF!</formula>
    </cfRule>
  </conditionalFormatting>
  <conditionalFormatting sqref="A28:C30 A27 A16:C26">
    <cfRule type="cellIs" priority="67" dxfId="4" operator="notEqual" stopIfTrue="1">
      <formula>'LFA_Grant Management_2'!#REF!</formula>
    </cfRule>
  </conditionalFormatting>
  <dataValidations count="2">
    <dataValidation type="list" allowBlank="1" showInputMessage="1" showErrorMessage="1" sqref="J71:K76 E16:E26 E28:E31">
      <formula1>"Met,Unmet - In Progress, Unmet - Not started"</formula1>
    </dataValidation>
    <dataValidation type="list" allowBlank="1" showInputMessage="1" showErrorMessage="1" sqref="F57:I58">
      <formula1>"Submitted to GF, Preparation on track, Overdue"</formula1>
    </dataValidation>
  </dataValidations>
  <printOptions horizontalCentered="1"/>
  <pageMargins left="0.7480314960629921" right="0.7480314960629921" top="0.5905511811023623" bottom="0.7874015748031497" header="0.5118110236220472" footer="0.5118110236220472"/>
  <pageSetup cellComments="asDisplayed" fitToHeight="0" fitToWidth="1" horizontalDpi="600" verticalDpi="600" orientation="landscape" paperSize="9" scale="52" r:id="rId1"/>
  <headerFooter alignWithMargins="0">
    <oddFooter>&amp;L&amp;9&amp;F&amp;C&amp;A&amp;R&amp;9Page &amp;P of &amp;N</oddFooter>
  </headerFooter>
  <rowBreaks count="1" manualBreakCount="1">
    <brk id="30" max="11" man="1"/>
  </rowBreaks>
</worksheet>
</file>

<file path=xl/worksheets/sheet15.xml><?xml version="1.0" encoding="utf-8"?>
<worksheet xmlns="http://schemas.openxmlformats.org/spreadsheetml/2006/main" xmlns:r="http://schemas.openxmlformats.org/officeDocument/2006/relationships">
  <sheetPr>
    <tabColor indexed="40"/>
    <pageSetUpPr fitToPage="1"/>
  </sheetPr>
  <dimension ref="A1:IE76"/>
  <sheetViews>
    <sheetView view="pageBreakPreview" zoomScale="70" zoomScaleNormal="55" zoomScaleSheetLayoutView="70" zoomScalePageLayoutView="0" workbookViewId="0" topLeftCell="A14">
      <selection activeCell="C14" sqref="C14:E15"/>
    </sheetView>
  </sheetViews>
  <sheetFormatPr defaultColWidth="0" defaultRowHeight="12.75"/>
  <cols>
    <col min="1" max="1" width="23.140625" style="915" customWidth="1"/>
    <col min="2" max="2" width="32.28125" style="915" customWidth="1"/>
    <col min="3" max="3" width="18.8515625" style="915" customWidth="1"/>
    <col min="4" max="4" width="16.00390625" style="915" customWidth="1"/>
    <col min="5" max="5" width="15.8515625" style="915" customWidth="1"/>
    <col min="6" max="6" width="27.140625" style="915" customWidth="1"/>
    <col min="7" max="7" width="48.7109375" style="915" customWidth="1"/>
    <col min="8" max="8" width="24.7109375" style="915" customWidth="1"/>
    <col min="9" max="9" width="20.140625" style="915" customWidth="1"/>
    <col min="10" max="10" width="14.421875" style="915" customWidth="1"/>
    <col min="11" max="11" width="75.140625" style="915" customWidth="1"/>
    <col min="12" max="12" width="18.57421875" style="914" customWidth="1"/>
    <col min="13" max="25" width="9.140625" style="915" hidden="1" customWidth="1"/>
    <col min="26" max="239" width="9.140625" style="915" customWidth="1"/>
    <col min="240" max="16384" width="0" style="915" hidden="1" customWidth="1"/>
  </cols>
  <sheetData>
    <row r="1" spans="1:239" s="3" customFormat="1" ht="25.5" customHeight="1">
      <c r="A1" s="1699" t="s">
        <v>239</v>
      </c>
      <c r="B1" s="1699"/>
      <c r="C1" s="1699"/>
      <c r="D1" s="1699"/>
      <c r="E1" s="1699"/>
      <c r="F1" s="1699"/>
      <c r="G1" s="1699"/>
      <c r="H1" s="1699"/>
      <c r="I1" s="1699"/>
      <c r="J1" s="1699"/>
      <c r="K1" s="1699"/>
      <c r="L1" s="905"/>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69"/>
      <c r="FE1" s="69"/>
      <c r="FF1" s="69"/>
      <c r="FG1" s="69"/>
      <c r="FH1" s="69"/>
      <c r="FI1" s="69"/>
      <c r="FJ1" s="69"/>
      <c r="FK1" s="69"/>
      <c r="FL1" s="69"/>
      <c r="FM1" s="69"/>
      <c r="FN1" s="69"/>
      <c r="FO1" s="69"/>
      <c r="FP1" s="69"/>
      <c r="FQ1" s="69"/>
      <c r="FR1" s="69"/>
      <c r="FS1" s="69"/>
      <c r="FT1" s="69"/>
      <c r="FU1" s="69"/>
      <c r="FV1" s="69"/>
      <c r="FW1" s="69"/>
      <c r="FX1" s="69"/>
      <c r="FY1" s="69"/>
      <c r="FZ1" s="69"/>
      <c r="GA1" s="69"/>
      <c r="GB1" s="69"/>
      <c r="GC1" s="69"/>
      <c r="GD1" s="69"/>
      <c r="GE1" s="69"/>
      <c r="GF1" s="69"/>
      <c r="GG1" s="69"/>
      <c r="GH1" s="69"/>
      <c r="GI1" s="69"/>
      <c r="GJ1" s="69"/>
      <c r="GK1" s="69"/>
      <c r="GL1" s="69"/>
      <c r="GM1" s="69"/>
      <c r="GN1" s="69"/>
      <c r="GO1" s="69"/>
      <c r="GP1" s="69"/>
      <c r="GQ1" s="69"/>
      <c r="GR1" s="69"/>
      <c r="GS1" s="69"/>
      <c r="GT1" s="69"/>
      <c r="GU1" s="69"/>
      <c r="GV1" s="69"/>
      <c r="GW1" s="69"/>
      <c r="GX1" s="69"/>
      <c r="GY1" s="69"/>
      <c r="GZ1" s="69"/>
      <c r="HA1" s="69"/>
      <c r="HB1" s="69"/>
      <c r="HC1" s="69"/>
      <c r="HD1" s="69"/>
      <c r="HE1" s="69"/>
      <c r="HF1" s="69"/>
      <c r="HG1" s="69"/>
      <c r="HH1" s="69"/>
      <c r="HI1" s="69"/>
      <c r="HJ1" s="69"/>
      <c r="HK1" s="69"/>
      <c r="HL1" s="69"/>
      <c r="HM1" s="69"/>
      <c r="HN1" s="69"/>
      <c r="HO1" s="69"/>
      <c r="HP1" s="69"/>
      <c r="HQ1" s="69"/>
      <c r="HR1" s="69"/>
      <c r="HS1" s="69"/>
      <c r="HT1" s="69"/>
      <c r="HU1" s="69"/>
      <c r="HV1" s="69"/>
      <c r="HW1" s="69"/>
      <c r="HX1" s="69"/>
      <c r="HY1" s="69"/>
      <c r="HZ1" s="69"/>
      <c r="IA1" s="69"/>
      <c r="IB1" s="69"/>
      <c r="IC1" s="69"/>
      <c r="ID1" s="69"/>
      <c r="IE1" s="69"/>
    </row>
    <row r="2" spans="1:239" s="13" customFormat="1" ht="27" customHeight="1" thickBot="1">
      <c r="A2" s="98" t="s">
        <v>114</v>
      </c>
      <c r="B2" s="72"/>
      <c r="C2" s="72"/>
      <c r="D2" s="72"/>
      <c r="E2" s="72"/>
      <c r="F2" s="72"/>
      <c r="G2" s="72"/>
      <c r="H2" s="72"/>
      <c r="I2" s="72"/>
      <c r="J2" s="72"/>
      <c r="K2" s="72"/>
      <c r="L2" s="69"/>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row>
    <row r="3" spans="1:239" s="4" customFormat="1" ht="30" customHeight="1" thickBot="1">
      <c r="A3" s="1326" t="s">
        <v>69</v>
      </c>
      <c r="B3" s="1402"/>
      <c r="C3" s="1879" t="str">
        <f>IF('LFA_Programmatic Progress_1A'!C7="","",'LFA_Programmatic Progress_1A'!C7)</f>
        <v>GEO-H-NCDC</v>
      </c>
      <c r="D3" s="1880"/>
      <c r="E3" s="1880"/>
      <c r="F3" s="1880"/>
      <c r="G3" s="1881"/>
      <c r="H3" s="73"/>
      <c r="I3" s="73"/>
      <c r="J3" s="73"/>
      <c r="K3" s="73"/>
      <c r="L3" s="69"/>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220"/>
      <c r="CL3" s="220"/>
      <c r="CM3" s="220"/>
      <c r="CN3" s="220"/>
      <c r="CO3" s="220"/>
      <c r="CP3" s="220"/>
      <c r="CQ3" s="220"/>
      <c r="CR3" s="220"/>
      <c r="CS3" s="220"/>
      <c r="CT3" s="220"/>
      <c r="CU3" s="220"/>
      <c r="CV3" s="220"/>
      <c r="CW3" s="220"/>
      <c r="CX3" s="220"/>
      <c r="CY3" s="220"/>
      <c r="CZ3" s="220"/>
      <c r="DA3" s="220"/>
      <c r="DB3" s="220"/>
      <c r="DC3" s="220"/>
      <c r="DD3" s="220"/>
      <c r="DE3" s="220"/>
      <c r="DF3" s="220"/>
      <c r="DG3" s="220"/>
      <c r="DH3" s="220"/>
      <c r="DI3" s="220"/>
      <c r="DJ3" s="220"/>
      <c r="DK3" s="220"/>
      <c r="DL3" s="220"/>
      <c r="DM3" s="220"/>
      <c r="DN3" s="220"/>
      <c r="DO3" s="220"/>
      <c r="DP3" s="220"/>
      <c r="DQ3" s="220"/>
      <c r="DR3" s="220"/>
      <c r="DS3" s="220"/>
      <c r="DT3" s="220"/>
      <c r="DU3" s="220"/>
      <c r="DV3" s="220"/>
      <c r="DW3" s="220"/>
      <c r="DX3" s="220"/>
      <c r="DY3" s="220"/>
      <c r="DZ3" s="220"/>
      <c r="EA3" s="220"/>
      <c r="EB3" s="220"/>
      <c r="EC3" s="220"/>
      <c r="ED3" s="220"/>
      <c r="EE3" s="220"/>
      <c r="EF3" s="220"/>
      <c r="EG3" s="220"/>
      <c r="EH3" s="220"/>
      <c r="EI3" s="220"/>
      <c r="EJ3" s="220"/>
      <c r="EK3" s="220"/>
      <c r="EL3" s="220"/>
      <c r="EM3" s="220"/>
      <c r="EN3" s="220"/>
      <c r="EO3" s="220"/>
      <c r="EP3" s="220"/>
      <c r="EQ3" s="220"/>
      <c r="ER3" s="220"/>
      <c r="ES3" s="220"/>
      <c r="ET3" s="220"/>
      <c r="EU3" s="220"/>
      <c r="EV3" s="220"/>
      <c r="EW3" s="220"/>
      <c r="EX3" s="220"/>
      <c r="EY3" s="220"/>
      <c r="EZ3" s="220"/>
      <c r="FA3" s="220"/>
      <c r="FB3" s="220"/>
      <c r="FC3" s="220"/>
      <c r="FD3" s="220"/>
      <c r="FE3" s="220"/>
      <c r="FF3" s="220"/>
      <c r="FG3" s="220"/>
      <c r="FH3" s="220"/>
      <c r="FI3" s="220"/>
      <c r="FJ3" s="220"/>
      <c r="FK3" s="220"/>
      <c r="FL3" s="220"/>
      <c r="FM3" s="220"/>
      <c r="FN3" s="220"/>
      <c r="FO3" s="220"/>
      <c r="FP3" s="220"/>
      <c r="FQ3" s="220"/>
      <c r="FR3" s="220"/>
      <c r="FS3" s="220"/>
      <c r="FT3" s="220"/>
      <c r="FU3" s="220"/>
      <c r="FV3" s="220"/>
      <c r="FW3" s="220"/>
      <c r="FX3" s="220"/>
      <c r="FY3" s="220"/>
      <c r="FZ3" s="220"/>
      <c r="GA3" s="220"/>
      <c r="GB3" s="220"/>
      <c r="GC3" s="220"/>
      <c r="GD3" s="220"/>
      <c r="GE3" s="220"/>
      <c r="GF3" s="220"/>
      <c r="GG3" s="220"/>
      <c r="GH3" s="220"/>
      <c r="GI3" s="220"/>
      <c r="GJ3" s="220"/>
      <c r="GK3" s="220"/>
      <c r="GL3" s="220"/>
      <c r="GM3" s="220"/>
      <c r="GN3" s="220"/>
      <c r="GO3" s="220"/>
      <c r="GP3" s="220"/>
      <c r="GQ3" s="220"/>
      <c r="GR3" s="220"/>
      <c r="GS3" s="220"/>
      <c r="GT3" s="220"/>
      <c r="GU3" s="220"/>
      <c r="GV3" s="220"/>
      <c r="GW3" s="220"/>
      <c r="GX3" s="220"/>
      <c r="GY3" s="220"/>
      <c r="GZ3" s="220"/>
      <c r="HA3" s="220"/>
      <c r="HB3" s="220"/>
      <c r="HC3" s="220"/>
      <c r="HD3" s="220"/>
      <c r="HE3" s="220"/>
      <c r="HF3" s="220"/>
      <c r="HG3" s="220"/>
      <c r="HH3" s="220"/>
      <c r="HI3" s="220"/>
      <c r="HJ3" s="220"/>
      <c r="HK3" s="220"/>
      <c r="HL3" s="220"/>
      <c r="HM3" s="220"/>
      <c r="HN3" s="220"/>
      <c r="HO3" s="220"/>
      <c r="HP3" s="220"/>
      <c r="HQ3" s="220"/>
      <c r="HR3" s="220"/>
      <c r="HS3" s="220"/>
      <c r="HT3" s="220"/>
      <c r="HU3" s="220"/>
      <c r="HV3" s="220"/>
      <c r="HW3" s="220"/>
      <c r="HX3" s="220"/>
      <c r="HY3" s="220"/>
      <c r="HZ3" s="220"/>
      <c r="IA3" s="220"/>
      <c r="IB3" s="220"/>
      <c r="IC3" s="220"/>
      <c r="ID3" s="220"/>
      <c r="IE3" s="220"/>
    </row>
    <row r="4" spans="1:239" s="4" customFormat="1" ht="15" customHeight="1">
      <c r="A4" s="492" t="s">
        <v>231</v>
      </c>
      <c r="B4" s="512"/>
      <c r="C4" s="1138" t="s">
        <v>237</v>
      </c>
      <c r="D4" s="1660" t="str">
        <f>IF('LFA_Programmatic Progress_1A'!D12="Select","",'LFA_Programmatic Progress_1A'!D12)</f>
        <v>Semester</v>
      </c>
      <c r="E4" s="1877"/>
      <c r="F4" s="5" t="s">
        <v>238</v>
      </c>
      <c r="G4" s="47">
        <f>IF('LFA_Programmatic Progress_1A'!F12="Select","",'LFA_Programmatic Progress_1A'!F12)</f>
        <v>3</v>
      </c>
      <c r="H4" s="73"/>
      <c r="I4" s="220"/>
      <c r="J4" s="73"/>
      <c r="K4" s="73"/>
      <c r="L4" s="69"/>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220"/>
      <c r="BE4" s="220"/>
      <c r="BF4" s="220"/>
      <c r="BG4" s="220"/>
      <c r="BH4" s="220"/>
      <c r="BI4" s="220"/>
      <c r="BJ4" s="220"/>
      <c r="BK4" s="220"/>
      <c r="BL4" s="220"/>
      <c r="BM4" s="220"/>
      <c r="BN4" s="220"/>
      <c r="BO4" s="220"/>
      <c r="BP4" s="220"/>
      <c r="BQ4" s="220"/>
      <c r="BR4" s="220"/>
      <c r="BS4" s="220"/>
      <c r="BT4" s="220"/>
      <c r="BU4" s="220"/>
      <c r="BV4" s="220"/>
      <c r="BW4" s="220"/>
      <c r="BX4" s="220"/>
      <c r="BY4" s="220"/>
      <c r="BZ4" s="220"/>
      <c r="CA4" s="220"/>
      <c r="CB4" s="220"/>
      <c r="CC4" s="220"/>
      <c r="CD4" s="220"/>
      <c r="CE4" s="220"/>
      <c r="CF4" s="220"/>
      <c r="CG4" s="220"/>
      <c r="CH4" s="220"/>
      <c r="CI4" s="220"/>
      <c r="CJ4" s="220"/>
      <c r="CK4" s="220"/>
      <c r="CL4" s="220"/>
      <c r="CM4" s="220"/>
      <c r="CN4" s="220"/>
      <c r="CO4" s="220"/>
      <c r="CP4" s="220"/>
      <c r="CQ4" s="220"/>
      <c r="CR4" s="220"/>
      <c r="CS4" s="220"/>
      <c r="CT4" s="220"/>
      <c r="CU4" s="220"/>
      <c r="CV4" s="220"/>
      <c r="CW4" s="220"/>
      <c r="CX4" s="220"/>
      <c r="CY4" s="220"/>
      <c r="CZ4" s="220"/>
      <c r="DA4" s="220"/>
      <c r="DB4" s="220"/>
      <c r="DC4" s="220"/>
      <c r="DD4" s="220"/>
      <c r="DE4" s="220"/>
      <c r="DF4" s="220"/>
      <c r="DG4" s="220"/>
      <c r="DH4" s="220"/>
      <c r="DI4" s="220"/>
      <c r="DJ4" s="220"/>
      <c r="DK4" s="220"/>
      <c r="DL4" s="220"/>
      <c r="DM4" s="220"/>
      <c r="DN4" s="220"/>
      <c r="DO4" s="220"/>
      <c r="DP4" s="220"/>
      <c r="DQ4" s="220"/>
      <c r="DR4" s="220"/>
      <c r="DS4" s="220"/>
      <c r="DT4" s="220"/>
      <c r="DU4" s="220"/>
      <c r="DV4" s="220"/>
      <c r="DW4" s="220"/>
      <c r="DX4" s="220"/>
      <c r="DY4" s="220"/>
      <c r="DZ4" s="220"/>
      <c r="EA4" s="220"/>
      <c r="EB4" s="220"/>
      <c r="EC4" s="220"/>
      <c r="ED4" s="220"/>
      <c r="EE4" s="220"/>
      <c r="EF4" s="220"/>
      <c r="EG4" s="220"/>
      <c r="EH4" s="220"/>
      <c r="EI4" s="220"/>
      <c r="EJ4" s="220"/>
      <c r="EK4" s="220"/>
      <c r="EL4" s="220"/>
      <c r="EM4" s="220"/>
      <c r="EN4" s="220"/>
      <c r="EO4" s="220"/>
      <c r="EP4" s="220"/>
      <c r="EQ4" s="220"/>
      <c r="ER4" s="220"/>
      <c r="ES4" s="220"/>
      <c r="ET4" s="220"/>
      <c r="EU4" s="220"/>
      <c r="EV4" s="220"/>
      <c r="EW4" s="220"/>
      <c r="EX4" s="220"/>
      <c r="EY4" s="220"/>
      <c r="EZ4" s="220"/>
      <c r="FA4" s="220"/>
      <c r="FB4" s="220"/>
      <c r="FC4" s="220"/>
      <c r="FD4" s="220"/>
      <c r="FE4" s="220"/>
      <c r="FF4" s="220"/>
      <c r="FG4" s="220"/>
      <c r="FH4" s="220"/>
      <c r="FI4" s="220"/>
      <c r="FJ4" s="220"/>
      <c r="FK4" s="220"/>
      <c r="FL4" s="220"/>
      <c r="FM4" s="220"/>
      <c r="FN4" s="220"/>
      <c r="FO4" s="220"/>
      <c r="FP4" s="220"/>
      <c r="FQ4" s="220"/>
      <c r="FR4" s="220"/>
      <c r="FS4" s="220"/>
      <c r="FT4" s="220"/>
      <c r="FU4" s="220"/>
      <c r="FV4" s="220"/>
      <c r="FW4" s="220"/>
      <c r="FX4" s="220"/>
      <c r="FY4" s="220"/>
      <c r="FZ4" s="220"/>
      <c r="GA4" s="220"/>
      <c r="GB4" s="220"/>
      <c r="GC4" s="220"/>
      <c r="GD4" s="220"/>
      <c r="GE4" s="220"/>
      <c r="GF4" s="220"/>
      <c r="GG4" s="220"/>
      <c r="GH4" s="220"/>
      <c r="GI4" s="220"/>
      <c r="GJ4" s="220"/>
      <c r="GK4" s="220"/>
      <c r="GL4" s="220"/>
      <c r="GM4" s="220"/>
      <c r="GN4" s="220"/>
      <c r="GO4" s="220"/>
      <c r="GP4" s="220"/>
      <c r="GQ4" s="220"/>
      <c r="GR4" s="220"/>
      <c r="GS4" s="220"/>
      <c r="GT4" s="220"/>
      <c r="GU4" s="220"/>
      <c r="GV4" s="220"/>
      <c r="GW4" s="220"/>
      <c r="GX4" s="220"/>
      <c r="GY4" s="220"/>
      <c r="GZ4" s="220"/>
      <c r="HA4" s="220"/>
      <c r="HB4" s="220"/>
      <c r="HC4" s="220"/>
      <c r="HD4" s="220"/>
      <c r="HE4" s="220"/>
      <c r="HF4" s="220"/>
      <c r="HG4" s="220"/>
      <c r="HH4" s="220"/>
      <c r="HI4" s="220"/>
      <c r="HJ4" s="220"/>
      <c r="HK4" s="220"/>
      <c r="HL4" s="220"/>
      <c r="HM4" s="220"/>
      <c r="HN4" s="220"/>
      <c r="HO4" s="220"/>
      <c r="HP4" s="220"/>
      <c r="HQ4" s="220"/>
      <c r="HR4" s="220"/>
      <c r="HS4" s="220"/>
      <c r="HT4" s="220"/>
      <c r="HU4" s="220"/>
      <c r="HV4" s="220"/>
      <c r="HW4" s="220"/>
      <c r="HX4" s="220"/>
      <c r="HY4" s="220"/>
      <c r="HZ4" s="220"/>
      <c r="IA4" s="220"/>
      <c r="IB4" s="220"/>
      <c r="IC4" s="220"/>
      <c r="ID4" s="220"/>
      <c r="IE4" s="220"/>
    </row>
    <row r="5" spans="1:239" s="4" customFormat="1" ht="15" customHeight="1">
      <c r="A5" s="513" t="s">
        <v>232</v>
      </c>
      <c r="B5" s="40"/>
      <c r="C5" s="1139" t="s">
        <v>200</v>
      </c>
      <c r="D5" s="1714">
        <f>IF('LFA_Programmatic Progress_1A'!D13="","",'LFA_Programmatic Progress_1A'!D13)</f>
        <v>42005</v>
      </c>
      <c r="E5" s="1878"/>
      <c r="F5" s="5" t="s">
        <v>218</v>
      </c>
      <c r="G5" s="520">
        <f>IF('LFA_Programmatic Progress_1A'!F13="","",'LFA_Programmatic Progress_1A'!F13)</f>
        <v>42185</v>
      </c>
      <c r="H5" s="1144"/>
      <c r="I5" s="1144"/>
      <c r="J5" s="1144"/>
      <c r="K5" s="1144"/>
      <c r="L5" s="69"/>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0"/>
      <c r="CL5" s="220"/>
      <c r="CM5" s="220"/>
      <c r="CN5" s="220"/>
      <c r="CO5" s="220"/>
      <c r="CP5" s="220"/>
      <c r="CQ5" s="220"/>
      <c r="CR5" s="220"/>
      <c r="CS5" s="220"/>
      <c r="CT5" s="220"/>
      <c r="CU5" s="220"/>
      <c r="CV5" s="220"/>
      <c r="CW5" s="220"/>
      <c r="CX5" s="220"/>
      <c r="CY5" s="220"/>
      <c r="CZ5" s="220"/>
      <c r="DA5" s="220"/>
      <c r="DB5" s="220"/>
      <c r="DC5" s="220"/>
      <c r="DD5" s="220"/>
      <c r="DE5" s="220"/>
      <c r="DF5" s="220"/>
      <c r="DG5" s="220"/>
      <c r="DH5" s="220"/>
      <c r="DI5" s="220"/>
      <c r="DJ5" s="220"/>
      <c r="DK5" s="220"/>
      <c r="DL5" s="220"/>
      <c r="DM5" s="220"/>
      <c r="DN5" s="220"/>
      <c r="DO5" s="220"/>
      <c r="DP5" s="220"/>
      <c r="DQ5" s="220"/>
      <c r="DR5" s="220"/>
      <c r="DS5" s="220"/>
      <c r="DT5" s="220"/>
      <c r="DU5" s="220"/>
      <c r="DV5" s="220"/>
      <c r="DW5" s="220"/>
      <c r="DX5" s="220"/>
      <c r="DY5" s="220"/>
      <c r="DZ5" s="220"/>
      <c r="EA5" s="220"/>
      <c r="EB5" s="220"/>
      <c r="EC5" s="220"/>
      <c r="ED5" s="220"/>
      <c r="EE5" s="220"/>
      <c r="EF5" s="220"/>
      <c r="EG5" s="220"/>
      <c r="EH5" s="220"/>
      <c r="EI5" s="220"/>
      <c r="EJ5" s="220"/>
      <c r="EK5" s="220"/>
      <c r="EL5" s="220"/>
      <c r="EM5" s="220"/>
      <c r="EN5" s="220"/>
      <c r="EO5" s="220"/>
      <c r="EP5" s="220"/>
      <c r="EQ5" s="220"/>
      <c r="ER5" s="220"/>
      <c r="ES5" s="220"/>
      <c r="ET5" s="220"/>
      <c r="EU5" s="220"/>
      <c r="EV5" s="220"/>
      <c r="EW5" s="220"/>
      <c r="EX5" s="220"/>
      <c r="EY5" s="220"/>
      <c r="EZ5" s="220"/>
      <c r="FA5" s="220"/>
      <c r="FB5" s="220"/>
      <c r="FC5" s="220"/>
      <c r="FD5" s="220"/>
      <c r="FE5" s="220"/>
      <c r="FF5" s="220"/>
      <c r="FG5" s="220"/>
      <c r="FH5" s="220"/>
      <c r="FI5" s="220"/>
      <c r="FJ5" s="220"/>
      <c r="FK5" s="220"/>
      <c r="FL5" s="220"/>
      <c r="FM5" s="220"/>
      <c r="FN5" s="220"/>
      <c r="FO5" s="220"/>
      <c r="FP5" s="220"/>
      <c r="FQ5" s="220"/>
      <c r="FR5" s="220"/>
      <c r="FS5" s="220"/>
      <c r="FT5" s="220"/>
      <c r="FU5" s="220"/>
      <c r="FV5" s="220"/>
      <c r="FW5" s="220"/>
      <c r="FX5" s="220"/>
      <c r="FY5" s="220"/>
      <c r="FZ5" s="220"/>
      <c r="GA5" s="220"/>
      <c r="GB5" s="220"/>
      <c r="GC5" s="220"/>
      <c r="GD5" s="220"/>
      <c r="GE5" s="220"/>
      <c r="GF5" s="220"/>
      <c r="GG5" s="220"/>
      <c r="GH5" s="220"/>
      <c r="GI5" s="220"/>
      <c r="GJ5" s="220"/>
      <c r="GK5" s="220"/>
      <c r="GL5" s="220"/>
      <c r="GM5" s="220"/>
      <c r="GN5" s="220"/>
      <c r="GO5" s="220"/>
      <c r="GP5" s="220"/>
      <c r="GQ5" s="220"/>
      <c r="GR5" s="220"/>
      <c r="GS5" s="220"/>
      <c r="GT5" s="220"/>
      <c r="GU5" s="220"/>
      <c r="GV5" s="220"/>
      <c r="GW5" s="220"/>
      <c r="GX5" s="220"/>
      <c r="GY5" s="220"/>
      <c r="GZ5" s="220"/>
      <c r="HA5" s="220"/>
      <c r="HB5" s="220"/>
      <c r="HC5" s="220"/>
      <c r="HD5" s="220"/>
      <c r="HE5" s="220"/>
      <c r="HF5" s="220"/>
      <c r="HG5" s="220"/>
      <c r="HH5" s="220"/>
      <c r="HI5" s="220"/>
      <c r="HJ5" s="220"/>
      <c r="HK5" s="220"/>
      <c r="HL5" s="220"/>
      <c r="HM5" s="220"/>
      <c r="HN5" s="220"/>
      <c r="HO5" s="220"/>
      <c r="HP5" s="220"/>
      <c r="HQ5" s="220"/>
      <c r="HR5" s="220"/>
      <c r="HS5" s="220"/>
      <c r="HT5" s="220"/>
      <c r="HU5" s="220"/>
      <c r="HV5" s="220"/>
      <c r="HW5" s="220"/>
      <c r="HX5" s="220"/>
      <c r="HY5" s="220"/>
      <c r="HZ5" s="220"/>
      <c r="IA5" s="220"/>
      <c r="IB5" s="220"/>
      <c r="IC5" s="220"/>
      <c r="ID5" s="220"/>
      <c r="IE5" s="220"/>
    </row>
    <row r="6" spans="1:239" s="4" customFormat="1" ht="15" customHeight="1" thickBot="1">
      <c r="A6" s="55" t="s">
        <v>233</v>
      </c>
      <c r="B6" s="167"/>
      <c r="C6" s="1532">
        <f>IF('LFA_Programmatic Progress_1A'!C14="Select","",'LFA_Programmatic Progress_1A'!C14)</f>
        <v>3</v>
      </c>
      <c r="D6" s="1533"/>
      <c r="E6" s="1533"/>
      <c r="F6" s="1533"/>
      <c r="G6" s="1534"/>
      <c r="H6" s="1144"/>
      <c r="I6" s="1144"/>
      <c r="J6" s="1144"/>
      <c r="K6" s="1144"/>
      <c r="L6" s="69"/>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c r="CA6" s="220"/>
      <c r="CB6" s="220"/>
      <c r="CC6" s="220"/>
      <c r="CD6" s="220"/>
      <c r="CE6" s="220"/>
      <c r="CF6" s="220"/>
      <c r="CG6" s="220"/>
      <c r="CH6" s="220"/>
      <c r="CI6" s="220"/>
      <c r="CJ6" s="220"/>
      <c r="CK6" s="220"/>
      <c r="CL6" s="220"/>
      <c r="CM6" s="220"/>
      <c r="CN6" s="220"/>
      <c r="CO6" s="220"/>
      <c r="CP6" s="220"/>
      <c r="CQ6" s="220"/>
      <c r="CR6" s="220"/>
      <c r="CS6" s="220"/>
      <c r="CT6" s="220"/>
      <c r="CU6" s="220"/>
      <c r="CV6" s="220"/>
      <c r="CW6" s="220"/>
      <c r="CX6" s="220"/>
      <c r="CY6" s="220"/>
      <c r="CZ6" s="220"/>
      <c r="DA6" s="220"/>
      <c r="DB6" s="220"/>
      <c r="DC6" s="220"/>
      <c r="DD6" s="220"/>
      <c r="DE6" s="220"/>
      <c r="DF6" s="220"/>
      <c r="DG6" s="220"/>
      <c r="DH6" s="220"/>
      <c r="DI6" s="220"/>
      <c r="DJ6" s="220"/>
      <c r="DK6" s="220"/>
      <c r="DL6" s="220"/>
      <c r="DM6" s="220"/>
      <c r="DN6" s="220"/>
      <c r="DO6" s="220"/>
      <c r="DP6" s="220"/>
      <c r="DQ6" s="220"/>
      <c r="DR6" s="220"/>
      <c r="DS6" s="220"/>
      <c r="DT6" s="220"/>
      <c r="DU6" s="220"/>
      <c r="DV6" s="220"/>
      <c r="DW6" s="220"/>
      <c r="DX6" s="220"/>
      <c r="DY6" s="220"/>
      <c r="DZ6" s="220"/>
      <c r="EA6" s="220"/>
      <c r="EB6" s="220"/>
      <c r="EC6" s="220"/>
      <c r="ED6" s="220"/>
      <c r="EE6" s="220"/>
      <c r="EF6" s="220"/>
      <c r="EG6" s="220"/>
      <c r="EH6" s="220"/>
      <c r="EI6" s="220"/>
      <c r="EJ6" s="220"/>
      <c r="EK6" s="220"/>
      <c r="EL6" s="220"/>
      <c r="EM6" s="220"/>
      <c r="EN6" s="220"/>
      <c r="EO6" s="220"/>
      <c r="EP6" s="220"/>
      <c r="EQ6" s="220"/>
      <c r="ER6" s="220"/>
      <c r="ES6" s="220"/>
      <c r="ET6" s="220"/>
      <c r="EU6" s="220"/>
      <c r="EV6" s="220"/>
      <c r="EW6" s="220"/>
      <c r="EX6" s="220"/>
      <c r="EY6" s="220"/>
      <c r="EZ6" s="220"/>
      <c r="FA6" s="220"/>
      <c r="FB6" s="220"/>
      <c r="FC6" s="220"/>
      <c r="FD6" s="220"/>
      <c r="FE6" s="220"/>
      <c r="FF6" s="220"/>
      <c r="FG6" s="220"/>
      <c r="FH6" s="220"/>
      <c r="FI6" s="220"/>
      <c r="FJ6" s="220"/>
      <c r="FK6" s="220"/>
      <c r="FL6" s="220"/>
      <c r="FM6" s="220"/>
      <c r="FN6" s="220"/>
      <c r="FO6" s="220"/>
      <c r="FP6" s="220"/>
      <c r="FQ6" s="220"/>
      <c r="FR6" s="220"/>
      <c r="FS6" s="220"/>
      <c r="FT6" s="220"/>
      <c r="FU6" s="220"/>
      <c r="FV6" s="220"/>
      <c r="FW6" s="220"/>
      <c r="FX6" s="220"/>
      <c r="FY6" s="220"/>
      <c r="FZ6" s="220"/>
      <c r="GA6" s="220"/>
      <c r="GB6" s="220"/>
      <c r="GC6" s="220"/>
      <c r="GD6" s="220"/>
      <c r="GE6" s="220"/>
      <c r="GF6" s="220"/>
      <c r="GG6" s="220"/>
      <c r="GH6" s="220"/>
      <c r="GI6" s="220"/>
      <c r="GJ6" s="220"/>
      <c r="GK6" s="220"/>
      <c r="GL6" s="220"/>
      <c r="GM6" s="220"/>
      <c r="GN6" s="220"/>
      <c r="GO6" s="220"/>
      <c r="GP6" s="220"/>
      <c r="GQ6" s="220"/>
      <c r="GR6" s="220"/>
      <c r="GS6" s="220"/>
      <c r="GT6" s="220"/>
      <c r="GU6" s="220"/>
      <c r="GV6" s="220"/>
      <c r="GW6" s="220"/>
      <c r="GX6" s="220"/>
      <c r="GY6" s="220"/>
      <c r="GZ6" s="220"/>
      <c r="HA6" s="220"/>
      <c r="HB6" s="220"/>
      <c r="HC6" s="220"/>
      <c r="HD6" s="220"/>
      <c r="HE6" s="220"/>
      <c r="HF6" s="220"/>
      <c r="HG6" s="220"/>
      <c r="HH6" s="220"/>
      <c r="HI6" s="220"/>
      <c r="HJ6" s="220"/>
      <c r="HK6" s="220"/>
      <c r="HL6" s="220"/>
      <c r="HM6" s="220"/>
      <c r="HN6" s="220"/>
      <c r="HO6" s="220"/>
      <c r="HP6" s="220"/>
      <c r="HQ6" s="220"/>
      <c r="HR6" s="220"/>
      <c r="HS6" s="220"/>
      <c r="HT6" s="220"/>
      <c r="HU6" s="220"/>
      <c r="HV6" s="220"/>
      <c r="HW6" s="220"/>
      <c r="HX6" s="220"/>
      <c r="HY6" s="220"/>
      <c r="HZ6" s="220"/>
      <c r="IA6" s="220"/>
      <c r="IB6" s="220"/>
      <c r="IC6" s="220"/>
      <c r="ID6" s="220"/>
      <c r="IE6" s="220"/>
    </row>
    <row r="7" spans="1:11" s="73" customFormat="1" ht="15" customHeight="1" thickBot="1">
      <c r="A7" s="1134" t="s">
        <v>199</v>
      </c>
      <c r="B7" s="1137"/>
      <c r="C7" s="1585" t="str">
        <f>IF('PR_Programmatic Progress_1A'!C10="Select","",'PR_Programmatic Progress_1A'!C10)</f>
        <v>EUR</v>
      </c>
      <c r="D7" s="1586"/>
      <c r="E7" s="1586"/>
      <c r="F7" s="1586"/>
      <c r="G7" s="1587"/>
      <c r="H7" s="1144"/>
      <c r="I7" s="1144"/>
      <c r="J7" s="1144"/>
      <c r="K7" s="1144"/>
    </row>
    <row r="8" spans="1:239" s="3" customFormat="1" ht="16.5" customHeight="1">
      <c r="A8" s="70"/>
      <c r="B8" s="70"/>
      <c r="C8" s="70"/>
      <c r="D8" s="70"/>
      <c r="E8" s="70"/>
      <c r="F8" s="70"/>
      <c r="G8" s="70"/>
      <c r="H8" s="1145"/>
      <c r="I8" s="1145"/>
      <c r="J8" s="1146"/>
      <c r="K8" s="915"/>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row>
    <row r="9" spans="1:239" s="17" customFormat="1" ht="25.5" customHeight="1">
      <c r="A9" s="479" t="s">
        <v>9</v>
      </c>
      <c r="B9" s="218"/>
      <c r="C9" s="218"/>
      <c r="D9" s="218"/>
      <c r="E9" s="218"/>
      <c r="F9" s="218"/>
      <c r="G9" s="218"/>
      <c r="H9" s="1118"/>
      <c r="I9" s="1118"/>
      <c r="J9" s="1118"/>
      <c r="K9" s="1143"/>
      <c r="L9" s="69"/>
      <c r="M9" s="896"/>
      <c r="N9" s="896"/>
      <c r="O9" s="896"/>
      <c r="P9" s="896"/>
      <c r="Q9" s="896"/>
      <c r="R9" s="896"/>
      <c r="S9" s="896"/>
      <c r="T9" s="896"/>
      <c r="U9" s="896"/>
      <c r="V9" s="896"/>
      <c r="W9" s="896"/>
      <c r="X9" s="896"/>
      <c r="Y9" s="896"/>
      <c r="Z9" s="896"/>
      <c r="AA9" s="896"/>
      <c r="AB9" s="896"/>
      <c r="AC9" s="896"/>
      <c r="AD9" s="896"/>
      <c r="AE9" s="896"/>
      <c r="AF9" s="896"/>
      <c r="AG9" s="896"/>
      <c r="AH9" s="896"/>
      <c r="AI9" s="896"/>
      <c r="AJ9" s="896"/>
      <c r="AK9" s="896"/>
      <c r="AL9" s="896"/>
      <c r="AM9" s="896"/>
      <c r="AN9" s="896"/>
      <c r="AO9" s="896"/>
      <c r="AP9" s="896"/>
      <c r="AQ9" s="896"/>
      <c r="AR9" s="896"/>
      <c r="AS9" s="896"/>
      <c r="AT9" s="896"/>
      <c r="AU9" s="896"/>
      <c r="AV9" s="896"/>
      <c r="AW9" s="896"/>
      <c r="AX9" s="896"/>
      <c r="AY9" s="896"/>
      <c r="AZ9" s="896"/>
      <c r="BA9" s="896"/>
      <c r="BB9" s="896"/>
      <c r="BC9" s="896"/>
      <c r="BD9" s="896"/>
      <c r="BE9" s="896"/>
      <c r="BF9" s="896"/>
      <c r="BG9" s="896"/>
      <c r="BH9" s="896"/>
      <c r="BI9" s="896"/>
      <c r="BJ9" s="896"/>
      <c r="BK9" s="896"/>
      <c r="BL9" s="896"/>
      <c r="BM9" s="896"/>
      <c r="BN9" s="896"/>
      <c r="BO9" s="896"/>
      <c r="BP9" s="896"/>
      <c r="BQ9" s="896"/>
      <c r="BR9" s="896"/>
      <c r="BS9" s="896"/>
      <c r="BT9" s="896"/>
      <c r="BU9" s="896"/>
      <c r="BV9" s="896"/>
      <c r="BW9" s="896"/>
      <c r="BX9" s="896"/>
      <c r="BY9" s="896"/>
      <c r="BZ9" s="896"/>
      <c r="CA9" s="896"/>
      <c r="CB9" s="896"/>
      <c r="CC9" s="896"/>
      <c r="CD9" s="896"/>
      <c r="CE9" s="896"/>
      <c r="CF9" s="896"/>
      <c r="CG9" s="896"/>
      <c r="CH9" s="896"/>
      <c r="CI9" s="896"/>
      <c r="CJ9" s="896"/>
      <c r="CK9" s="896"/>
      <c r="CL9" s="896"/>
      <c r="CM9" s="896"/>
      <c r="CN9" s="896"/>
      <c r="CO9" s="896"/>
      <c r="CP9" s="896"/>
      <c r="CQ9" s="896"/>
      <c r="CR9" s="896"/>
      <c r="CS9" s="896"/>
      <c r="CT9" s="896"/>
      <c r="CU9" s="896"/>
      <c r="CV9" s="896"/>
      <c r="CW9" s="896"/>
      <c r="CX9" s="896"/>
      <c r="CY9" s="896"/>
      <c r="CZ9" s="896"/>
      <c r="DA9" s="896"/>
      <c r="DB9" s="896"/>
      <c r="DC9" s="896"/>
      <c r="DD9" s="896"/>
      <c r="DE9" s="896"/>
      <c r="DF9" s="896"/>
      <c r="DG9" s="896"/>
      <c r="DH9" s="896"/>
      <c r="DI9" s="896"/>
      <c r="DJ9" s="896"/>
      <c r="DK9" s="896"/>
      <c r="DL9" s="896"/>
      <c r="DM9" s="896"/>
      <c r="DN9" s="896"/>
      <c r="DO9" s="896"/>
      <c r="DP9" s="896"/>
      <c r="DQ9" s="896"/>
      <c r="DR9" s="896"/>
      <c r="DS9" s="896"/>
      <c r="DT9" s="896"/>
      <c r="DU9" s="896"/>
      <c r="DV9" s="896"/>
      <c r="DW9" s="896"/>
      <c r="DX9" s="896"/>
      <c r="DY9" s="896"/>
      <c r="DZ9" s="896"/>
      <c r="EA9" s="896"/>
      <c r="EB9" s="896"/>
      <c r="EC9" s="896"/>
      <c r="ED9" s="896"/>
      <c r="EE9" s="896"/>
      <c r="EF9" s="896"/>
      <c r="EG9" s="896"/>
      <c r="EH9" s="896"/>
      <c r="EI9" s="896"/>
      <c r="EJ9" s="896"/>
      <c r="EK9" s="896"/>
      <c r="EL9" s="896"/>
      <c r="EM9" s="896"/>
      <c r="EN9" s="896"/>
      <c r="EO9" s="896"/>
      <c r="EP9" s="896"/>
      <c r="EQ9" s="896"/>
      <c r="ER9" s="896"/>
      <c r="ES9" s="896"/>
      <c r="ET9" s="896"/>
      <c r="EU9" s="896"/>
      <c r="EV9" s="896"/>
      <c r="EW9" s="896"/>
      <c r="EX9" s="896"/>
      <c r="EY9" s="896"/>
      <c r="EZ9" s="896"/>
      <c r="FA9" s="896"/>
      <c r="FB9" s="896"/>
      <c r="FC9" s="896"/>
      <c r="FD9" s="896"/>
      <c r="FE9" s="896"/>
      <c r="FF9" s="896"/>
      <c r="FG9" s="896"/>
      <c r="FH9" s="896"/>
      <c r="FI9" s="896"/>
      <c r="FJ9" s="896"/>
      <c r="FK9" s="896"/>
      <c r="FL9" s="896"/>
      <c r="FM9" s="896"/>
      <c r="FN9" s="896"/>
      <c r="FO9" s="896"/>
      <c r="FP9" s="896"/>
      <c r="FQ9" s="896"/>
      <c r="FR9" s="896"/>
      <c r="FS9" s="896"/>
      <c r="FT9" s="896"/>
      <c r="FU9" s="896"/>
      <c r="FV9" s="896"/>
      <c r="FW9" s="896"/>
      <c r="FX9" s="896"/>
      <c r="FY9" s="896"/>
      <c r="FZ9" s="896"/>
      <c r="GA9" s="896"/>
      <c r="GB9" s="896"/>
      <c r="GC9" s="896"/>
      <c r="GD9" s="896"/>
      <c r="GE9" s="896"/>
      <c r="GF9" s="896"/>
      <c r="GG9" s="896"/>
      <c r="GH9" s="896"/>
      <c r="GI9" s="896"/>
      <c r="GJ9" s="896"/>
      <c r="GK9" s="896"/>
      <c r="GL9" s="896"/>
      <c r="GM9" s="896"/>
      <c r="GN9" s="896"/>
      <c r="GO9" s="896"/>
      <c r="GP9" s="896"/>
      <c r="GQ9" s="896"/>
      <c r="GR9" s="896"/>
      <c r="GS9" s="896"/>
      <c r="GT9" s="896"/>
      <c r="GU9" s="896"/>
      <c r="GV9" s="896"/>
      <c r="GW9" s="896"/>
      <c r="GX9" s="896"/>
      <c r="GY9" s="896"/>
      <c r="GZ9" s="896"/>
      <c r="HA9" s="896"/>
      <c r="HB9" s="896"/>
      <c r="HC9" s="896"/>
      <c r="HD9" s="896"/>
      <c r="HE9" s="896"/>
      <c r="HF9" s="896"/>
      <c r="HG9" s="896"/>
      <c r="HH9" s="896"/>
      <c r="HI9" s="896"/>
      <c r="HJ9" s="896"/>
      <c r="HK9" s="896"/>
      <c r="HL9" s="896"/>
      <c r="HM9" s="896"/>
      <c r="HN9" s="896"/>
      <c r="HO9" s="896"/>
      <c r="HP9" s="896"/>
      <c r="HQ9" s="896"/>
      <c r="HR9" s="896"/>
      <c r="HS9" s="896"/>
      <c r="HT9" s="896"/>
      <c r="HU9" s="896"/>
      <c r="HV9" s="896"/>
      <c r="HW9" s="896"/>
      <c r="HX9" s="896"/>
      <c r="HY9" s="896"/>
      <c r="HZ9" s="896"/>
      <c r="IA9" s="896"/>
      <c r="IB9" s="896"/>
      <c r="IC9" s="896"/>
      <c r="ID9" s="896"/>
      <c r="IE9" s="896"/>
    </row>
    <row r="10" spans="1:239" s="17" customFormat="1" ht="21" customHeight="1">
      <c r="A10" s="1477" t="s">
        <v>56</v>
      </c>
      <c r="B10" s="1478"/>
      <c r="C10" s="1478"/>
      <c r="D10" s="1478"/>
      <c r="E10" s="1478"/>
      <c r="F10" s="1478"/>
      <c r="G10" s="1478"/>
      <c r="H10" s="1478"/>
      <c r="I10" s="1478"/>
      <c r="J10" s="1478"/>
      <c r="K10" s="1478"/>
      <c r="L10" s="69"/>
      <c r="M10" s="896"/>
      <c r="N10" s="896"/>
      <c r="O10" s="896"/>
      <c r="P10" s="896"/>
      <c r="Q10" s="896"/>
      <c r="R10" s="896"/>
      <c r="S10" s="896"/>
      <c r="T10" s="896"/>
      <c r="U10" s="896"/>
      <c r="V10" s="896"/>
      <c r="W10" s="896"/>
      <c r="X10" s="896"/>
      <c r="Y10" s="896"/>
      <c r="Z10" s="896"/>
      <c r="AA10" s="896"/>
      <c r="AB10" s="896"/>
      <c r="AC10" s="896"/>
      <c r="AD10" s="896"/>
      <c r="AE10" s="896"/>
      <c r="AF10" s="896"/>
      <c r="AG10" s="896"/>
      <c r="AH10" s="896"/>
      <c r="AI10" s="896"/>
      <c r="AJ10" s="896"/>
      <c r="AK10" s="896"/>
      <c r="AL10" s="896"/>
      <c r="AM10" s="896"/>
      <c r="AN10" s="896"/>
      <c r="AO10" s="896"/>
      <c r="AP10" s="896"/>
      <c r="AQ10" s="896"/>
      <c r="AR10" s="896"/>
      <c r="AS10" s="896"/>
      <c r="AT10" s="896"/>
      <c r="AU10" s="896"/>
      <c r="AV10" s="896"/>
      <c r="AW10" s="896"/>
      <c r="AX10" s="896"/>
      <c r="AY10" s="896"/>
      <c r="AZ10" s="896"/>
      <c r="BA10" s="896"/>
      <c r="BB10" s="896"/>
      <c r="BC10" s="896"/>
      <c r="BD10" s="896"/>
      <c r="BE10" s="896"/>
      <c r="BF10" s="896"/>
      <c r="BG10" s="896"/>
      <c r="BH10" s="896"/>
      <c r="BI10" s="896"/>
      <c r="BJ10" s="896"/>
      <c r="BK10" s="896"/>
      <c r="BL10" s="896"/>
      <c r="BM10" s="896"/>
      <c r="BN10" s="896"/>
      <c r="BO10" s="896"/>
      <c r="BP10" s="896"/>
      <c r="BQ10" s="896"/>
      <c r="BR10" s="896"/>
      <c r="BS10" s="896"/>
      <c r="BT10" s="896"/>
      <c r="BU10" s="896"/>
      <c r="BV10" s="896"/>
      <c r="BW10" s="896"/>
      <c r="BX10" s="896"/>
      <c r="BY10" s="896"/>
      <c r="BZ10" s="896"/>
      <c r="CA10" s="896"/>
      <c r="CB10" s="896"/>
      <c r="CC10" s="896"/>
      <c r="CD10" s="896"/>
      <c r="CE10" s="896"/>
      <c r="CF10" s="896"/>
      <c r="CG10" s="896"/>
      <c r="CH10" s="896"/>
      <c r="CI10" s="896"/>
      <c r="CJ10" s="896"/>
      <c r="CK10" s="896"/>
      <c r="CL10" s="896"/>
      <c r="CM10" s="896"/>
      <c r="CN10" s="896"/>
      <c r="CO10" s="896"/>
      <c r="CP10" s="896"/>
      <c r="CQ10" s="896"/>
      <c r="CR10" s="896"/>
      <c r="CS10" s="896"/>
      <c r="CT10" s="896"/>
      <c r="CU10" s="896"/>
      <c r="CV10" s="896"/>
      <c r="CW10" s="896"/>
      <c r="CX10" s="896"/>
      <c r="CY10" s="896"/>
      <c r="CZ10" s="896"/>
      <c r="DA10" s="896"/>
      <c r="DB10" s="896"/>
      <c r="DC10" s="896"/>
      <c r="DD10" s="896"/>
      <c r="DE10" s="896"/>
      <c r="DF10" s="896"/>
      <c r="DG10" s="896"/>
      <c r="DH10" s="896"/>
      <c r="DI10" s="896"/>
      <c r="DJ10" s="896"/>
      <c r="DK10" s="896"/>
      <c r="DL10" s="896"/>
      <c r="DM10" s="896"/>
      <c r="DN10" s="896"/>
      <c r="DO10" s="896"/>
      <c r="DP10" s="896"/>
      <c r="DQ10" s="896"/>
      <c r="DR10" s="896"/>
      <c r="DS10" s="896"/>
      <c r="DT10" s="896"/>
      <c r="DU10" s="896"/>
      <c r="DV10" s="896"/>
      <c r="DW10" s="896"/>
      <c r="DX10" s="896"/>
      <c r="DY10" s="896"/>
      <c r="DZ10" s="896"/>
      <c r="EA10" s="896"/>
      <c r="EB10" s="896"/>
      <c r="EC10" s="896"/>
      <c r="ED10" s="896"/>
      <c r="EE10" s="896"/>
      <c r="EF10" s="896"/>
      <c r="EG10" s="896"/>
      <c r="EH10" s="896"/>
      <c r="EI10" s="896"/>
      <c r="EJ10" s="896"/>
      <c r="EK10" s="896"/>
      <c r="EL10" s="896"/>
      <c r="EM10" s="896"/>
      <c r="EN10" s="896"/>
      <c r="EO10" s="896"/>
      <c r="EP10" s="896"/>
      <c r="EQ10" s="896"/>
      <c r="ER10" s="896"/>
      <c r="ES10" s="896"/>
      <c r="ET10" s="896"/>
      <c r="EU10" s="896"/>
      <c r="EV10" s="896"/>
      <c r="EW10" s="896"/>
      <c r="EX10" s="896"/>
      <c r="EY10" s="896"/>
      <c r="EZ10" s="896"/>
      <c r="FA10" s="896"/>
      <c r="FB10" s="896"/>
      <c r="FC10" s="896"/>
      <c r="FD10" s="896"/>
      <c r="FE10" s="896"/>
      <c r="FF10" s="896"/>
      <c r="FG10" s="896"/>
      <c r="FH10" s="896"/>
      <c r="FI10" s="896"/>
      <c r="FJ10" s="896"/>
      <c r="FK10" s="896"/>
      <c r="FL10" s="896"/>
      <c r="FM10" s="896"/>
      <c r="FN10" s="896"/>
      <c r="FO10" s="896"/>
      <c r="FP10" s="896"/>
      <c r="FQ10" s="896"/>
      <c r="FR10" s="896"/>
      <c r="FS10" s="896"/>
      <c r="FT10" s="896"/>
      <c r="FU10" s="896"/>
      <c r="FV10" s="896"/>
      <c r="FW10" s="896"/>
      <c r="FX10" s="896"/>
      <c r="FY10" s="896"/>
      <c r="FZ10" s="896"/>
      <c r="GA10" s="896"/>
      <c r="GB10" s="896"/>
      <c r="GC10" s="896"/>
      <c r="GD10" s="896"/>
      <c r="GE10" s="896"/>
      <c r="GF10" s="896"/>
      <c r="GG10" s="896"/>
      <c r="GH10" s="896"/>
      <c r="GI10" s="896"/>
      <c r="GJ10" s="896"/>
      <c r="GK10" s="896"/>
      <c r="GL10" s="896"/>
      <c r="GM10" s="896"/>
      <c r="GN10" s="896"/>
      <c r="GO10" s="896"/>
      <c r="GP10" s="896"/>
      <c r="GQ10" s="896"/>
      <c r="GR10" s="896"/>
      <c r="GS10" s="896"/>
      <c r="GT10" s="896"/>
      <c r="GU10" s="896"/>
      <c r="GV10" s="896"/>
      <c r="GW10" s="896"/>
      <c r="GX10" s="896"/>
      <c r="GY10" s="896"/>
      <c r="GZ10" s="896"/>
      <c r="HA10" s="896"/>
      <c r="HB10" s="896"/>
      <c r="HC10" s="896"/>
      <c r="HD10" s="896"/>
      <c r="HE10" s="896"/>
      <c r="HF10" s="896"/>
      <c r="HG10" s="896"/>
      <c r="HH10" s="896"/>
      <c r="HI10" s="896"/>
      <c r="HJ10" s="896"/>
      <c r="HK10" s="896"/>
      <c r="HL10" s="896"/>
      <c r="HM10" s="896"/>
      <c r="HN10" s="896"/>
      <c r="HO10" s="896"/>
      <c r="HP10" s="896"/>
      <c r="HQ10" s="896"/>
      <c r="HR10" s="896"/>
      <c r="HS10" s="896"/>
      <c r="HT10" s="896"/>
      <c r="HU10" s="896"/>
      <c r="HV10" s="896"/>
      <c r="HW10" s="896"/>
      <c r="HX10" s="896"/>
      <c r="HY10" s="896"/>
      <c r="HZ10" s="896"/>
      <c r="IA10" s="896"/>
      <c r="IB10" s="896"/>
      <c r="IC10" s="896"/>
      <c r="ID10" s="896"/>
      <c r="IE10" s="896"/>
    </row>
    <row r="11" spans="1:239" s="3" customFormat="1" ht="30" customHeight="1" thickBot="1">
      <c r="A11" s="717" t="s">
        <v>89</v>
      </c>
      <c r="B11" s="69"/>
      <c r="C11" s="69"/>
      <c r="D11" s="69"/>
      <c r="E11" s="69"/>
      <c r="F11" s="69"/>
      <c r="G11" s="69"/>
      <c r="H11" s="69"/>
      <c r="I11" s="69"/>
      <c r="J11" s="69"/>
      <c r="K11" s="69"/>
      <c r="L11" s="906"/>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row>
    <row r="12" spans="1:239" s="17" customFormat="1" ht="93.75" customHeight="1" thickBot="1">
      <c r="A12" s="1773"/>
      <c r="B12" s="1760"/>
      <c r="C12" s="836" t="s">
        <v>365</v>
      </c>
      <c r="D12" s="836" t="s">
        <v>366</v>
      </c>
      <c r="E12" s="836" t="s">
        <v>206</v>
      </c>
      <c r="F12" s="1869" t="s">
        <v>184</v>
      </c>
      <c r="G12" s="1870"/>
      <c r="H12" s="836" t="s">
        <v>373</v>
      </c>
      <c r="I12" s="836" t="s">
        <v>367</v>
      </c>
      <c r="J12" s="836" t="s">
        <v>206</v>
      </c>
      <c r="K12" s="883" t="s">
        <v>184</v>
      </c>
      <c r="L12" s="907"/>
      <c r="M12" s="896"/>
      <c r="N12" s="1773" t="str">
        <f>IF('PR_Programmatic Progress_1A'!P10="Select","Please select currency on Page
 'PR_Programmatic Achievement (1)'","All amounts are in: "&amp;'PR_Programmatic Progress_1A'!P10)</f>
        <v>All amounts are in: </v>
      </c>
      <c r="O12" s="1760"/>
      <c r="P12" s="836" t="s">
        <v>365</v>
      </c>
      <c r="Q12" s="836" t="s">
        <v>366</v>
      </c>
      <c r="R12" s="836" t="s">
        <v>206</v>
      </c>
      <c r="S12" s="1869" t="s">
        <v>184</v>
      </c>
      <c r="T12" s="1870"/>
      <c r="U12" s="836" t="s">
        <v>373</v>
      </c>
      <c r="V12" s="836" t="s">
        <v>367</v>
      </c>
      <c r="W12" s="836" t="s">
        <v>206</v>
      </c>
      <c r="X12" s="961" t="s">
        <v>184</v>
      </c>
      <c r="Y12" s="896"/>
      <c r="Z12" s="896"/>
      <c r="AA12" s="896"/>
      <c r="AB12" s="896"/>
      <c r="AC12" s="896"/>
      <c r="AD12" s="896"/>
      <c r="AE12" s="896"/>
      <c r="AF12" s="896"/>
      <c r="AG12" s="896"/>
      <c r="AH12" s="896"/>
      <c r="AI12" s="896"/>
      <c r="AJ12" s="896"/>
      <c r="AK12" s="896"/>
      <c r="AL12" s="896"/>
      <c r="AM12" s="896"/>
      <c r="AN12" s="896"/>
      <c r="AO12" s="896"/>
      <c r="AP12" s="896"/>
      <c r="AQ12" s="896"/>
      <c r="AR12" s="896"/>
      <c r="AS12" s="896"/>
      <c r="AT12" s="896"/>
      <c r="AU12" s="896"/>
      <c r="AV12" s="896"/>
      <c r="AW12" s="896"/>
      <c r="AX12" s="896"/>
      <c r="AY12" s="896"/>
      <c r="AZ12" s="896"/>
      <c r="BA12" s="896"/>
      <c r="BB12" s="896"/>
      <c r="BC12" s="896"/>
      <c r="BD12" s="896"/>
      <c r="BE12" s="896"/>
      <c r="BF12" s="896"/>
      <c r="BG12" s="896"/>
      <c r="BH12" s="896"/>
      <c r="BI12" s="896"/>
      <c r="BJ12" s="896"/>
      <c r="BK12" s="896"/>
      <c r="BL12" s="896"/>
      <c r="BM12" s="896"/>
      <c r="BN12" s="896"/>
      <c r="BO12" s="896"/>
      <c r="BP12" s="896"/>
      <c r="BQ12" s="896"/>
      <c r="BR12" s="896"/>
      <c r="BS12" s="896"/>
      <c r="BT12" s="896"/>
      <c r="BU12" s="896"/>
      <c r="BV12" s="896"/>
      <c r="BW12" s="896"/>
      <c r="BX12" s="896"/>
      <c r="BY12" s="896"/>
      <c r="BZ12" s="896"/>
      <c r="CA12" s="896"/>
      <c r="CB12" s="896"/>
      <c r="CC12" s="896"/>
      <c r="CD12" s="896"/>
      <c r="CE12" s="896"/>
      <c r="CF12" s="896"/>
      <c r="CG12" s="896"/>
      <c r="CH12" s="896"/>
      <c r="CI12" s="896"/>
      <c r="CJ12" s="896"/>
      <c r="CK12" s="896"/>
      <c r="CL12" s="896"/>
      <c r="CM12" s="896"/>
      <c r="CN12" s="896"/>
      <c r="CO12" s="896"/>
      <c r="CP12" s="896"/>
      <c r="CQ12" s="896"/>
      <c r="CR12" s="896"/>
      <c r="CS12" s="896"/>
      <c r="CT12" s="896"/>
      <c r="CU12" s="896"/>
      <c r="CV12" s="896"/>
      <c r="CW12" s="896"/>
      <c r="CX12" s="896"/>
      <c r="CY12" s="896"/>
      <c r="CZ12" s="896"/>
      <c r="DA12" s="896"/>
      <c r="DB12" s="896"/>
      <c r="DC12" s="896"/>
      <c r="DD12" s="896"/>
      <c r="DE12" s="896"/>
      <c r="DF12" s="896"/>
      <c r="DG12" s="896"/>
      <c r="DH12" s="896"/>
      <c r="DI12" s="896"/>
      <c r="DJ12" s="896"/>
      <c r="DK12" s="896"/>
      <c r="DL12" s="896"/>
      <c r="DM12" s="896"/>
      <c r="DN12" s="896"/>
      <c r="DO12" s="896"/>
      <c r="DP12" s="896"/>
      <c r="DQ12" s="896"/>
      <c r="DR12" s="896"/>
      <c r="DS12" s="896"/>
      <c r="DT12" s="896"/>
      <c r="DU12" s="896"/>
      <c r="DV12" s="896"/>
      <c r="DW12" s="896"/>
      <c r="DX12" s="896"/>
      <c r="DY12" s="896"/>
      <c r="DZ12" s="896"/>
      <c r="EA12" s="896"/>
      <c r="EB12" s="896"/>
      <c r="EC12" s="896"/>
      <c r="ED12" s="896"/>
      <c r="EE12" s="896"/>
      <c r="EF12" s="896"/>
      <c r="EG12" s="896"/>
      <c r="EH12" s="896"/>
      <c r="EI12" s="896"/>
      <c r="EJ12" s="896"/>
      <c r="EK12" s="896"/>
      <c r="EL12" s="896"/>
      <c r="EM12" s="896"/>
      <c r="EN12" s="896"/>
      <c r="EO12" s="896"/>
      <c r="EP12" s="896"/>
      <c r="EQ12" s="896"/>
      <c r="ER12" s="896"/>
      <c r="ES12" s="896"/>
      <c r="ET12" s="896"/>
      <c r="EU12" s="896"/>
      <c r="EV12" s="896"/>
      <c r="EW12" s="896"/>
      <c r="EX12" s="896"/>
      <c r="EY12" s="896"/>
      <c r="EZ12" s="896"/>
      <c r="FA12" s="896"/>
      <c r="FB12" s="896"/>
      <c r="FC12" s="896"/>
      <c r="FD12" s="896"/>
      <c r="FE12" s="896"/>
      <c r="FF12" s="896"/>
      <c r="FG12" s="896"/>
      <c r="FH12" s="896"/>
      <c r="FI12" s="896"/>
      <c r="FJ12" s="896"/>
      <c r="FK12" s="896"/>
      <c r="FL12" s="896"/>
      <c r="FM12" s="896"/>
      <c r="FN12" s="896"/>
      <c r="FO12" s="896"/>
      <c r="FP12" s="896"/>
      <c r="FQ12" s="896"/>
      <c r="FR12" s="896"/>
      <c r="FS12" s="896"/>
      <c r="FT12" s="896"/>
      <c r="FU12" s="896"/>
      <c r="FV12" s="896"/>
      <c r="FW12" s="896"/>
      <c r="FX12" s="896"/>
      <c r="FY12" s="896"/>
      <c r="FZ12" s="896"/>
      <c r="GA12" s="896"/>
      <c r="GB12" s="896"/>
      <c r="GC12" s="896"/>
      <c r="GD12" s="896"/>
      <c r="GE12" s="896"/>
      <c r="GF12" s="896"/>
      <c r="GG12" s="896"/>
      <c r="GH12" s="896"/>
      <c r="GI12" s="896"/>
      <c r="GJ12" s="896"/>
      <c r="GK12" s="896"/>
      <c r="GL12" s="896"/>
      <c r="GM12" s="896"/>
      <c r="GN12" s="896"/>
      <c r="GO12" s="896"/>
      <c r="GP12" s="896"/>
      <c r="GQ12" s="896"/>
      <c r="GR12" s="896"/>
      <c r="GS12" s="896"/>
      <c r="GT12" s="896"/>
      <c r="GU12" s="896"/>
      <c r="GV12" s="896"/>
      <c r="GW12" s="896"/>
      <c r="GX12" s="896"/>
      <c r="GY12" s="896"/>
      <c r="GZ12" s="896"/>
      <c r="HA12" s="896"/>
      <c r="HB12" s="896"/>
      <c r="HC12" s="896"/>
      <c r="HD12" s="896"/>
      <c r="HE12" s="896"/>
      <c r="HF12" s="896"/>
      <c r="HG12" s="896"/>
      <c r="HH12" s="896"/>
      <c r="HI12" s="896"/>
      <c r="HJ12" s="896"/>
      <c r="HK12" s="896"/>
      <c r="HL12" s="896"/>
      <c r="HM12" s="896"/>
      <c r="HN12" s="896"/>
      <c r="HO12" s="896"/>
      <c r="HP12" s="896"/>
      <c r="HQ12" s="896"/>
      <c r="HR12" s="896"/>
      <c r="HS12" s="896"/>
      <c r="HT12" s="896"/>
      <c r="HU12" s="896"/>
      <c r="HV12" s="896"/>
      <c r="HW12" s="896"/>
      <c r="HX12" s="896"/>
      <c r="HY12" s="896"/>
      <c r="HZ12" s="896"/>
      <c r="IA12" s="896"/>
      <c r="IB12" s="896"/>
      <c r="IC12" s="896"/>
      <c r="ID12" s="896"/>
      <c r="IE12" s="896"/>
    </row>
    <row r="13" spans="1:239" s="17" customFormat="1" ht="21" customHeight="1">
      <c r="A13" s="1871" t="s">
        <v>6</v>
      </c>
      <c r="B13" s="1872"/>
      <c r="C13" s="837">
        <f>C14+C15</f>
        <v>5240272.718156003</v>
      </c>
      <c r="D13" s="837">
        <f>D14+D15</f>
        <v>2629046.61731447</v>
      </c>
      <c r="E13" s="837">
        <f>IF(C13="",IF(D13="","",C13-D13),C13-D13)</f>
        <v>2611226.1008415334</v>
      </c>
      <c r="F13" s="1882"/>
      <c r="G13" s="1883"/>
      <c r="H13" s="837">
        <f>H14+H15</f>
        <v>11605408.568909453</v>
      </c>
      <c r="I13" s="837">
        <f>I14+I15</f>
        <v>5756419.546413</v>
      </c>
      <c r="J13" s="837">
        <f>IF(H13="",IF(I13="","",H13-I13),H13-I13)</f>
        <v>5848989.0224964535</v>
      </c>
      <c r="K13" s="900"/>
      <c r="L13" s="907"/>
      <c r="M13" s="896"/>
      <c r="N13" s="1871" t="s">
        <v>6</v>
      </c>
      <c r="O13" s="1872"/>
      <c r="P13" s="837">
        <f>P14+P15</f>
        <v>5240272.718156003</v>
      </c>
      <c r="Q13" s="837">
        <f>Q14+Q15</f>
        <v>2629046.61731447</v>
      </c>
      <c r="R13" s="837">
        <f>IF(P13="",IF(Q13="","",P13-Q13),P13-Q13)</f>
        <v>2611226.1008415334</v>
      </c>
      <c r="S13" s="1882"/>
      <c r="T13" s="1883"/>
      <c r="U13" s="837">
        <f>U14+U15</f>
        <v>11605408.568909453</v>
      </c>
      <c r="V13" s="837">
        <f>V14+V15</f>
        <v>5756419.546413</v>
      </c>
      <c r="W13" s="837">
        <f>IF(U13="",IF(V13="","",U13-V13),U13-V13)</f>
        <v>5848989.0224964535</v>
      </c>
      <c r="X13" s="965"/>
      <c r="Y13" s="896"/>
      <c r="Z13" s="896"/>
      <c r="AA13" s="896"/>
      <c r="AB13" s="896"/>
      <c r="AC13" s="896"/>
      <c r="AD13" s="896"/>
      <c r="AE13" s="896"/>
      <c r="AF13" s="896"/>
      <c r="AG13" s="896"/>
      <c r="AH13" s="896"/>
      <c r="AI13" s="896"/>
      <c r="AJ13" s="896"/>
      <c r="AK13" s="896"/>
      <c r="AL13" s="896"/>
      <c r="AM13" s="896"/>
      <c r="AN13" s="896"/>
      <c r="AO13" s="896"/>
      <c r="AP13" s="896"/>
      <c r="AQ13" s="896"/>
      <c r="AR13" s="896"/>
      <c r="AS13" s="896"/>
      <c r="AT13" s="896"/>
      <c r="AU13" s="896"/>
      <c r="AV13" s="896"/>
      <c r="AW13" s="896"/>
      <c r="AX13" s="896"/>
      <c r="AY13" s="896"/>
      <c r="AZ13" s="896"/>
      <c r="BA13" s="896"/>
      <c r="BB13" s="896"/>
      <c r="BC13" s="896"/>
      <c r="BD13" s="896"/>
      <c r="BE13" s="896"/>
      <c r="BF13" s="896"/>
      <c r="BG13" s="896"/>
      <c r="BH13" s="896"/>
      <c r="BI13" s="896"/>
      <c r="BJ13" s="896"/>
      <c r="BK13" s="896"/>
      <c r="BL13" s="896"/>
      <c r="BM13" s="896"/>
      <c r="BN13" s="896"/>
      <c r="BO13" s="896"/>
      <c r="BP13" s="896"/>
      <c r="BQ13" s="896"/>
      <c r="BR13" s="896"/>
      <c r="BS13" s="896"/>
      <c r="BT13" s="896"/>
      <c r="BU13" s="896"/>
      <c r="BV13" s="896"/>
      <c r="BW13" s="896"/>
      <c r="BX13" s="896"/>
      <c r="BY13" s="896"/>
      <c r="BZ13" s="896"/>
      <c r="CA13" s="896"/>
      <c r="CB13" s="896"/>
      <c r="CC13" s="896"/>
      <c r="CD13" s="896"/>
      <c r="CE13" s="896"/>
      <c r="CF13" s="896"/>
      <c r="CG13" s="896"/>
      <c r="CH13" s="896"/>
      <c r="CI13" s="896"/>
      <c r="CJ13" s="896"/>
      <c r="CK13" s="896"/>
      <c r="CL13" s="896"/>
      <c r="CM13" s="896"/>
      <c r="CN13" s="896"/>
      <c r="CO13" s="896"/>
      <c r="CP13" s="896"/>
      <c r="CQ13" s="896"/>
      <c r="CR13" s="896"/>
      <c r="CS13" s="896"/>
      <c r="CT13" s="896"/>
      <c r="CU13" s="896"/>
      <c r="CV13" s="896"/>
      <c r="CW13" s="896"/>
      <c r="CX13" s="896"/>
      <c r="CY13" s="896"/>
      <c r="CZ13" s="896"/>
      <c r="DA13" s="896"/>
      <c r="DB13" s="896"/>
      <c r="DC13" s="896"/>
      <c r="DD13" s="896"/>
      <c r="DE13" s="896"/>
      <c r="DF13" s="896"/>
      <c r="DG13" s="896"/>
      <c r="DH13" s="896"/>
      <c r="DI13" s="896"/>
      <c r="DJ13" s="896"/>
      <c r="DK13" s="896"/>
      <c r="DL13" s="896"/>
      <c r="DM13" s="896"/>
      <c r="DN13" s="896"/>
      <c r="DO13" s="896"/>
      <c r="DP13" s="896"/>
      <c r="DQ13" s="896"/>
      <c r="DR13" s="896"/>
      <c r="DS13" s="896"/>
      <c r="DT13" s="896"/>
      <c r="DU13" s="896"/>
      <c r="DV13" s="896"/>
      <c r="DW13" s="896"/>
      <c r="DX13" s="896"/>
      <c r="DY13" s="896"/>
      <c r="DZ13" s="896"/>
      <c r="EA13" s="896"/>
      <c r="EB13" s="896"/>
      <c r="EC13" s="896"/>
      <c r="ED13" s="896"/>
      <c r="EE13" s="896"/>
      <c r="EF13" s="896"/>
      <c r="EG13" s="896"/>
      <c r="EH13" s="896"/>
      <c r="EI13" s="896"/>
      <c r="EJ13" s="896"/>
      <c r="EK13" s="896"/>
      <c r="EL13" s="896"/>
      <c r="EM13" s="896"/>
      <c r="EN13" s="896"/>
      <c r="EO13" s="896"/>
      <c r="EP13" s="896"/>
      <c r="EQ13" s="896"/>
      <c r="ER13" s="896"/>
      <c r="ES13" s="896"/>
      <c r="ET13" s="896"/>
      <c r="EU13" s="896"/>
      <c r="EV13" s="896"/>
      <c r="EW13" s="896"/>
      <c r="EX13" s="896"/>
      <c r="EY13" s="896"/>
      <c r="EZ13" s="896"/>
      <c r="FA13" s="896"/>
      <c r="FB13" s="896"/>
      <c r="FC13" s="896"/>
      <c r="FD13" s="896"/>
      <c r="FE13" s="896"/>
      <c r="FF13" s="896"/>
      <c r="FG13" s="896"/>
      <c r="FH13" s="896"/>
      <c r="FI13" s="896"/>
      <c r="FJ13" s="896"/>
      <c r="FK13" s="896"/>
      <c r="FL13" s="896"/>
      <c r="FM13" s="896"/>
      <c r="FN13" s="896"/>
      <c r="FO13" s="896"/>
      <c r="FP13" s="896"/>
      <c r="FQ13" s="896"/>
      <c r="FR13" s="896"/>
      <c r="FS13" s="896"/>
      <c r="FT13" s="896"/>
      <c r="FU13" s="896"/>
      <c r="FV13" s="896"/>
      <c r="FW13" s="896"/>
      <c r="FX13" s="896"/>
      <c r="FY13" s="896"/>
      <c r="FZ13" s="896"/>
      <c r="GA13" s="896"/>
      <c r="GB13" s="896"/>
      <c r="GC13" s="896"/>
      <c r="GD13" s="896"/>
      <c r="GE13" s="896"/>
      <c r="GF13" s="896"/>
      <c r="GG13" s="896"/>
      <c r="GH13" s="896"/>
      <c r="GI13" s="896"/>
      <c r="GJ13" s="896"/>
      <c r="GK13" s="896"/>
      <c r="GL13" s="896"/>
      <c r="GM13" s="896"/>
      <c r="GN13" s="896"/>
      <c r="GO13" s="896"/>
      <c r="GP13" s="896"/>
      <c r="GQ13" s="896"/>
      <c r="GR13" s="896"/>
      <c r="GS13" s="896"/>
      <c r="GT13" s="896"/>
      <c r="GU13" s="896"/>
      <c r="GV13" s="896"/>
      <c r="GW13" s="896"/>
      <c r="GX13" s="896"/>
      <c r="GY13" s="896"/>
      <c r="GZ13" s="896"/>
      <c r="HA13" s="896"/>
      <c r="HB13" s="896"/>
      <c r="HC13" s="896"/>
      <c r="HD13" s="896"/>
      <c r="HE13" s="896"/>
      <c r="HF13" s="896"/>
      <c r="HG13" s="896"/>
      <c r="HH13" s="896"/>
      <c r="HI13" s="896"/>
      <c r="HJ13" s="896"/>
      <c r="HK13" s="896"/>
      <c r="HL13" s="896"/>
      <c r="HM13" s="896"/>
      <c r="HN13" s="896"/>
      <c r="HO13" s="896"/>
      <c r="HP13" s="896"/>
      <c r="HQ13" s="896"/>
      <c r="HR13" s="896"/>
      <c r="HS13" s="896"/>
      <c r="HT13" s="896"/>
      <c r="HU13" s="896"/>
      <c r="HV13" s="896"/>
      <c r="HW13" s="896"/>
      <c r="HX13" s="896"/>
      <c r="HY13" s="896"/>
      <c r="HZ13" s="896"/>
      <c r="IA13" s="896"/>
      <c r="IB13" s="896"/>
      <c r="IC13" s="896"/>
      <c r="ID13" s="896"/>
      <c r="IE13" s="896"/>
    </row>
    <row r="14" spans="1:239" s="17" customFormat="1" ht="107.25" customHeight="1">
      <c r="A14" s="1873" t="s">
        <v>208</v>
      </c>
      <c r="B14" s="1874"/>
      <c r="C14" s="852">
        <f>P14</f>
        <v>3134983.4466566658</v>
      </c>
      <c r="D14" s="852">
        <f>Q14</f>
        <v>959693.3296474301</v>
      </c>
      <c r="E14" s="728">
        <f>IF(C14="",IF(D14="",0,C14-D14),C14-D14)</f>
        <v>2175290.1170092355</v>
      </c>
      <c r="F14" s="1865"/>
      <c r="G14" s="1866"/>
      <c r="H14" s="852">
        <f>U14</f>
        <v>6688437.821521996</v>
      </c>
      <c r="I14" s="852">
        <f>V14</f>
        <v>1965816.01474278</v>
      </c>
      <c r="J14" s="728">
        <f>IF(H14="",IF(I14="",0,H14-I14),H14-I14)</f>
        <v>4722621.806779215</v>
      </c>
      <c r="K14" s="901"/>
      <c r="L14" s="907"/>
      <c r="M14" s="896"/>
      <c r="N14" s="1873" t="s">
        <v>208</v>
      </c>
      <c r="O14" s="1874"/>
      <c r="P14" s="852">
        <f>'PR_Total PR Cash Outflow_3A'!C13</f>
        <v>3134983.4466566658</v>
      </c>
      <c r="Q14" s="852">
        <f>'PR_Total PR Cash Outflow_3A'!D13</f>
        <v>959693.3296474301</v>
      </c>
      <c r="R14" s="728">
        <f>IF(P14="",IF(Q14="",0,P14-Q14),P14-Q14)</f>
        <v>2175290.1170092355</v>
      </c>
      <c r="S14" s="1865"/>
      <c r="T14" s="1866"/>
      <c r="U14" s="727">
        <f>'PR_Total PR Cash Outflow_3A'!H13</f>
        <v>6688437.821521996</v>
      </c>
      <c r="V14" s="727">
        <f>'PR_Total PR Cash Outflow_3A'!I13</f>
        <v>1965816.01474278</v>
      </c>
      <c r="W14" s="728">
        <f>IF(U14="",IF(V14="",0,U14-V14),U14-V14)</f>
        <v>4722621.806779215</v>
      </c>
      <c r="X14" s="966"/>
      <c r="Y14" s="896"/>
      <c r="Z14" s="896"/>
      <c r="AA14" s="896"/>
      <c r="AB14" s="896"/>
      <c r="AC14" s="896"/>
      <c r="AD14" s="896"/>
      <c r="AE14" s="896"/>
      <c r="AF14" s="896"/>
      <c r="AG14" s="896"/>
      <c r="AH14" s="896"/>
      <c r="AI14" s="896"/>
      <c r="AJ14" s="896"/>
      <c r="AK14" s="896"/>
      <c r="AL14" s="896"/>
      <c r="AM14" s="896"/>
      <c r="AN14" s="896"/>
      <c r="AO14" s="896"/>
      <c r="AP14" s="896"/>
      <c r="AQ14" s="896"/>
      <c r="AR14" s="896"/>
      <c r="AS14" s="896"/>
      <c r="AT14" s="896"/>
      <c r="AU14" s="896"/>
      <c r="AV14" s="896"/>
      <c r="AW14" s="896"/>
      <c r="AX14" s="896"/>
      <c r="AY14" s="896"/>
      <c r="AZ14" s="896"/>
      <c r="BA14" s="896"/>
      <c r="BB14" s="896"/>
      <c r="BC14" s="896"/>
      <c r="BD14" s="896"/>
      <c r="BE14" s="896"/>
      <c r="BF14" s="896"/>
      <c r="BG14" s="896"/>
      <c r="BH14" s="896"/>
      <c r="BI14" s="896"/>
      <c r="BJ14" s="896"/>
      <c r="BK14" s="896"/>
      <c r="BL14" s="896"/>
      <c r="BM14" s="896"/>
      <c r="BN14" s="896"/>
      <c r="BO14" s="896"/>
      <c r="BP14" s="896"/>
      <c r="BQ14" s="896"/>
      <c r="BR14" s="896"/>
      <c r="BS14" s="896"/>
      <c r="BT14" s="896"/>
      <c r="BU14" s="896"/>
      <c r="BV14" s="896"/>
      <c r="BW14" s="896"/>
      <c r="BX14" s="896"/>
      <c r="BY14" s="896"/>
      <c r="BZ14" s="896"/>
      <c r="CA14" s="896"/>
      <c r="CB14" s="896"/>
      <c r="CC14" s="896"/>
      <c r="CD14" s="896"/>
      <c r="CE14" s="896"/>
      <c r="CF14" s="896"/>
      <c r="CG14" s="896"/>
      <c r="CH14" s="896"/>
      <c r="CI14" s="896"/>
      <c r="CJ14" s="896"/>
      <c r="CK14" s="896"/>
      <c r="CL14" s="896"/>
      <c r="CM14" s="896"/>
      <c r="CN14" s="896"/>
      <c r="CO14" s="896"/>
      <c r="CP14" s="896"/>
      <c r="CQ14" s="896"/>
      <c r="CR14" s="896"/>
      <c r="CS14" s="896"/>
      <c r="CT14" s="896"/>
      <c r="CU14" s="896"/>
      <c r="CV14" s="896"/>
      <c r="CW14" s="896"/>
      <c r="CX14" s="896"/>
      <c r="CY14" s="896"/>
      <c r="CZ14" s="896"/>
      <c r="DA14" s="896"/>
      <c r="DB14" s="896"/>
      <c r="DC14" s="896"/>
      <c r="DD14" s="896"/>
      <c r="DE14" s="896"/>
      <c r="DF14" s="896"/>
      <c r="DG14" s="896"/>
      <c r="DH14" s="896"/>
      <c r="DI14" s="896"/>
      <c r="DJ14" s="896"/>
      <c r="DK14" s="896"/>
      <c r="DL14" s="896"/>
      <c r="DM14" s="896"/>
      <c r="DN14" s="896"/>
      <c r="DO14" s="896"/>
      <c r="DP14" s="896"/>
      <c r="DQ14" s="896"/>
      <c r="DR14" s="896"/>
      <c r="DS14" s="896"/>
      <c r="DT14" s="896"/>
      <c r="DU14" s="896"/>
      <c r="DV14" s="896"/>
      <c r="DW14" s="896"/>
      <c r="DX14" s="896"/>
      <c r="DY14" s="896"/>
      <c r="DZ14" s="896"/>
      <c r="EA14" s="896"/>
      <c r="EB14" s="896"/>
      <c r="EC14" s="896"/>
      <c r="ED14" s="896"/>
      <c r="EE14" s="896"/>
      <c r="EF14" s="896"/>
      <c r="EG14" s="896"/>
      <c r="EH14" s="896"/>
      <c r="EI14" s="896"/>
      <c r="EJ14" s="896"/>
      <c r="EK14" s="896"/>
      <c r="EL14" s="896"/>
      <c r="EM14" s="896"/>
      <c r="EN14" s="896"/>
      <c r="EO14" s="896"/>
      <c r="EP14" s="896"/>
      <c r="EQ14" s="896"/>
      <c r="ER14" s="896"/>
      <c r="ES14" s="896"/>
      <c r="ET14" s="896"/>
      <c r="EU14" s="896"/>
      <c r="EV14" s="896"/>
      <c r="EW14" s="896"/>
      <c r="EX14" s="896"/>
      <c r="EY14" s="896"/>
      <c r="EZ14" s="896"/>
      <c r="FA14" s="896"/>
      <c r="FB14" s="896"/>
      <c r="FC14" s="896"/>
      <c r="FD14" s="896"/>
      <c r="FE14" s="896"/>
      <c r="FF14" s="896"/>
      <c r="FG14" s="896"/>
      <c r="FH14" s="896"/>
      <c r="FI14" s="896"/>
      <c r="FJ14" s="896"/>
      <c r="FK14" s="896"/>
      <c r="FL14" s="896"/>
      <c r="FM14" s="896"/>
      <c r="FN14" s="896"/>
      <c r="FO14" s="896"/>
      <c r="FP14" s="896"/>
      <c r="FQ14" s="896"/>
      <c r="FR14" s="896"/>
      <c r="FS14" s="896"/>
      <c r="FT14" s="896"/>
      <c r="FU14" s="896"/>
      <c r="FV14" s="896"/>
      <c r="FW14" s="896"/>
      <c r="FX14" s="896"/>
      <c r="FY14" s="896"/>
      <c r="FZ14" s="896"/>
      <c r="GA14" s="896"/>
      <c r="GB14" s="896"/>
      <c r="GC14" s="896"/>
      <c r="GD14" s="896"/>
      <c r="GE14" s="896"/>
      <c r="GF14" s="896"/>
      <c r="GG14" s="896"/>
      <c r="GH14" s="896"/>
      <c r="GI14" s="896"/>
      <c r="GJ14" s="896"/>
      <c r="GK14" s="896"/>
      <c r="GL14" s="896"/>
      <c r="GM14" s="896"/>
      <c r="GN14" s="896"/>
      <c r="GO14" s="896"/>
      <c r="GP14" s="896"/>
      <c r="GQ14" s="896"/>
      <c r="GR14" s="896"/>
      <c r="GS14" s="896"/>
      <c r="GT14" s="896"/>
      <c r="GU14" s="896"/>
      <c r="GV14" s="896"/>
      <c r="GW14" s="896"/>
      <c r="GX14" s="896"/>
      <c r="GY14" s="896"/>
      <c r="GZ14" s="896"/>
      <c r="HA14" s="896"/>
      <c r="HB14" s="896"/>
      <c r="HC14" s="896"/>
      <c r="HD14" s="896"/>
      <c r="HE14" s="896"/>
      <c r="HF14" s="896"/>
      <c r="HG14" s="896"/>
      <c r="HH14" s="896"/>
      <c r="HI14" s="896"/>
      <c r="HJ14" s="896"/>
      <c r="HK14" s="896"/>
      <c r="HL14" s="896"/>
      <c r="HM14" s="896"/>
      <c r="HN14" s="896"/>
      <c r="HO14" s="896"/>
      <c r="HP14" s="896"/>
      <c r="HQ14" s="896"/>
      <c r="HR14" s="896"/>
      <c r="HS14" s="896"/>
      <c r="HT14" s="896"/>
      <c r="HU14" s="896"/>
      <c r="HV14" s="896"/>
      <c r="HW14" s="896"/>
      <c r="HX14" s="896"/>
      <c r="HY14" s="896"/>
      <c r="HZ14" s="896"/>
      <c r="IA14" s="896"/>
      <c r="IB14" s="896"/>
      <c r="IC14" s="896"/>
      <c r="ID14" s="896"/>
      <c r="IE14" s="896"/>
    </row>
    <row r="15" spans="1:239" s="17" customFormat="1" ht="167.25" customHeight="1" thickBot="1">
      <c r="A15" s="1875" t="s">
        <v>209</v>
      </c>
      <c r="B15" s="1876"/>
      <c r="C15" s="729">
        <f>P15</f>
        <v>2105289.2714993376</v>
      </c>
      <c r="D15" s="729">
        <f>Q15</f>
        <v>1669353.2876670398</v>
      </c>
      <c r="E15" s="730">
        <f>IF(C15="",IF(D15="",0,C15-D15),C15-D15)</f>
        <v>435935.98383229785</v>
      </c>
      <c r="F15" s="1867"/>
      <c r="G15" s="1868"/>
      <c r="H15" s="729">
        <f>U15</f>
        <v>4916970.747387458</v>
      </c>
      <c r="I15" s="729">
        <f>V15</f>
        <v>3790603.5316702197</v>
      </c>
      <c r="J15" s="730">
        <f>IF(H15="",IF(I15="",0,H15-I15),H15-I15)</f>
        <v>1126367.215717238</v>
      </c>
      <c r="K15" s="884"/>
      <c r="L15" s="907"/>
      <c r="M15" s="896"/>
      <c r="N15" s="1875" t="s">
        <v>209</v>
      </c>
      <c r="O15" s="1876"/>
      <c r="P15" s="729">
        <f>'PR_Total PR Cash Outflow_3A'!C14</f>
        <v>2105289.2714993376</v>
      </c>
      <c r="Q15" s="729">
        <f>'PR_Total PR Cash Outflow_3A'!D14</f>
        <v>1669353.2876670398</v>
      </c>
      <c r="R15" s="730">
        <f>IF(P15="",IF(Q15="",0,P15-Q15),P15-Q15)</f>
        <v>435935.98383229785</v>
      </c>
      <c r="S15" s="1867"/>
      <c r="T15" s="1868"/>
      <c r="U15" s="729">
        <f>'PR_Total PR Cash Outflow_3A'!H14</f>
        <v>4916970.747387458</v>
      </c>
      <c r="V15" s="729">
        <f>'PR_Total PR Cash Outflow_3A'!I14</f>
        <v>3790603.5316702197</v>
      </c>
      <c r="W15" s="730">
        <f>IF(U15="",IF(V15="",0,U15-V15),U15-V15)</f>
        <v>1126367.215717238</v>
      </c>
      <c r="X15" s="967"/>
      <c r="Y15" s="896"/>
      <c r="Z15" s="896"/>
      <c r="AA15" s="896"/>
      <c r="AB15" s="896"/>
      <c r="AC15" s="896"/>
      <c r="AD15" s="896"/>
      <c r="AE15" s="896"/>
      <c r="AF15" s="896"/>
      <c r="AG15" s="896"/>
      <c r="AH15" s="896"/>
      <c r="AI15" s="896"/>
      <c r="AJ15" s="896"/>
      <c r="AK15" s="896"/>
      <c r="AL15" s="896"/>
      <c r="AM15" s="896"/>
      <c r="AN15" s="896"/>
      <c r="AO15" s="896"/>
      <c r="AP15" s="896"/>
      <c r="AQ15" s="896"/>
      <c r="AR15" s="896"/>
      <c r="AS15" s="896"/>
      <c r="AT15" s="896"/>
      <c r="AU15" s="896"/>
      <c r="AV15" s="896"/>
      <c r="AW15" s="896"/>
      <c r="AX15" s="896"/>
      <c r="AY15" s="896"/>
      <c r="AZ15" s="896"/>
      <c r="BA15" s="896"/>
      <c r="BB15" s="896"/>
      <c r="BC15" s="896"/>
      <c r="BD15" s="896"/>
      <c r="BE15" s="896"/>
      <c r="BF15" s="896"/>
      <c r="BG15" s="896"/>
      <c r="BH15" s="896"/>
      <c r="BI15" s="896"/>
      <c r="BJ15" s="896"/>
      <c r="BK15" s="896"/>
      <c r="BL15" s="896"/>
      <c r="BM15" s="896"/>
      <c r="BN15" s="896"/>
      <c r="BO15" s="896"/>
      <c r="BP15" s="896"/>
      <c r="BQ15" s="896"/>
      <c r="BR15" s="896"/>
      <c r="BS15" s="896"/>
      <c r="BT15" s="896"/>
      <c r="BU15" s="896"/>
      <c r="BV15" s="896"/>
      <c r="BW15" s="896"/>
      <c r="BX15" s="896"/>
      <c r="BY15" s="896"/>
      <c r="BZ15" s="896"/>
      <c r="CA15" s="896"/>
      <c r="CB15" s="896"/>
      <c r="CC15" s="896"/>
      <c r="CD15" s="896"/>
      <c r="CE15" s="896"/>
      <c r="CF15" s="896"/>
      <c r="CG15" s="896"/>
      <c r="CH15" s="896"/>
      <c r="CI15" s="896"/>
      <c r="CJ15" s="896"/>
      <c r="CK15" s="896"/>
      <c r="CL15" s="896"/>
      <c r="CM15" s="896"/>
      <c r="CN15" s="896"/>
      <c r="CO15" s="896"/>
      <c r="CP15" s="896"/>
      <c r="CQ15" s="896"/>
      <c r="CR15" s="896"/>
      <c r="CS15" s="896"/>
      <c r="CT15" s="896"/>
      <c r="CU15" s="896"/>
      <c r="CV15" s="896"/>
      <c r="CW15" s="896"/>
      <c r="CX15" s="896"/>
      <c r="CY15" s="896"/>
      <c r="CZ15" s="896"/>
      <c r="DA15" s="896"/>
      <c r="DB15" s="896"/>
      <c r="DC15" s="896"/>
      <c r="DD15" s="896"/>
      <c r="DE15" s="896"/>
      <c r="DF15" s="896"/>
      <c r="DG15" s="896"/>
      <c r="DH15" s="896"/>
      <c r="DI15" s="896"/>
      <c r="DJ15" s="896"/>
      <c r="DK15" s="896"/>
      <c r="DL15" s="896"/>
      <c r="DM15" s="896"/>
      <c r="DN15" s="896"/>
      <c r="DO15" s="896"/>
      <c r="DP15" s="896"/>
      <c r="DQ15" s="896"/>
      <c r="DR15" s="896"/>
      <c r="DS15" s="896"/>
      <c r="DT15" s="896"/>
      <c r="DU15" s="896"/>
      <c r="DV15" s="896"/>
      <c r="DW15" s="896"/>
      <c r="DX15" s="896"/>
      <c r="DY15" s="896"/>
      <c r="DZ15" s="896"/>
      <c r="EA15" s="896"/>
      <c r="EB15" s="896"/>
      <c r="EC15" s="896"/>
      <c r="ED15" s="896"/>
      <c r="EE15" s="896"/>
      <c r="EF15" s="896"/>
      <c r="EG15" s="896"/>
      <c r="EH15" s="896"/>
      <c r="EI15" s="896"/>
      <c r="EJ15" s="896"/>
      <c r="EK15" s="896"/>
      <c r="EL15" s="896"/>
      <c r="EM15" s="896"/>
      <c r="EN15" s="896"/>
      <c r="EO15" s="896"/>
      <c r="EP15" s="896"/>
      <c r="EQ15" s="896"/>
      <c r="ER15" s="896"/>
      <c r="ES15" s="896"/>
      <c r="ET15" s="896"/>
      <c r="EU15" s="896"/>
      <c r="EV15" s="896"/>
      <c r="EW15" s="896"/>
      <c r="EX15" s="896"/>
      <c r="EY15" s="896"/>
      <c r="EZ15" s="896"/>
      <c r="FA15" s="896"/>
      <c r="FB15" s="896"/>
      <c r="FC15" s="896"/>
      <c r="FD15" s="896"/>
      <c r="FE15" s="896"/>
      <c r="FF15" s="896"/>
      <c r="FG15" s="896"/>
      <c r="FH15" s="896"/>
      <c r="FI15" s="896"/>
      <c r="FJ15" s="896"/>
      <c r="FK15" s="896"/>
      <c r="FL15" s="896"/>
      <c r="FM15" s="896"/>
      <c r="FN15" s="896"/>
      <c r="FO15" s="896"/>
      <c r="FP15" s="896"/>
      <c r="FQ15" s="896"/>
      <c r="FR15" s="896"/>
      <c r="FS15" s="896"/>
      <c r="FT15" s="896"/>
      <c r="FU15" s="896"/>
      <c r="FV15" s="896"/>
      <c r="FW15" s="896"/>
      <c r="FX15" s="896"/>
      <c r="FY15" s="896"/>
      <c r="FZ15" s="896"/>
      <c r="GA15" s="896"/>
      <c r="GB15" s="896"/>
      <c r="GC15" s="896"/>
      <c r="GD15" s="896"/>
      <c r="GE15" s="896"/>
      <c r="GF15" s="896"/>
      <c r="GG15" s="896"/>
      <c r="GH15" s="896"/>
      <c r="GI15" s="896"/>
      <c r="GJ15" s="896"/>
      <c r="GK15" s="896"/>
      <c r="GL15" s="896"/>
      <c r="GM15" s="896"/>
      <c r="GN15" s="896"/>
      <c r="GO15" s="896"/>
      <c r="GP15" s="896"/>
      <c r="GQ15" s="896"/>
      <c r="GR15" s="896"/>
      <c r="GS15" s="896"/>
      <c r="GT15" s="896"/>
      <c r="GU15" s="896"/>
      <c r="GV15" s="896"/>
      <c r="GW15" s="896"/>
      <c r="GX15" s="896"/>
      <c r="GY15" s="896"/>
      <c r="GZ15" s="896"/>
      <c r="HA15" s="896"/>
      <c r="HB15" s="896"/>
      <c r="HC15" s="896"/>
      <c r="HD15" s="896"/>
      <c r="HE15" s="896"/>
      <c r="HF15" s="896"/>
      <c r="HG15" s="896"/>
      <c r="HH15" s="896"/>
      <c r="HI15" s="896"/>
      <c r="HJ15" s="896"/>
      <c r="HK15" s="896"/>
      <c r="HL15" s="896"/>
      <c r="HM15" s="896"/>
      <c r="HN15" s="896"/>
      <c r="HO15" s="896"/>
      <c r="HP15" s="896"/>
      <c r="HQ15" s="896"/>
      <c r="HR15" s="896"/>
      <c r="HS15" s="896"/>
      <c r="HT15" s="896"/>
      <c r="HU15" s="896"/>
      <c r="HV15" s="896"/>
      <c r="HW15" s="896"/>
      <c r="HX15" s="896"/>
      <c r="HY15" s="896"/>
      <c r="HZ15" s="896"/>
      <c r="IA15" s="896"/>
      <c r="IB15" s="896"/>
      <c r="IC15" s="896"/>
      <c r="ID15" s="896"/>
      <c r="IE15" s="896"/>
    </row>
    <row r="16" spans="1:239" s="17" customFormat="1" ht="22.5" customHeight="1" thickBot="1">
      <c r="A16" s="474"/>
      <c r="B16" s="475"/>
      <c r="C16" s="360"/>
      <c r="D16" s="360"/>
      <c r="E16" s="360"/>
      <c r="F16" s="82"/>
      <c r="G16" s="82"/>
      <c r="H16" s="360"/>
      <c r="I16" s="360"/>
      <c r="J16" s="360"/>
      <c r="K16" s="82"/>
      <c r="L16" s="360"/>
      <c r="M16" s="896"/>
      <c r="N16" s="968"/>
      <c r="O16" s="475"/>
      <c r="P16" s="360"/>
      <c r="Q16" s="360"/>
      <c r="R16" s="360"/>
      <c r="S16" s="82"/>
      <c r="T16" s="82"/>
      <c r="U16" s="360"/>
      <c r="V16" s="360"/>
      <c r="W16" s="360"/>
      <c r="X16" s="969"/>
      <c r="Y16" s="896"/>
      <c r="Z16" s="896"/>
      <c r="AA16" s="896"/>
      <c r="AB16" s="896"/>
      <c r="AC16" s="896"/>
      <c r="AD16" s="896"/>
      <c r="AE16" s="896"/>
      <c r="AF16" s="896"/>
      <c r="AG16" s="896"/>
      <c r="AH16" s="896"/>
      <c r="AI16" s="896"/>
      <c r="AJ16" s="896"/>
      <c r="AK16" s="896"/>
      <c r="AL16" s="896"/>
      <c r="AM16" s="896"/>
      <c r="AN16" s="896"/>
      <c r="AO16" s="896"/>
      <c r="AP16" s="896"/>
      <c r="AQ16" s="896"/>
      <c r="AR16" s="896"/>
      <c r="AS16" s="896"/>
      <c r="AT16" s="896"/>
      <c r="AU16" s="896"/>
      <c r="AV16" s="896"/>
      <c r="AW16" s="896"/>
      <c r="AX16" s="896"/>
      <c r="AY16" s="896"/>
      <c r="AZ16" s="896"/>
      <c r="BA16" s="896"/>
      <c r="BB16" s="896"/>
      <c r="BC16" s="896"/>
      <c r="BD16" s="896"/>
      <c r="BE16" s="896"/>
      <c r="BF16" s="896"/>
      <c r="BG16" s="896"/>
      <c r="BH16" s="896"/>
      <c r="BI16" s="896"/>
      <c r="BJ16" s="896"/>
      <c r="BK16" s="896"/>
      <c r="BL16" s="896"/>
      <c r="BM16" s="896"/>
      <c r="BN16" s="896"/>
      <c r="BO16" s="896"/>
      <c r="BP16" s="896"/>
      <c r="BQ16" s="896"/>
      <c r="BR16" s="896"/>
      <c r="BS16" s="896"/>
      <c r="BT16" s="896"/>
      <c r="BU16" s="896"/>
      <c r="BV16" s="896"/>
      <c r="BW16" s="896"/>
      <c r="BX16" s="896"/>
      <c r="BY16" s="896"/>
      <c r="BZ16" s="896"/>
      <c r="CA16" s="896"/>
      <c r="CB16" s="896"/>
      <c r="CC16" s="896"/>
      <c r="CD16" s="896"/>
      <c r="CE16" s="896"/>
      <c r="CF16" s="896"/>
      <c r="CG16" s="896"/>
      <c r="CH16" s="896"/>
      <c r="CI16" s="896"/>
      <c r="CJ16" s="896"/>
      <c r="CK16" s="896"/>
      <c r="CL16" s="896"/>
      <c r="CM16" s="896"/>
      <c r="CN16" s="896"/>
      <c r="CO16" s="896"/>
      <c r="CP16" s="896"/>
      <c r="CQ16" s="896"/>
      <c r="CR16" s="896"/>
      <c r="CS16" s="896"/>
      <c r="CT16" s="896"/>
      <c r="CU16" s="896"/>
      <c r="CV16" s="896"/>
      <c r="CW16" s="896"/>
      <c r="CX16" s="896"/>
      <c r="CY16" s="896"/>
      <c r="CZ16" s="896"/>
      <c r="DA16" s="896"/>
      <c r="DB16" s="896"/>
      <c r="DC16" s="896"/>
      <c r="DD16" s="896"/>
      <c r="DE16" s="896"/>
      <c r="DF16" s="896"/>
      <c r="DG16" s="896"/>
      <c r="DH16" s="896"/>
      <c r="DI16" s="896"/>
      <c r="DJ16" s="896"/>
      <c r="DK16" s="896"/>
      <c r="DL16" s="896"/>
      <c r="DM16" s="896"/>
      <c r="DN16" s="896"/>
      <c r="DO16" s="896"/>
      <c r="DP16" s="896"/>
      <c r="DQ16" s="896"/>
      <c r="DR16" s="896"/>
      <c r="DS16" s="896"/>
      <c r="DT16" s="896"/>
      <c r="DU16" s="896"/>
      <c r="DV16" s="896"/>
      <c r="DW16" s="896"/>
      <c r="DX16" s="896"/>
      <c r="DY16" s="896"/>
      <c r="DZ16" s="896"/>
      <c r="EA16" s="896"/>
      <c r="EB16" s="896"/>
      <c r="EC16" s="896"/>
      <c r="ED16" s="896"/>
      <c r="EE16" s="896"/>
      <c r="EF16" s="896"/>
      <c r="EG16" s="896"/>
      <c r="EH16" s="896"/>
      <c r="EI16" s="896"/>
      <c r="EJ16" s="896"/>
      <c r="EK16" s="896"/>
      <c r="EL16" s="896"/>
      <c r="EM16" s="896"/>
      <c r="EN16" s="896"/>
      <c r="EO16" s="896"/>
      <c r="EP16" s="896"/>
      <c r="EQ16" s="896"/>
      <c r="ER16" s="896"/>
      <c r="ES16" s="896"/>
      <c r="ET16" s="896"/>
      <c r="EU16" s="896"/>
      <c r="EV16" s="896"/>
      <c r="EW16" s="896"/>
      <c r="EX16" s="896"/>
      <c r="EY16" s="896"/>
      <c r="EZ16" s="896"/>
      <c r="FA16" s="896"/>
      <c r="FB16" s="896"/>
      <c r="FC16" s="896"/>
      <c r="FD16" s="896"/>
      <c r="FE16" s="896"/>
      <c r="FF16" s="896"/>
      <c r="FG16" s="896"/>
      <c r="FH16" s="896"/>
      <c r="FI16" s="896"/>
      <c r="FJ16" s="896"/>
      <c r="FK16" s="896"/>
      <c r="FL16" s="896"/>
      <c r="FM16" s="896"/>
      <c r="FN16" s="896"/>
      <c r="FO16" s="896"/>
      <c r="FP16" s="896"/>
      <c r="FQ16" s="896"/>
      <c r="FR16" s="896"/>
      <c r="FS16" s="896"/>
      <c r="FT16" s="896"/>
      <c r="FU16" s="896"/>
      <c r="FV16" s="896"/>
      <c r="FW16" s="896"/>
      <c r="FX16" s="896"/>
      <c r="FY16" s="896"/>
      <c r="FZ16" s="896"/>
      <c r="GA16" s="896"/>
      <c r="GB16" s="896"/>
      <c r="GC16" s="896"/>
      <c r="GD16" s="896"/>
      <c r="GE16" s="896"/>
      <c r="GF16" s="896"/>
      <c r="GG16" s="896"/>
      <c r="GH16" s="896"/>
      <c r="GI16" s="896"/>
      <c r="GJ16" s="896"/>
      <c r="GK16" s="896"/>
      <c r="GL16" s="896"/>
      <c r="GM16" s="896"/>
      <c r="GN16" s="896"/>
      <c r="GO16" s="896"/>
      <c r="GP16" s="896"/>
      <c r="GQ16" s="896"/>
      <c r="GR16" s="896"/>
      <c r="GS16" s="896"/>
      <c r="GT16" s="896"/>
      <c r="GU16" s="896"/>
      <c r="GV16" s="896"/>
      <c r="GW16" s="896"/>
      <c r="GX16" s="896"/>
      <c r="GY16" s="896"/>
      <c r="GZ16" s="896"/>
      <c r="HA16" s="896"/>
      <c r="HB16" s="896"/>
      <c r="HC16" s="896"/>
      <c r="HD16" s="896"/>
      <c r="HE16" s="896"/>
      <c r="HF16" s="896"/>
      <c r="HG16" s="896"/>
      <c r="HH16" s="896"/>
      <c r="HI16" s="896"/>
      <c r="HJ16" s="896"/>
      <c r="HK16" s="896"/>
      <c r="HL16" s="896"/>
      <c r="HM16" s="896"/>
      <c r="HN16" s="896"/>
      <c r="HO16" s="896"/>
      <c r="HP16" s="896"/>
      <c r="HQ16" s="896"/>
      <c r="HR16" s="896"/>
      <c r="HS16" s="896"/>
      <c r="HT16" s="896"/>
      <c r="HU16" s="896"/>
      <c r="HV16" s="896"/>
      <c r="HW16" s="896"/>
      <c r="HX16" s="896"/>
      <c r="HY16" s="896"/>
      <c r="HZ16" s="896"/>
      <c r="IA16" s="896"/>
      <c r="IB16" s="896"/>
      <c r="IC16" s="896"/>
      <c r="ID16" s="896"/>
      <c r="IE16" s="896"/>
    </row>
    <row r="17" spans="1:239" s="17" customFormat="1" ht="100.5" customHeight="1" thickBot="1">
      <c r="A17" s="1884"/>
      <c r="B17" s="1885"/>
      <c r="C17" s="836" t="s">
        <v>365</v>
      </c>
      <c r="D17" s="836" t="s">
        <v>366</v>
      </c>
      <c r="E17" s="838" t="s">
        <v>206</v>
      </c>
      <c r="F17" s="1869" t="s">
        <v>184</v>
      </c>
      <c r="G17" s="1870"/>
      <c r="H17" s="836" t="s">
        <v>373</v>
      </c>
      <c r="I17" s="836" t="s">
        <v>367</v>
      </c>
      <c r="J17" s="836" t="s">
        <v>206</v>
      </c>
      <c r="K17" s="883" t="s">
        <v>184</v>
      </c>
      <c r="L17" s="907"/>
      <c r="M17" s="896"/>
      <c r="N17" s="1884"/>
      <c r="O17" s="1885"/>
      <c r="P17" s="836" t="s">
        <v>365</v>
      </c>
      <c r="Q17" s="836" t="s">
        <v>366</v>
      </c>
      <c r="R17" s="838" t="s">
        <v>206</v>
      </c>
      <c r="S17" s="1869" t="s">
        <v>184</v>
      </c>
      <c r="T17" s="1870"/>
      <c r="U17" s="836" t="s">
        <v>373</v>
      </c>
      <c r="V17" s="836" t="s">
        <v>367</v>
      </c>
      <c r="W17" s="836" t="s">
        <v>206</v>
      </c>
      <c r="X17" s="961" t="s">
        <v>184</v>
      </c>
      <c r="Y17" s="896"/>
      <c r="Z17" s="896"/>
      <c r="AA17" s="896"/>
      <c r="AB17" s="896"/>
      <c r="AC17" s="896"/>
      <c r="AD17" s="896"/>
      <c r="AE17" s="896"/>
      <c r="AF17" s="896"/>
      <c r="AG17" s="896"/>
      <c r="AH17" s="896"/>
      <c r="AI17" s="896"/>
      <c r="AJ17" s="896"/>
      <c r="AK17" s="896"/>
      <c r="AL17" s="896"/>
      <c r="AM17" s="896"/>
      <c r="AN17" s="896"/>
      <c r="AO17" s="896"/>
      <c r="AP17" s="896"/>
      <c r="AQ17" s="896"/>
      <c r="AR17" s="896"/>
      <c r="AS17" s="896"/>
      <c r="AT17" s="896"/>
      <c r="AU17" s="896"/>
      <c r="AV17" s="896"/>
      <c r="AW17" s="896"/>
      <c r="AX17" s="896"/>
      <c r="AY17" s="896"/>
      <c r="AZ17" s="896"/>
      <c r="BA17" s="896"/>
      <c r="BB17" s="896"/>
      <c r="BC17" s="896"/>
      <c r="BD17" s="896"/>
      <c r="BE17" s="896"/>
      <c r="BF17" s="896"/>
      <c r="BG17" s="896"/>
      <c r="BH17" s="896"/>
      <c r="BI17" s="896"/>
      <c r="BJ17" s="896"/>
      <c r="BK17" s="896"/>
      <c r="BL17" s="896"/>
      <c r="BM17" s="896"/>
      <c r="BN17" s="896"/>
      <c r="BO17" s="896"/>
      <c r="BP17" s="896"/>
      <c r="BQ17" s="896"/>
      <c r="BR17" s="896"/>
      <c r="BS17" s="896"/>
      <c r="BT17" s="896"/>
      <c r="BU17" s="896"/>
      <c r="BV17" s="896"/>
      <c r="BW17" s="896"/>
      <c r="BX17" s="896"/>
      <c r="BY17" s="896"/>
      <c r="BZ17" s="896"/>
      <c r="CA17" s="896"/>
      <c r="CB17" s="896"/>
      <c r="CC17" s="896"/>
      <c r="CD17" s="896"/>
      <c r="CE17" s="896"/>
      <c r="CF17" s="896"/>
      <c r="CG17" s="896"/>
      <c r="CH17" s="896"/>
      <c r="CI17" s="896"/>
      <c r="CJ17" s="896"/>
      <c r="CK17" s="896"/>
      <c r="CL17" s="896"/>
      <c r="CM17" s="896"/>
      <c r="CN17" s="896"/>
      <c r="CO17" s="896"/>
      <c r="CP17" s="896"/>
      <c r="CQ17" s="896"/>
      <c r="CR17" s="896"/>
      <c r="CS17" s="896"/>
      <c r="CT17" s="896"/>
      <c r="CU17" s="896"/>
      <c r="CV17" s="896"/>
      <c r="CW17" s="896"/>
      <c r="CX17" s="896"/>
      <c r="CY17" s="896"/>
      <c r="CZ17" s="896"/>
      <c r="DA17" s="896"/>
      <c r="DB17" s="896"/>
      <c r="DC17" s="896"/>
      <c r="DD17" s="896"/>
      <c r="DE17" s="896"/>
      <c r="DF17" s="896"/>
      <c r="DG17" s="896"/>
      <c r="DH17" s="896"/>
      <c r="DI17" s="896"/>
      <c r="DJ17" s="896"/>
      <c r="DK17" s="896"/>
      <c r="DL17" s="896"/>
      <c r="DM17" s="896"/>
      <c r="DN17" s="896"/>
      <c r="DO17" s="896"/>
      <c r="DP17" s="896"/>
      <c r="DQ17" s="896"/>
      <c r="DR17" s="896"/>
      <c r="DS17" s="896"/>
      <c r="DT17" s="896"/>
      <c r="DU17" s="896"/>
      <c r="DV17" s="896"/>
      <c r="DW17" s="896"/>
      <c r="DX17" s="896"/>
      <c r="DY17" s="896"/>
      <c r="DZ17" s="896"/>
      <c r="EA17" s="896"/>
      <c r="EB17" s="896"/>
      <c r="EC17" s="896"/>
      <c r="ED17" s="896"/>
      <c r="EE17" s="896"/>
      <c r="EF17" s="896"/>
      <c r="EG17" s="896"/>
      <c r="EH17" s="896"/>
      <c r="EI17" s="896"/>
      <c r="EJ17" s="896"/>
      <c r="EK17" s="896"/>
      <c r="EL17" s="896"/>
      <c r="EM17" s="896"/>
      <c r="EN17" s="896"/>
      <c r="EO17" s="896"/>
      <c r="EP17" s="896"/>
      <c r="EQ17" s="896"/>
      <c r="ER17" s="896"/>
      <c r="ES17" s="896"/>
      <c r="ET17" s="896"/>
      <c r="EU17" s="896"/>
      <c r="EV17" s="896"/>
      <c r="EW17" s="896"/>
      <c r="EX17" s="896"/>
      <c r="EY17" s="896"/>
      <c r="EZ17" s="896"/>
      <c r="FA17" s="896"/>
      <c r="FB17" s="896"/>
      <c r="FC17" s="896"/>
      <c r="FD17" s="896"/>
      <c r="FE17" s="896"/>
      <c r="FF17" s="896"/>
      <c r="FG17" s="896"/>
      <c r="FH17" s="896"/>
      <c r="FI17" s="896"/>
      <c r="FJ17" s="896"/>
      <c r="FK17" s="896"/>
      <c r="FL17" s="896"/>
      <c r="FM17" s="896"/>
      <c r="FN17" s="896"/>
      <c r="FO17" s="896"/>
      <c r="FP17" s="896"/>
      <c r="FQ17" s="896"/>
      <c r="FR17" s="896"/>
      <c r="FS17" s="896"/>
      <c r="FT17" s="896"/>
      <c r="FU17" s="896"/>
      <c r="FV17" s="896"/>
      <c r="FW17" s="896"/>
      <c r="FX17" s="896"/>
      <c r="FY17" s="896"/>
      <c r="FZ17" s="896"/>
      <c r="GA17" s="896"/>
      <c r="GB17" s="896"/>
      <c r="GC17" s="896"/>
      <c r="GD17" s="896"/>
      <c r="GE17" s="896"/>
      <c r="GF17" s="896"/>
      <c r="GG17" s="896"/>
      <c r="GH17" s="896"/>
      <c r="GI17" s="896"/>
      <c r="GJ17" s="896"/>
      <c r="GK17" s="896"/>
      <c r="GL17" s="896"/>
      <c r="GM17" s="896"/>
      <c r="GN17" s="896"/>
      <c r="GO17" s="896"/>
      <c r="GP17" s="896"/>
      <c r="GQ17" s="896"/>
      <c r="GR17" s="896"/>
      <c r="GS17" s="896"/>
      <c r="GT17" s="896"/>
      <c r="GU17" s="896"/>
      <c r="GV17" s="896"/>
      <c r="GW17" s="896"/>
      <c r="GX17" s="896"/>
      <c r="GY17" s="896"/>
      <c r="GZ17" s="896"/>
      <c r="HA17" s="896"/>
      <c r="HB17" s="896"/>
      <c r="HC17" s="896"/>
      <c r="HD17" s="896"/>
      <c r="HE17" s="896"/>
      <c r="HF17" s="896"/>
      <c r="HG17" s="896"/>
      <c r="HH17" s="896"/>
      <c r="HI17" s="896"/>
      <c r="HJ17" s="896"/>
      <c r="HK17" s="896"/>
      <c r="HL17" s="896"/>
      <c r="HM17" s="896"/>
      <c r="HN17" s="896"/>
      <c r="HO17" s="896"/>
      <c r="HP17" s="896"/>
      <c r="HQ17" s="896"/>
      <c r="HR17" s="896"/>
      <c r="HS17" s="896"/>
      <c r="HT17" s="896"/>
      <c r="HU17" s="896"/>
      <c r="HV17" s="896"/>
      <c r="HW17" s="896"/>
      <c r="HX17" s="896"/>
      <c r="HY17" s="896"/>
      <c r="HZ17" s="896"/>
      <c r="IA17" s="896"/>
      <c r="IB17" s="896"/>
      <c r="IC17" s="896"/>
      <c r="ID17" s="896"/>
      <c r="IE17" s="896"/>
    </row>
    <row r="18" spans="1:239" s="17" customFormat="1" ht="37.5" customHeight="1">
      <c r="A18" s="1892" t="s">
        <v>371</v>
      </c>
      <c r="B18" s="1893"/>
      <c r="C18" s="837">
        <f>C19+C20</f>
        <v>2688368.3059108667</v>
      </c>
      <c r="D18" s="837">
        <f>D19+D20</f>
        <v>786422.3858085682</v>
      </c>
      <c r="E18" s="837">
        <f>IF(C18="",IF(D18="","",C18-D18),C18-D18)</f>
        <v>1901945.9201022985</v>
      </c>
      <c r="F18" s="1898"/>
      <c r="G18" s="1898"/>
      <c r="H18" s="837">
        <f>H19+H20</f>
        <v>5572064.049222817</v>
      </c>
      <c r="I18" s="837">
        <f>I19+I20</f>
        <v>1629017.7392006111</v>
      </c>
      <c r="J18" s="837">
        <f>IF(H18="",IF(I18="","",H18-I18),H18-I18)</f>
        <v>3943046.3100222056</v>
      </c>
      <c r="K18" s="970"/>
      <c r="L18" s="907"/>
      <c r="M18" s="896"/>
      <c r="N18" s="1892" t="s">
        <v>371</v>
      </c>
      <c r="O18" s="1904"/>
      <c r="P18" s="973">
        <f>P19+P20</f>
        <v>2688368.3059108667</v>
      </c>
      <c r="Q18" s="837">
        <f>Q19+Q20</f>
        <v>786422.3858085682</v>
      </c>
      <c r="R18" s="837">
        <f>IF(P18="",IF(Q18="","",P18-Q18),P18-Q18)</f>
        <v>1901945.9201022985</v>
      </c>
      <c r="S18" s="1898"/>
      <c r="T18" s="1898"/>
      <c r="U18" s="837">
        <f>U19+U20</f>
        <v>5572064.049222817</v>
      </c>
      <c r="V18" s="837">
        <f>V19+V20</f>
        <v>1629017.7392006111</v>
      </c>
      <c r="W18" s="837">
        <f>IF(U18="",IF(V18="","",U18-V18),U18-V18)</f>
        <v>3943046.3100222056</v>
      </c>
      <c r="X18" s="970"/>
      <c r="Y18" s="896"/>
      <c r="Z18" s="896"/>
      <c r="AA18" s="896"/>
      <c r="AB18" s="896"/>
      <c r="AC18" s="896"/>
      <c r="AD18" s="896"/>
      <c r="AE18" s="896"/>
      <c r="AF18" s="896"/>
      <c r="AG18" s="896"/>
      <c r="AH18" s="896"/>
      <c r="AI18" s="896"/>
      <c r="AJ18" s="896"/>
      <c r="AK18" s="896"/>
      <c r="AL18" s="896"/>
      <c r="AM18" s="896"/>
      <c r="AN18" s="896"/>
      <c r="AO18" s="896"/>
      <c r="AP18" s="896"/>
      <c r="AQ18" s="896"/>
      <c r="AR18" s="896"/>
      <c r="AS18" s="896"/>
      <c r="AT18" s="896"/>
      <c r="AU18" s="896"/>
      <c r="AV18" s="896"/>
      <c r="AW18" s="896"/>
      <c r="AX18" s="896"/>
      <c r="AY18" s="896"/>
      <c r="AZ18" s="896"/>
      <c r="BA18" s="896"/>
      <c r="BB18" s="896"/>
      <c r="BC18" s="896"/>
      <c r="BD18" s="896"/>
      <c r="BE18" s="896"/>
      <c r="BF18" s="896"/>
      <c r="BG18" s="896"/>
      <c r="BH18" s="896"/>
      <c r="BI18" s="896"/>
      <c r="BJ18" s="896"/>
      <c r="BK18" s="896"/>
      <c r="BL18" s="896"/>
      <c r="BM18" s="896"/>
      <c r="BN18" s="896"/>
      <c r="BO18" s="896"/>
      <c r="BP18" s="896"/>
      <c r="BQ18" s="896"/>
      <c r="BR18" s="896"/>
      <c r="BS18" s="896"/>
      <c r="BT18" s="896"/>
      <c r="BU18" s="896"/>
      <c r="BV18" s="896"/>
      <c r="BW18" s="896"/>
      <c r="BX18" s="896"/>
      <c r="BY18" s="896"/>
      <c r="BZ18" s="896"/>
      <c r="CA18" s="896"/>
      <c r="CB18" s="896"/>
      <c r="CC18" s="896"/>
      <c r="CD18" s="896"/>
      <c r="CE18" s="896"/>
      <c r="CF18" s="896"/>
      <c r="CG18" s="896"/>
      <c r="CH18" s="896"/>
      <c r="CI18" s="896"/>
      <c r="CJ18" s="896"/>
      <c r="CK18" s="896"/>
      <c r="CL18" s="896"/>
      <c r="CM18" s="896"/>
      <c r="CN18" s="896"/>
      <c r="CO18" s="896"/>
      <c r="CP18" s="896"/>
      <c r="CQ18" s="896"/>
      <c r="CR18" s="896"/>
      <c r="CS18" s="896"/>
      <c r="CT18" s="896"/>
      <c r="CU18" s="896"/>
      <c r="CV18" s="896"/>
      <c r="CW18" s="896"/>
      <c r="CX18" s="896"/>
      <c r="CY18" s="896"/>
      <c r="CZ18" s="896"/>
      <c r="DA18" s="896"/>
      <c r="DB18" s="896"/>
      <c r="DC18" s="896"/>
      <c r="DD18" s="896"/>
      <c r="DE18" s="896"/>
      <c r="DF18" s="896"/>
      <c r="DG18" s="896"/>
      <c r="DH18" s="896"/>
      <c r="DI18" s="896"/>
      <c r="DJ18" s="896"/>
      <c r="DK18" s="896"/>
      <c r="DL18" s="896"/>
      <c r="DM18" s="896"/>
      <c r="DN18" s="896"/>
      <c r="DO18" s="896"/>
      <c r="DP18" s="896"/>
      <c r="DQ18" s="896"/>
      <c r="DR18" s="896"/>
      <c r="DS18" s="896"/>
      <c r="DT18" s="896"/>
      <c r="DU18" s="896"/>
      <c r="DV18" s="896"/>
      <c r="DW18" s="896"/>
      <c r="DX18" s="896"/>
      <c r="DY18" s="896"/>
      <c r="DZ18" s="896"/>
      <c r="EA18" s="896"/>
      <c r="EB18" s="896"/>
      <c r="EC18" s="896"/>
      <c r="ED18" s="896"/>
      <c r="EE18" s="896"/>
      <c r="EF18" s="896"/>
      <c r="EG18" s="896"/>
      <c r="EH18" s="896"/>
      <c r="EI18" s="896"/>
      <c r="EJ18" s="896"/>
      <c r="EK18" s="896"/>
      <c r="EL18" s="896"/>
      <c r="EM18" s="896"/>
      <c r="EN18" s="896"/>
      <c r="EO18" s="896"/>
      <c r="EP18" s="896"/>
      <c r="EQ18" s="896"/>
      <c r="ER18" s="896"/>
      <c r="ES18" s="896"/>
      <c r="ET18" s="896"/>
      <c r="EU18" s="896"/>
      <c r="EV18" s="896"/>
      <c r="EW18" s="896"/>
      <c r="EX18" s="896"/>
      <c r="EY18" s="896"/>
      <c r="EZ18" s="896"/>
      <c r="FA18" s="896"/>
      <c r="FB18" s="896"/>
      <c r="FC18" s="896"/>
      <c r="FD18" s="896"/>
      <c r="FE18" s="896"/>
      <c r="FF18" s="896"/>
      <c r="FG18" s="896"/>
      <c r="FH18" s="896"/>
      <c r="FI18" s="896"/>
      <c r="FJ18" s="896"/>
      <c r="FK18" s="896"/>
      <c r="FL18" s="896"/>
      <c r="FM18" s="896"/>
      <c r="FN18" s="896"/>
      <c r="FO18" s="896"/>
      <c r="FP18" s="896"/>
      <c r="FQ18" s="896"/>
      <c r="FR18" s="896"/>
      <c r="FS18" s="896"/>
      <c r="FT18" s="896"/>
      <c r="FU18" s="896"/>
      <c r="FV18" s="896"/>
      <c r="FW18" s="896"/>
      <c r="FX18" s="896"/>
      <c r="FY18" s="896"/>
      <c r="FZ18" s="896"/>
      <c r="GA18" s="896"/>
      <c r="GB18" s="896"/>
      <c r="GC18" s="896"/>
      <c r="GD18" s="896"/>
      <c r="GE18" s="896"/>
      <c r="GF18" s="896"/>
      <c r="GG18" s="896"/>
      <c r="GH18" s="896"/>
      <c r="GI18" s="896"/>
      <c r="GJ18" s="896"/>
      <c r="GK18" s="896"/>
      <c r="GL18" s="896"/>
      <c r="GM18" s="896"/>
      <c r="GN18" s="896"/>
      <c r="GO18" s="896"/>
      <c r="GP18" s="896"/>
      <c r="GQ18" s="896"/>
      <c r="GR18" s="896"/>
      <c r="GS18" s="896"/>
      <c r="GT18" s="896"/>
      <c r="GU18" s="896"/>
      <c r="GV18" s="896"/>
      <c r="GW18" s="896"/>
      <c r="GX18" s="896"/>
      <c r="GY18" s="896"/>
      <c r="GZ18" s="896"/>
      <c r="HA18" s="896"/>
      <c r="HB18" s="896"/>
      <c r="HC18" s="896"/>
      <c r="HD18" s="896"/>
      <c r="HE18" s="896"/>
      <c r="HF18" s="896"/>
      <c r="HG18" s="896"/>
      <c r="HH18" s="896"/>
      <c r="HI18" s="896"/>
      <c r="HJ18" s="896"/>
      <c r="HK18" s="896"/>
      <c r="HL18" s="896"/>
      <c r="HM18" s="896"/>
      <c r="HN18" s="896"/>
      <c r="HO18" s="896"/>
      <c r="HP18" s="896"/>
      <c r="HQ18" s="896"/>
      <c r="HR18" s="896"/>
      <c r="HS18" s="896"/>
      <c r="HT18" s="896"/>
      <c r="HU18" s="896"/>
      <c r="HV18" s="896"/>
      <c r="HW18" s="896"/>
      <c r="HX18" s="896"/>
      <c r="HY18" s="896"/>
      <c r="HZ18" s="896"/>
      <c r="IA18" s="896"/>
      <c r="IB18" s="896"/>
      <c r="IC18" s="896"/>
      <c r="ID18" s="896"/>
      <c r="IE18" s="896"/>
    </row>
    <row r="19" spans="1:239" s="17" customFormat="1" ht="42" customHeight="1">
      <c r="A19" s="1896" t="s">
        <v>39</v>
      </c>
      <c r="B19" s="1897"/>
      <c r="C19" s="852">
        <f>P19</f>
        <v>856528.8466321022</v>
      </c>
      <c r="D19" s="852">
        <f>Q19</f>
        <v>403456.6401731478</v>
      </c>
      <c r="E19" s="478">
        <f>IF(C19="",IF(D19="",0,C19-D19),C19-D19)</f>
        <v>453072.2064589544</v>
      </c>
      <c r="F19" s="1739"/>
      <c r="G19" s="1899"/>
      <c r="H19" s="852">
        <f>U19</f>
        <v>2006953.090717812</v>
      </c>
      <c r="I19" s="852">
        <f>V19</f>
        <v>572756.6825809297</v>
      </c>
      <c r="J19" s="478">
        <f>IF(H19="",IF(I19="",0,H19-I19),H19-I19)</f>
        <v>1434196.4081368824</v>
      </c>
      <c r="K19" s="971"/>
      <c r="L19" s="907"/>
      <c r="M19" s="896"/>
      <c r="N19" s="1515" t="s">
        <v>39</v>
      </c>
      <c r="O19" s="1902"/>
      <c r="P19" s="974">
        <f>'PR_Total PR Cash Outflow_3A'!C18</f>
        <v>856528.8466321022</v>
      </c>
      <c r="Q19" s="972">
        <f>'PR_Total PR Cash Outflow_3A'!D18</f>
        <v>403456.6401731478</v>
      </c>
      <c r="R19" s="478">
        <f>IF(P19="",IF(Q19="",0,P19-Q19),P19-Q19)</f>
        <v>453072.2064589544</v>
      </c>
      <c r="S19" s="1739"/>
      <c r="T19" s="1899"/>
      <c r="U19" s="972">
        <f>'PR_Total PR Cash Outflow_3A'!H18</f>
        <v>2006953.090717812</v>
      </c>
      <c r="V19" s="972">
        <f>'PR_Total PR Cash Outflow_3A'!I18</f>
        <v>572756.6825809297</v>
      </c>
      <c r="W19" s="478">
        <f>IF(U19="",IF(V19="",0,U19-V19),U19-V19)</f>
        <v>1434196.4081368824</v>
      </c>
      <c r="X19" s="971"/>
      <c r="Y19" s="896"/>
      <c r="Z19" s="896"/>
      <c r="AA19" s="896"/>
      <c r="AB19" s="896"/>
      <c r="AC19" s="896"/>
      <c r="AD19" s="896"/>
      <c r="AE19" s="896"/>
      <c r="AF19" s="896"/>
      <c r="AG19" s="896"/>
      <c r="AH19" s="896"/>
      <c r="AI19" s="896"/>
      <c r="AJ19" s="896"/>
      <c r="AK19" s="896"/>
      <c r="AL19" s="896"/>
      <c r="AM19" s="896"/>
      <c r="AN19" s="896"/>
      <c r="AO19" s="896"/>
      <c r="AP19" s="896"/>
      <c r="AQ19" s="896"/>
      <c r="AR19" s="896"/>
      <c r="AS19" s="896"/>
      <c r="AT19" s="896"/>
      <c r="AU19" s="896"/>
      <c r="AV19" s="896"/>
      <c r="AW19" s="896"/>
      <c r="AX19" s="896"/>
      <c r="AY19" s="896"/>
      <c r="AZ19" s="896"/>
      <c r="BA19" s="896"/>
      <c r="BB19" s="896"/>
      <c r="BC19" s="896"/>
      <c r="BD19" s="896"/>
      <c r="BE19" s="896"/>
      <c r="BF19" s="896"/>
      <c r="BG19" s="896"/>
      <c r="BH19" s="896"/>
      <c r="BI19" s="896"/>
      <c r="BJ19" s="896"/>
      <c r="BK19" s="896"/>
      <c r="BL19" s="896"/>
      <c r="BM19" s="896"/>
      <c r="BN19" s="896"/>
      <c r="BO19" s="896"/>
      <c r="BP19" s="896"/>
      <c r="BQ19" s="896"/>
      <c r="BR19" s="896"/>
      <c r="BS19" s="896"/>
      <c r="BT19" s="896"/>
      <c r="BU19" s="896"/>
      <c r="BV19" s="896"/>
      <c r="BW19" s="896"/>
      <c r="BX19" s="896"/>
      <c r="BY19" s="896"/>
      <c r="BZ19" s="896"/>
      <c r="CA19" s="896"/>
      <c r="CB19" s="896"/>
      <c r="CC19" s="896"/>
      <c r="CD19" s="896"/>
      <c r="CE19" s="896"/>
      <c r="CF19" s="896"/>
      <c r="CG19" s="896"/>
      <c r="CH19" s="896"/>
      <c r="CI19" s="896"/>
      <c r="CJ19" s="896"/>
      <c r="CK19" s="896"/>
      <c r="CL19" s="896"/>
      <c r="CM19" s="896"/>
      <c r="CN19" s="896"/>
      <c r="CO19" s="896"/>
      <c r="CP19" s="896"/>
      <c r="CQ19" s="896"/>
      <c r="CR19" s="896"/>
      <c r="CS19" s="896"/>
      <c r="CT19" s="896"/>
      <c r="CU19" s="896"/>
      <c r="CV19" s="896"/>
      <c r="CW19" s="896"/>
      <c r="CX19" s="896"/>
      <c r="CY19" s="896"/>
      <c r="CZ19" s="896"/>
      <c r="DA19" s="896"/>
      <c r="DB19" s="896"/>
      <c r="DC19" s="896"/>
      <c r="DD19" s="896"/>
      <c r="DE19" s="896"/>
      <c r="DF19" s="896"/>
      <c r="DG19" s="896"/>
      <c r="DH19" s="896"/>
      <c r="DI19" s="896"/>
      <c r="DJ19" s="896"/>
      <c r="DK19" s="896"/>
      <c r="DL19" s="896"/>
      <c r="DM19" s="896"/>
      <c r="DN19" s="896"/>
      <c r="DO19" s="896"/>
      <c r="DP19" s="896"/>
      <c r="DQ19" s="896"/>
      <c r="DR19" s="896"/>
      <c r="DS19" s="896"/>
      <c r="DT19" s="896"/>
      <c r="DU19" s="896"/>
      <c r="DV19" s="896"/>
      <c r="DW19" s="896"/>
      <c r="DX19" s="896"/>
      <c r="DY19" s="896"/>
      <c r="DZ19" s="896"/>
      <c r="EA19" s="896"/>
      <c r="EB19" s="896"/>
      <c r="EC19" s="896"/>
      <c r="ED19" s="896"/>
      <c r="EE19" s="896"/>
      <c r="EF19" s="896"/>
      <c r="EG19" s="896"/>
      <c r="EH19" s="896"/>
      <c r="EI19" s="896"/>
      <c r="EJ19" s="896"/>
      <c r="EK19" s="896"/>
      <c r="EL19" s="896"/>
      <c r="EM19" s="896"/>
      <c r="EN19" s="896"/>
      <c r="EO19" s="896"/>
      <c r="EP19" s="896"/>
      <c r="EQ19" s="896"/>
      <c r="ER19" s="896"/>
      <c r="ES19" s="896"/>
      <c r="ET19" s="896"/>
      <c r="EU19" s="896"/>
      <c r="EV19" s="896"/>
      <c r="EW19" s="896"/>
      <c r="EX19" s="896"/>
      <c r="EY19" s="896"/>
      <c r="EZ19" s="896"/>
      <c r="FA19" s="896"/>
      <c r="FB19" s="896"/>
      <c r="FC19" s="896"/>
      <c r="FD19" s="896"/>
      <c r="FE19" s="896"/>
      <c r="FF19" s="896"/>
      <c r="FG19" s="896"/>
      <c r="FH19" s="896"/>
      <c r="FI19" s="896"/>
      <c r="FJ19" s="896"/>
      <c r="FK19" s="896"/>
      <c r="FL19" s="896"/>
      <c r="FM19" s="896"/>
      <c r="FN19" s="896"/>
      <c r="FO19" s="896"/>
      <c r="FP19" s="896"/>
      <c r="FQ19" s="896"/>
      <c r="FR19" s="896"/>
      <c r="FS19" s="896"/>
      <c r="FT19" s="896"/>
      <c r="FU19" s="896"/>
      <c r="FV19" s="896"/>
      <c r="FW19" s="896"/>
      <c r="FX19" s="896"/>
      <c r="FY19" s="896"/>
      <c r="FZ19" s="896"/>
      <c r="GA19" s="896"/>
      <c r="GB19" s="896"/>
      <c r="GC19" s="896"/>
      <c r="GD19" s="896"/>
      <c r="GE19" s="896"/>
      <c r="GF19" s="896"/>
      <c r="GG19" s="896"/>
      <c r="GH19" s="896"/>
      <c r="GI19" s="896"/>
      <c r="GJ19" s="896"/>
      <c r="GK19" s="896"/>
      <c r="GL19" s="896"/>
      <c r="GM19" s="896"/>
      <c r="GN19" s="896"/>
      <c r="GO19" s="896"/>
      <c r="GP19" s="896"/>
      <c r="GQ19" s="896"/>
      <c r="GR19" s="896"/>
      <c r="GS19" s="896"/>
      <c r="GT19" s="896"/>
      <c r="GU19" s="896"/>
      <c r="GV19" s="896"/>
      <c r="GW19" s="896"/>
      <c r="GX19" s="896"/>
      <c r="GY19" s="896"/>
      <c r="GZ19" s="896"/>
      <c r="HA19" s="896"/>
      <c r="HB19" s="896"/>
      <c r="HC19" s="896"/>
      <c r="HD19" s="896"/>
      <c r="HE19" s="896"/>
      <c r="HF19" s="896"/>
      <c r="HG19" s="896"/>
      <c r="HH19" s="896"/>
      <c r="HI19" s="896"/>
      <c r="HJ19" s="896"/>
      <c r="HK19" s="896"/>
      <c r="HL19" s="896"/>
      <c r="HM19" s="896"/>
      <c r="HN19" s="896"/>
      <c r="HO19" s="896"/>
      <c r="HP19" s="896"/>
      <c r="HQ19" s="896"/>
      <c r="HR19" s="896"/>
      <c r="HS19" s="896"/>
      <c r="HT19" s="896"/>
      <c r="HU19" s="896"/>
      <c r="HV19" s="896"/>
      <c r="HW19" s="896"/>
      <c r="HX19" s="896"/>
      <c r="HY19" s="896"/>
      <c r="HZ19" s="896"/>
      <c r="IA19" s="896"/>
      <c r="IB19" s="896"/>
      <c r="IC19" s="896"/>
      <c r="ID19" s="896"/>
      <c r="IE19" s="896"/>
    </row>
    <row r="20" spans="1:239" s="17" customFormat="1" ht="57.75" customHeight="1" thickBot="1">
      <c r="A20" s="1894" t="s">
        <v>40</v>
      </c>
      <c r="B20" s="1895"/>
      <c r="C20" s="729">
        <f>P20</f>
        <v>1831839.4592787647</v>
      </c>
      <c r="D20" s="729">
        <f>Q20</f>
        <v>382965.7456354204</v>
      </c>
      <c r="E20" s="730">
        <f>IF(C20="",IF(D20="",0,C20-D20),C20-D20)</f>
        <v>1448873.7136433444</v>
      </c>
      <c r="F20" s="1900"/>
      <c r="G20" s="1901"/>
      <c r="H20" s="729">
        <f>U20</f>
        <v>3565110.9585050046</v>
      </c>
      <c r="I20" s="729">
        <f>V20</f>
        <v>1056261.0566196814</v>
      </c>
      <c r="J20" s="730">
        <f>IF(H20="",IF(I20="",0,H20-I20),H20-I20)</f>
        <v>2508849.901885323</v>
      </c>
      <c r="K20" s="967"/>
      <c r="L20" s="907"/>
      <c r="M20" s="896"/>
      <c r="N20" s="1894" t="s">
        <v>40</v>
      </c>
      <c r="O20" s="1903"/>
      <c r="P20" s="975">
        <f>'PR_Total PR Cash Outflow_3A'!C19</f>
        <v>1831839.4592787647</v>
      </c>
      <c r="Q20" s="729">
        <f>'PR_Total PR Cash Outflow_3A'!D19</f>
        <v>382965.7456354204</v>
      </c>
      <c r="R20" s="730">
        <f>IF(P20="",IF(Q20="",0,P20-Q20),P20-Q20)</f>
        <v>1448873.7136433444</v>
      </c>
      <c r="S20" s="1900"/>
      <c r="T20" s="1901"/>
      <c r="U20" s="729">
        <f>'PR_Total PR Cash Outflow_3A'!H19</f>
        <v>3565110.9585050046</v>
      </c>
      <c r="V20" s="729">
        <f>'PR_Total PR Cash Outflow_3A'!I19</f>
        <v>1056261.0566196814</v>
      </c>
      <c r="W20" s="730">
        <f>IF(U20="",IF(V20="",0,U20-V20),U20-V20)</f>
        <v>2508849.901885323</v>
      </c>
      <c r="X20" s="967"/>
      <c r="Y20" s="896"/>
      <c r="Z20" s="896"/>
      <c r="AA20" s="896"/>
      <c r="AB20" s="896"/>
      <c r="AC20" s="896"/>
      <c r="AD20" s="896"/>
      <c r="AE20" s="896"/>
      <c r="AF20" s="896"/>
      <c r="AG20" s="896"/>
      <c r="AH20" s="896"/>
      <c r="AI20" s="896"/>
      <c r="AJ20" s="896"/>
      <c r="AK20" s="896"/>
      <c r="AL20" s="896"/>
      <c r="AM20" s="896"/>
      <c r="AN20" s="896"/>
      <c r="AO20" s="896"/>
      <c r="AP20" s="896"/>
      <c r="AQ20" s="896"/>
      <c r="AR20" s="896"/>
      <c r="AS20" s="896"/>
      <c r="AT20" s="896"/>
      <c r="AU20" s="896"/>
      <c r="AV20" s="896"/>
      <c r="AW20" s="896"/>
      <c r="AX20" s="896"/>
      <c r="AY20" s="896"/>
      <c r="AZ20" s="896"/>
      <c r="BA20" s="896"/>
      <c r="BB20" s="896"/>
      <c r="BC20" s="896"/>
      <c r="BD20" s="896"/>
      <c r="BE20" s="896"/>
      <c r="BF20" s="896"/>
      <c r="BG20" s="896"/>
      <c r="BH20" s="896"/>
      <c r="BI20" s="896"/>
      <c r="BJ20" s="896"/>
      <c r="BK20" s="896"/>
      <c r="BL20" s="896"/>
      <c r="BM20" s="896"/>
      <c r="BN20" s="896"/>
      <c r="BO20" s="896"/>
      <c r="BP20" s="896"/>
      <c r="BQ20" s="896"/>
      <c r="BR20" s="896"/>
      <c r="BS20" s="896"/>
      <c r="BT20" s="896"/>
      <c r="BU20" s="896"/>
      <c r="BV20" s="896"/>
      <c r="BW20" s="896"/>
      <c r="BX20" s="896"/>
      <c r="BY20" s="896"/>
      <c r="BZ20" s="896"/>
      <c r="CA20" s="896"/>
      <c r="CB20" s="896"/>
      <c r="CC20" s="896"/>
      <c r="CD20" s="896"/>
      <c r="CE20" s="896"/>
      <c r="CF20" s="896"/>
      <c r="CG20" s="896"/>
      <c r="CH20" s="896"/>
      <c r="CI20" s="896"/>
      <c r="CJ20" s="896"/>
      <c r="CK20" s="896"/>
      <c r="CL20" s="896"/>
      <c r="CM20" s="896"/>
      <c r="CN20" s="896"/>
      <c r="CO20" s="896"/>
      <c r="CP20" s="896"/>
      <c r="CQ20" s="896"/>
      <c r="CR20" s="896"/>
      <c r="CS20" s="896"/>
      <c r="CT20" s="896"/>
      <c r="CU20" s="896"/>
      <c r="CV20" s="896"/>
      <c r="CW20" s="896"/>
      <c r="CX20" s="896"/>
      <c r="CY20" s="896"/>
      <c r="CZ20" s="896"/>
      <c r="DA20" s="896"/>
      <c r="DB20" s="896"/>
      <c r="DC20" s="896"/>
      <c r="DD20" s="896"/>
      <c r="DE20" s="896"/>
      <c r="DF20" s="896"/>
      <c r="DG20" s="896"/>
      <c r="DH20" s="896"/>
      <c r="DI20" s="896"/>
      <c r="DJ20" s="896"/>
      <c r="DK20" s="896"/>
      <c r="DL20" s="896"/>
      <c r="DM20" s="896"/>
      <c r="DN20" s="896"/>
      <c r="DO20" s="896"/>
      <c r="DP20" s="896"/>
      <c r="DQ20" s="896"/>
      <c r="DR20" s="896"/>
      <c r="DS20" s="896"/>
      <c r="DT20" s="896"/>
      <c r="DU20" s="896"/>
      <c r="DV20" s="896"/>
      <c r="DW20" s="896"/>
      <c r="DX20" s="896"/>
      <c r="DY20" s="896"/>
      <c r="DZ20" s="896"/>
      <c r="EA20" s="896"/>
      <c r="EB20" s="896"/>
      <c r="EC20" s="896"/>
      <c r="ED20" s="896"/>
      <c r="EE20" s="896"/>
      <c r="EF20" s="896"/>
      <c r="EG20" s="896"/>
      <c r="EH20" s="896"/>
      <c r="EI20" s="896"/>
      <c r="EJ20" s="896"/>
      <c r="EK20" s="896"/>
      <c r="EL20" s="896"/>
      <c r="EM20" s="896"/>
      <c r="EN20" s="896"/>
      <c r="EO20" s="896"/>
      <c r="EP20" s="896"/>
      <c r="EQ20" s="896"/>
      <c r="ER20" s="896"/>
      <c r="ES20" s="896"/>
      <c r="ET20" s="896"/>
      <c r="EU20" s="896"/>
      <c r="EV20" s="896"/>
      <c r="EW20" s="896"/>
      <c r="EX20" s="896"/>
      <c r="EY20" s="896"/>
      <c r="EZ20" s="896"/>
      <c r="FA20" s="896"/>
      <c r="FB20" s="896"/>
      <c r="FC20" s="896"/>
      <c r="FD20" s="896"/>
      <c r="FE20" s="896"/>
      <c r="FF20" s="896"/>
      <c r="FG20" s="896"/>
      <c r="FH20" s="896"/>
      <c r="FI20" s="896"/>
      <c r="FJ20" s="896"/>
      <c r="FK20" s="896"/>
      <c r="FL20" s="896"/>
      <c r="FM20" s="896"/>
      <c r="FN20" s="896"/>
      <c r="FO20" s="896"/>
      <c r="FP20" s="896"/>
      <c r="FQ20" s="896"/>
      <c r="FR20" s="896"/>
      <c r="FS20" s="896"/>
      <c r="FT20" s="896"/>
      <c r="FU20" s="896"/>
      <c r="FV20" s="896"/>
      <c r="FW20" s="896"/>
      <c r="FX20" s="896"/>
      <c r="FY20" s="896"/>
      <c r="FZ20" s="896"/>
      <c r="GA20" s="896"/>
      <c r="GB20" s="896"/>
      <c r="GC20" s="896"/>
      <c r="GD20" s="896"/>
      <c r="GE20" s="896"/>
      <c r="GF20" s="896"/>
      <c r="GG20" s="896"/>
      <c r="GH20" s="896"/>
      <c r="GI20" s="896"/>
      <c r="GJ20" s="896"/>
      <c r="GK20" s="896"/>
      <c r="GL20" s="896"/>
      <c r="GM20" s="896"/>
      <c r="GN20" s="896"/>
      <c r="GO20" s="896"/>
      <c r="GP20" s="896"/>
      <c r="GQ20" s="896"/>
      <c r="GR20" s="896"/>
      <c r="GS20" s="896"/>
      <c r="GT20" s="896"/>
      <c r="GU20" s="896"/>
      <c r="GV20" s="896"/>
      <c r="GW20" s="896"/>
      <c r="GX20" s="896"/>
      <c r="GY20" s="896"/>
      <c r="GZ20" s="896"/>
      <c r="HA20" s="896"/>
      <c r="HB20" s="896"/>
      <c r="HC20" s="896"/>
      <c r="HD20" s="896"/>
      <c r="HE20" s="896"/>
      <c r="HF20" s="896"/>
      <c r="HG20" s="896"/>
      <c r="HH20" s="896"/>
      <c r="HI20" s="896"/>
      <c r="HJ20" s="896"/>
      <c r="HK20" s="896"/>
      <c r="HL20" s="896"/>
      <c r="HM20" s="896"/>
      <c r="HN20" s="896"/>
      <c r="HO20" s="896"/>
      <c r="HP20" s="896"/>
      <c r="HQ20" s="896"/>
      <c r="HR20" s="896"/>
      <c r="HS20" s="896"/>
      <c r="HT20" s="896"/>
      <c r="HU20" s="896"/>
      <c r="HV20" s="896"/>
      <c r="HW20" s="896"/>
      <c r="HX20" s="896"/>
      <c r="HY20" s="896"/>
      <c r="HZ20" s="896"/>
      <c r="IA20" s="896"/>
      <c r="IB20" s="896"/>
      <c r="IC20" s="896"/>
      <c r="ID20" s="896"/>
      <c r="IE20" s="896"/>
    </row>
    <row r="21" spans="1:239" s="17" customFormat="1" ht="9.75" customHeight="1">
      <c r="A21" s="224"/>
      <c r="B21" s="225"/>
      <c r="C21" s="223"/>
      <c r="D21" s="222"/>
      <c r="E21" s="222"/>
      <c r="F21" s="222"/>
      <c r="G21" s="222"/>
      <c r="H21" s="222"/>
      <c r="I21" s="222"/>
      <c r="J21" s="222"/>
      <c r="K21" s="902"/>
      <c r="L21" s="907"/>
      <c r="M21" s="911"/>
      <c r="N21" s="911"/>
      <c r="O21" s="911"/>
      <c r="P21" s="911"/>
      <c r="Q21" s="911"/>
      <c r="R21" s="911"/>
      <c r="S21" s="911"/>
      <c r="T21" s="911"/>
      <c r="U21" s="911"/>
      <c r="V21" s="911"/>
      <c r="W21" s="911"/>
      <c r="X21" s="911"/>
      <c r="Y21" s="911"/>
      <c r="Z21" s="911"/>
      <c r="AA21" s="911"/>
      <c r="AB21" s="911"/>
      <c r="AC21" s="911"/>
      <c r="AD21" s="896"/>
      <c r="AE21" s="896"/>
      <c r="AF21" s="896"/>
      <c r="AG21" s="896"/>
      <c r="AH21" s="896"/>
      <c r="AI21" s="896"/>
      <c r="AJ21" s="896"/>
      <c r="AK21" s="896"/>
      <c r="AL21" s="896"/>
      <c r="AM21" s="896"/>
      <c r="AN21" s="896"/>
      <c r="AO21" s="896"/>
      <c r="AP21" s="896"/>
      <c r="AQ21" s="896"/>
      <c r="AR21" s="896"/>
      <c r="AS21" s="896"/>
      <c r="AT21" s="896"/>
      <c r="AU21" s="896"/>
      <c r="AV21" s="896"/>
      <c r="AW21" s="896"/>
      <c r="AX21" s="896"/>
      <c r="AY21" s="896"/>
      <c r="AZ21" s="896"/>
      <c r="BA21" s="896"/>
      <c r="BB21" s="896"/>
      <c r="BC21" s="896"/>
      <c r="BD21" s="896"/>
      <c r="BE21" s="896"/>
      <c r="BF21" s="896"/>
      <c r="BG21" s="896"/>
      <c r="BH21" s="896"/>
      <c r="BI21" s="896"/>
      <c r="BJ21" s="896"/>
      <c r="BK21" s="896"/>
      <c r="BL21" s="896"/>
      <c r="BM21" s="896"/>
      <c r="BN21" s="896"/>
      <c r="BO21" s="896"/>
      <c r="BP21" s="896"/>
      <c r="BQ21" s="896"/>
      <c r="BR21" s="896"/>
      <c r="BS21" s="896"/>
      <c r="BT21" s="896"/>
      <c r="BU21" s="896"/>
      <c r="BV21" s="896"/>
      <c r="BW21" s="896"/>
      <c r="BX21" s="896"/>
      <c r="BY21" s="896"/>
      <c r="BZ21" s="896"/>
      <c r="CA21" s="896"/>
      <c r="CB21" s="896"/>
      <c r="CC21" s="896"/>
      <c r="CD21" s="896"/>
      <c r="CE21" s="896"/>
      <c r="CF21" s="896"/>
      <c r="CG21" s="896"/>
      <c r="CH21" s="896"/>
      <c r="CI21" s="896"/>
      <c r="CJ21" s="896"/>
      <c r="CK21" s="896"/>
      <c r="CL21" s="896"/>
      <c r="CM21" s="896"/>
      <c r="CN21" s="896"/>
      <c r="CO21" s="896"/>
      <c r="CP21" s="896"/>
      <c r="CQ21" s="896"/>
      <c r="CR21" s="896"/>
      <c r="CS21" s="896"/>
      <c r="CT21" s="896"/>
      <c r="CU21" s="896"/>
      <c r="CV21" s="896"/>
      <c r="CW21" s="896"/>
      <c r="CX21" s="896"/>
      <c r="CY21" s="896"/>
      <c r="CZ21" s="896"/>
      <c r="DA21" s="896"/>
      <c r="DB21" s="896"/>
      <c r="DC21" s="896"/>
      <c r="DD21" s="896"/>
      <c r="DE21" s="896"/>
      <c r="DF21" s="896"/>
      <c r="DG21" s="896"/>
      <c r="DH21" s="896"/>
      <c r="DI21" s="896"/>
      <c r="DJ21" s="896"/>
      <c r="DK21" s="896"/>
      <c r="DL21" s="896"/>
      <c r="DM21" s="896"/>
      <c r="DN21" s="896"/>
      <c r="DO21" s="896"/>
      <c r="DP21" s="896"/>
      <c r="DQ21" s="896"/>
      <c r="DR21" s="896"/>
      <c r="DS21" s="896"/>
      <c r="DT21" s="896"/>
      <c r="DU21" s="896"/>
      <c r="DV21" s="896"/>
      <c r="DW21" s="896"/>
      <c r="DX21" s="896"/>
      <c r="DY21" s="896"/>
      <c r="DZ21" s="896"/>
      <c r="EA21" s="896"/>
      <c r="EB21" s="896"/>
      <c r="EC21" s="896"/>
      <c r="ED21" s="896"/>
      <c r="EE21" s="896"/>
      <c r="EF21" s="896"/>
      <c r="EG21" s="896"/>
      <c r="EH21" s="896"/>
      <c r="EI21" s="896"/>
      <c r="EJ21" s="896"/>
      <c r="EK21" s="896"/>
      <c r="EL21" s="896"/>
      <c r="EM21" s="896"/>
      <c r="EN21" s="896"/>
      <c r="EO21" s="896"/>
      <c r="EP21" s="896"/>
      <c r="EQ21" s="896"/>
      <c r="ER21" s="896"/>
      <c r="ES21" s="896"/>
      <c r="ET21" s="896"/>
      <c r="EU21" s="896"/>
      <c r="EV21" s="896"/>
      <c r="EW21" s="896"/>
      <c r="EX21" s="896"/>
      <c r="EY21" s="896"/>
      <c r="EZ21" s="896"/>
      <c r="FA21" s="896"/>
      <c r="FB21" s="896"/>
      <c r="FC21" s="896"/>
      <c r="FD21" s="896"/>
      <c r="FE21" s="896"/>
      <c r="FF21" s="896"/>
      <c r="FG21" s="896"/>
      <c r="FH21" s="896"/>
      <c r="FI21" s="896"/>
      <c r="FJ21" s="896"/>
      <c r="FK21" s="896"/>
      <c r="FL21" s="896"/>
      <c r="FM21" s="896"/>
      <c r="FN21" s="896"/>
      <c r="FO21" s="896"/>
      <c r="FP21" s="896"/>
      <c r="FQ21" s="896"/>
      <c r="FR21" s="896"/>
      <c r="FS21" s="896"/>
      <c r="FT21" s="896"/>
      <c r="FU21" s="896"/>
      <c r="FV21" s="896"/>
      <c r="FW21" s="896"/>
      <c r="FX21" s="896"/>
      <c r="FY21" s="896"/>
      <c r="FZ21" s="896"/>
      <c r="GA21" s="896"/>
      <c r="GB21" s="896"/>
      <c r="GC21" s="896"/>
      <c r="GD21" s="896"/>
      <c r="GE21" s="896"/>
      <c r="GF21" s="896"/>
      <c r="GG21" s="896"/>
      <c r="GH21" s="896"/>
      <c r="GI21" s="896"/>
      <c r="GJ21" s="896"/>
      <c r="GK21" s="896"/>
      <c r="GL21" s="896"/>
      <c r="GM21" s="896"/>
      <c r="GN21" s="896"/>
      <c r="GO21" s="896"/>
      <c r="GP21" s="896"/>
      <c r="GQ21" s="896"/>
      <c r="GR21" s="896"/>
      <c r="GS21" s="896"/>
      <c r="GT21" s="896"/>
      <c r="GU21" s="896"/>
      <c r="GV21" s="896"/>
      <c r="GW21" s="896"/>
      <c r="GX21" s="896"/>
      <c r="GY21" s="896"/>
      <c r="GZ21" s="896"/>
      <c r="HA21" s="896"/>
      <c r="HB21" s="896"/>
      <c r="HC21" s="896"/>
      <c r="HD21" s="896"/>
      <c r="HE21" s="896"/>
      <c r="HF21" s="896"/>
      <c r="HG21" s="896"/>
      <c r="HH21" s="896"/>
      <c r="HI21" s="896"/>
      <c r="HJ21" s="896"/>
      <c r="HK21" s="896"/>
      <c r="HL21" s="896"/>
      <c r="HM21" s="896"/>
      <c r="HN21" s="896"/>
      <c r="HO21" s="896"/>
      <c r="HP21" s="896"/>
      <c r="HQ21" s="896"/>
      <c r="HR21" s="896"/>
      <c r="HS21" s="896"/>
      <c r="HT21" s="896"/>
      <c r="HU21" s="896"/>
      <c r="HV21" s="896"/>
      <c r="HW21" s="896"/>
      <c r="HX21" s="896"/>
      <c r="HY21" s="896"/>
      <c r="HZ21" s="896"/>
      <c r="IA21" s="896"/>
      <c r="IB21" s="896"/>
      <c r="IC21" s="896"/>
      <c r="ID21" s="896"/>
      <c r="IE21" s="896"/>
    </row>
    <row r="22" spans="1:239" s="74" customFormat="1" ht="20.25" customHeight="1">
      <c r="A22" s="338" t="s">
        <v>59</v>
      </c>
      <c r="B22" s="476"/>
      <c r="C22" s="476"/>
      <c r="D22" s="477"/>
      <c r="E22" s="362"/>
      <c r="F22" s="362"/>
      <c r="G22" s="362"/>
      <c r="H22" s="362"/>
      <c r="I22" s="362"/>
      <c r="J22" s="362"/>
      <c r="K22" s="903"/>
      <c r="L22" s="360"/>
      <c r="M22" s="913"/>
      <c r="N22" s="913"/>
      <c r="O22" s="913"/>
      <c r="P22" s="913"/>
      <c r="Q22" s="913"/>
      <c r="R22" s="913"/>
      <c r="S22" s="913"/>
      <c r="T22" s="913"/>
      <c r="U22" s="913"/>
      <c r="V22" s="913"/>
      <c r="W22" s="913"/>
      <c r="X22" s="913"/>
      <c r="Y22" s="913"/>
      <c r="Z22" s="913"/>
      <c r="AA22" s="913"/>
      <c r="AB22" s="913"/>
      <c r="AC22" s="913"/>
      <c r="AD22" s="896"/>
      <c r="AE22" s="896"/>
      <c r="AF22" s="896"/>
      <c r="AG22" s="896"/>
      <c r="AH22" s="896"/>
      <c r="AI22" s="896"/>
      <c r="AJ22" s="896"/>
      <c r="AK22" s="896"/>
      <c r="AL22" s="896"/>
      <c r="AM22" s="896"/>
      <c r="AN22" s="896"/>
      <c r="AO22" s="896"/>
      <c r="AP22" s="896"/>
      <c r="AQ22" s="896"/>
      <c r="AR22" s="896"/>
      <c r="AS22" s="896"/>
      <c r="AT22" s="896"/>
      <c r="AU22" s="896"/>
      <c r="AV22" s="896"/>
      <c r="AW22" s="896"/>
      <c r="AX22" s="896"/>
      <c r="AY22" s="896"/>
      <c r="AZ22" s="896"/>
      <c r="BA22" s="896"/>
      <c r="BB22" s="896"/>
      <c r="BC22" s="896"/>
      <c r="BD22" s="896"/>
      <c r="BE22" s="896"/>
      <c r="BF22" s="896"/>
      <c r="BG22" s="896"/>
      <c r="BH22" s="896"/>
      <c r="BI22" s="896"/>
      <c r="BJ22" s="896"/>
      <c r="BK22" s="896"/>
      <c r="BL22" s="896"/>
      <c r="BM22" s="896"/>
      <c r="BN22" s="896"/>
      <c r="BO22" s="896"/>
      <c r="BP22" s="896"/>
      <c r="BQ22" s="896"/>
      <c r="BR22" s="896"/>
      <c r="BS22" s="896"/>
      <c r="BT22" s="896"/>
      <c r="BU22" s="896"/>
      <c r="BV22" s="896"/>
      <c r="BW22" s="896"/>
      <c r="BX22" s="896"/>
      <c r="BY22" s="896"/>
      <c r="BZ22" s="896"/>
      <c r="CA22" s="896"/>
      <c r="CB22" s="896"/>
      <c r="CC22" s="896"/>
      <c r="CD22" s="896"/>
      <c r="CE22" s="896"/>
      <c r="CF22" s="896"/>
      <c r="CG22" s="896"/>
      <c r="CH22" s="896"/>
      <c r="CI22" s="896"/>
      <c r="CJ22" s="896"/>
      <c r="CK22" s="896"/>
      <c r="CL22" s="896"/>
      <c r="CM22" s="896"/>
      <c r="CN22" s="896"/>
      <c r="CO22" s="896"/>
      <c r="CP22" s="896"/>
      <c r="CQ22" s="896"/>
      <c r="CR22" s="896"/>
      <c r="CS22" s="896"/>
      <c r="CT22" s="896"/>
      <c r="CU22" s="896"/>
      <c r="CV22" s="896"/>
      <c r="CW22" s="896"/>
      <c r="CX22" s="896"/>
      <c r="CY22" s="896"/>
      <c r="CZ22" s="896"/>
      <c r="DA22" s="896"/>
      <c r="DB22" s="896"/>
      <c r="DC22" s="896"/>
      <c r="DD22" s="896"/>
      <c r="DE22" s="896"/>
      <c r="DF22" s="896"/>
      <c r="DG22" s="896"/>
      <c r="DH22" s="896"/>
      <c r="DI22" s="896"/>
      <c r="DJ22" s="896"/>
      <c r="DK22" s="896"/>
      <c r="DL22" s="896"/>
      <c r="DM22" s="896"/>
      <c r="DN22" s="896"/>
      <c r="DO22" s="896"/>
      <c r="DP22" s="896"/>
      <c r="DQ22" s="896"/>
      <c r="DR22" s="896"/>
      <c r="DS22" s="896"/>
      <c r="DT22" s="896"/>
      <c r="DU22" s="896"/>
      <c r="DV22" s="896"/>
      <c r="DW22" s="896"/>
      <c r="DX22" s="896"/>
      <c r="DY22" s="896"/>
      <c r="DZ22" s="896"/>
      <c r="EA22" s="896"/>
      <c r="EB22" s="896"/>
      <c r="EC22" s="896"/>
      <c r="ED22" s="896"/>
      <c r="EE22" s="896"/>
      <c r="EF22" s="896"/>
      <c r="EG22" s="896"/>
      <c r="EH22" s="896"/>
      <c r="EI22" s="896"/>
      <c r="EJ22" s="896"/>
      <c r="EK22" s="896"/>
      <c r="EL22" s="896"/>
      <c r="EM22" s="896"/>
      <c r="EN22" s="896"/>
      <c r="EO22" s="896"/>
      <c r="EP22" s="896"/>
      <c r="EQ22" s="896"/>
      <c r="ER22" s="896"/>
      <c r="ES22" s="896"/>
      <c r="ET22" s="896"/>
      <c r="EU22" s="896"/>
      <c r="EV22" s="896"/>
      <c r="EW22" s="896"/>
      <c r="EX22" s="896"/>
      <c r="EY22" s="896"/>
      <c r="EZ22" s="896"/>
      <c r="FA22" s="896"/>
      <c r="FB22" s="896"/>
      <c r="FC22" s="896"/>
      <c r="FD22" s="896"/>
      <c r="FE22" s="896"/>
      <c r="FF22" s="896"/>
      <c r="FG22" s="896"/>
      <c r="FH22" s="896"/>
      <c r="FI22" s="896"/>
      <c r="FJ22" s="896"/>
      <c r="FK22" s="896"/>
      <c r="FL22" s="896"/>
      <c r="FM22" s="896"/>
      <c r="FN22" s="896"/>
      <c r="FO22" s="896"/>
      <c r="FP22" s="896"/>
      <c r="FQ22" s="896"/>
      <c r="FR22" s="896"/>
      <c r="FS22" s="896"/>
      <c r="FT22" s="896"/>
      <c r="FU22" s="896"/>
      <c r="FV22" s="896"/>
      <c r="FW22" s="896"/>
      <c r="FX22" s="896"/>
      <c r="FY22" s="896"/>
      <c r="FZ22" s="896"/>
      <c r="GA22" s="896"/>
      <c r="GB22" s="896"/>
      <c r="GC22" s="896"/>
      <c r="GD22" s="896"/>
      <c r="GE22" s="896"/>
      <c r="GF22" s="896"/>
      <c r="GG22" s="896"/>
      <c r="GH22" s="896"/>
      <c r="GI22" s="896"/>
      <c r="GJ22" s="896"/>
      <c r="GK22" s="896"/>
      <c r="GL22" s="896"/>
      <c r="GM22" s="896"/>
      <c r="GN22" s="896"/>
      <c r="GO22" s="896"/>
      <c r="GP22" s="896"/>
      <c r="GQ22" s="896"/>
      <c r="GR22" s="896"/>
      <c r="GS22" s="896"/>
      <c r="GT22" s="896"/>
      <c r="GU22" s="896"/>
      <c r="GV22" s="896"/>
      <c r="GW22" s="896"/>
      <c r="GX22" s="896"/>
      <c r="GY22" s="896"/>
      <c r="GZ22" s="896"/>
      <c r="HA22" s="896"/>
      <c r="HB22" s="896"/>
      <c r="HC22" s="896"/>
      <c r="HD22" s="896"/>
      <c r="HE22" s="896"/>
      <c r="HF22" s="896"/>
      <c r="HG22" s="896"/>
      <c r="HH22" s="896"/>
      <c r="HI22" s="896"/>
      <c r="HJ22" s="896"/>
      <c r="HK22" s="896"/>
      <c r="HL22" s="896"/>
      <c r="HM22" s="896"/>
      <c r="HN22" s="896"/>
      <c r="HO22" s="896"/>
      <c r="HP22" s="896"/>
      <c r="HQ22" s="896"/>
      <c r="HR22" s="896"/>
      <c r="HS22" s="896"/>
      <c r="HT22" s="896"/>
      <c r="HU22" s="896"/>
      <c r="HV22" s="896"/>
      <c r="HW22" s="896"/>
      <c r="HX22" s="896"/>
      <c r="HY22" s="896"/>
      <c r="HZ22" s="896"/>
      <c r="IA22" s="896"/>
      <c r="IB22" s="896"/>
      <c r="IC22" s="896"/>
      <c r="ID22" s="896"/>
      <c r="IE22" s="896"/>
    </row>
    <row r="23" spans="1:239" s="74" customFormat="1" ht="20.25" customHeight="1" thickBot="1">
      <c r="A23" s="358"/>
      <c r="B23" s="359"/>
      <c r="C23" s="360"/>
      <c r="D23" s="361"/>
      <c r="E23" s="362"/>
      <c r="F23" s="362"/>
      <c r="G23" s="362"/>
      <c r="H23" s="362"/>
      <c r="I23" s="362"/>
      <c r="J23" s="362"/>
      <c r="K23" s="904"/>
      <c r="L23" s="360"/>
      <c r="M23" s="913"/>
      <c r="N23" s="913"/>
      <c r="O23" s="913"/>
      <c r="P23" s="913"/>
      <c r="Q23" s="913"/>
      <c r="R23" s="913"/>
      <c r="S23" s="913"/>
      <c r="T23" s="913"/>
      <c r="U23" s="913"/>
      <c r="V23" s="913"/>
      <c r="W23" s="913"/>
      <c r="X23" s="913"/>
      <c r="Y23" s="913"/>
      <c r="Z23" s="913"/>
      <c r="AA23" s="913"/>
      <c r="AB23" s="913"/>
      <c r="AC23" s="913"/>
      <c r="AD23" s="896"/>
      <c r="AE23" s="896"/>
      <c r="AF23" s="896"/>
      <c r="AG23" s="896"/>
      <c r="AH23" s="896"/>
      <c r="AI23" s="896"/>
      <c r="AJ23" s="896"/>
      <c r="AK23" s="896"/>
      <c r="AL23" s="896"/>
      <c r="AM23" s="896"/>
      <c r="AN23" s="896"/>
      <c r="AO23" s="896"/>
      <c r="AP23" s="896"/>
      <c r="AQ23" s="896"/>
      <c r="AR23" s="896"/>
      <c r="AS23" s="896"/>
      <c r="AT23" s="896"/>
      <c r="AU23" s="896"/>
      <c r="AV23" s="896"/>
      <c r="AW23" s="896"/>
      <c r="AX23" s="896"/>
      <c r="AY23" s="896"/>
      <c r="AZ23" s="896"/>
      <c r="BA23" s="896"/>
      <c r="BB23" s="896"/>
      <c r="BC23" s="896"/>
      <c r="BD23" s="896"/>
      <c r="BE23" s="896"/>
      <c r="BF23" s="896"/>
      <c r="BG23" s="896"/>
      <c r="BH23" s="896"/>
      <c r="BI23" s="896"/>
      <c r="BJ23" s="896"/>
      <c r="BK23" s="896"/>
      <c r="BL23" s="896"/>
      <c r="BM23" s="896"/>
      <c r="BN23" s="896"/>
      <c r="BO23" s="896"/>
      <c r="BP23" s="896"/>
      <c r="BQ23" s="896"/>
      <c r="BR23" s="896"/>
      <c r="BS23" s="896"/>
      <c r="BT23" s="896"/>
      <c r="BU23" s="896"/>
      <c r="BV23" s="896"/>
      <c r="BW23" s="896"/>
      <c r="BX23" s="896"/>
      <c r="BY23" s="896"/>
      <c r="BZ23" s="896"/>
      <c r="CA23" s="896"/>
      <c r="CB23" s="896"/>
      <c r="CC23" s="896"/>
      <c r="CD23" s="896"/>
      <c r="CE23" s="896"/>
      <c r="CF23" s="896"/>
      <c r="CG23" s="896"/>
      <c r="CH23" s="896"/>
      <c r="CI23" s="896"/>
      <c r="CJ23" s="896"/>
      <c r="CK23" s="896"/>
      <c r="CL23" s="896"/>
      <c r="CM23" s="896"/>
      <c r="CN23" s="896"/>
      <c r="CO23" s="896"/>
      <c r="CP23" s="896"/>
      <c r="CQ23" s="896"/>
      <c r="CR23" s="896"/>
      <c r="CS23" s="896"/>
      <c r="CT23" s="896"/>
      <c r="CU23" s="896"/>
      <c r="CV23" s="896"/>
      <c r="CW23" s="896"/>
      <c r="CX23" s="896"/>
      <c r="CY23" s="896"/>
      <c r="CZ23" s="896"/>
      <c r="DA23" s="896"/>
      <c r="DB23" s="896"/>
      <c r="DC23" s="896"/>
      <c r="DD23" s="896"/>
      <c r="DE23" s="896"/>
      <c r="DF23" s="896"/>
      <c r="DG23" s="896"/>
      <c r="DH23" s="896"/>
      <c r="DI23" s="896"/>
      <c r="DJ23" s="896"/>
      <c r="DK23" s="896"/>
      <c r="DL23" s="896"/>
      <c r="DM23" s="896"/>
      <c r="DN23" s="896"/>
      <c r="DO23" s="896"/>
      <c r="DP23" s="896"/>
      <c r="DQ23" s="896"/>
      <c r="DR23" s="896"/>
      <c r="DS23" s="896"/>
      <c r="DT23" s="896"/>
      <c r="DU23" s="896"/>
      <c r="DV23" s="896"/>
      <c r="DW23" s="896"/>
      <c r="DX23" s="896"/>
      <c r="DY23" s="896"/>
      <c r="DZ23" s="896"/>
      <c r="EA23" s="896"/>
      <c r="EB23" s="896"/>
      <c r="EC23" s="896"/>
      <c r="ED23" s="896"/>
      <c r="EE23" s="896"/>
      <c r="EF23" s="896"/>
      <c r="EG23" s="896"/>
      <c r="EH23" s="896"/>
      <c r="EI23" s="896"/>
      <c r="EJ23" s="896"/>
      <c r="EK23" s="896"/>
      <c r="EL23" s="896"/>
      <c r="EM23" s="896"/>
      <c r="EN23" s="896"/>
      <c r="EO23" s="896"/>
      <c r="EP23" s="896"/>
      <c r="EQ23" s="896"/>
      <c r="ER23" s="896"/>
      <c r="ES23" s="896"/>
      <c r="ET23" s="896"/>
      <c r="EU23" s="896"/>
      <c r="EV23" s="896"/>
      <c r="EW23" s="896"/>
      <c r="EX23" s="896"/>
      <c r="EY23" s="896"/>
      <c r="EZ23" s="896"/>
      <c r="FA23" s="896"/>
      <c r="FB23" s="896"/>
      <c r="FC23" s="896"/>
      <c r="FD23" s="896"/>
      <c r="FE23" s="896"/>
      <c r="FF23" s="896"/>
      <c r="FG23" s="896"/>
      <c r="FH23" s="896"/>
      <c r="FI23" s="896"/>
      <c r="FJ23" s="896"/>
      <c r="FK23" s="896"/>
      <c r="FL23" s="896"/>
      <c r="FM23" s="896"/>
      <c r="FN23" s="896"/>
      <c r="FO23" s="896"/>
      <c r="FP23" s="896"/>
      <c r="FQ23" s="896"/>
      <c r="FR23" s="896"/>
      <c r="FS23" s="896"/>
      <c r="FT23" s="896"/>
      <c r="FU23" s="896"/>
      <c r="FV23" s="896"/>
      <c r="FW23" s="896"/>
      <c r="FX23" s="896"/>
      <c r="FY23" s="896"/>
      <c r="FZ23" s="896"/>
      <c r="GA23" s="896"/>
      <c r="GB23" s="896"/>
      <c r="GC23" s="896"/>
      <c r="GD23" s="896"/>
      <c r="GE23" s="896"/>
      <c r="GF23" s="896"/>
      <c r="GG23" s="896"/>
      <c r="GH23" s="896"/>
      <c r="GI23" s="896"/>
      <c r="GJ23" s="896"/>
      <c r="GK23" s="896"/>
      <c r="GL23" s="896"/>
      <c r="GM23" s="896"/>
      <c r="GN23" s="896"/>
      <c r="GO23" s="896"/>
      <c r="GP23" s="896"/>
      <c r="GQ23" s="896"/>
      <c r="GR23" s="896"/>
      <c r="GS23" s="896"/>
      <c r="GT23" s="896"/>
      <c r="GU23" s="896"/>
      <c r="GV23" s="896"/>
      <c r="GW23" s="896"/>
      <c r="GX23" s="896"/>
      <c r="GY23" s="896"/>
      <c r="GZ23" s="896"/>
      <c r="HA23" s="896"/>
      <c r="HB23" s="896"/>
      <c r="HC23" s="896"/>
      <c r="HD23" s="896"/>
      <c r="HE23" s="896"/>
      <c r="HF23" s="896"/>
      <c r="HG23" s="896"/>
      <c r="HH23" s="896"/>
      <c r="HI23" s="896"/>
      <c r="HJ23" s="896"/>
      <c r="HK23" s="896"/>
      <c r="HL23" s="896"/>
      <c r="HM23" s="896"/>
      <c r="HN23" s="896"/>
      <c r="HO23" s="896"/>
      <c r="HP23" s="896"/>
      <c r="HQ23" s="896"/>
      <c r="HR23" s="896"/>
      <c r="HS23" s="896"/>
      <c r="HT23" s="896"/>
      <c r="HU23" s="896"/>
      <c r="HV23" s="896"/>
      <c r="HW23" s="896"/>
      <c r="HX23" s="896"/>
      <c r="HY23" s="896"/>
      <c r="HZ23" s="896"/>
      <c r="IA23" s="896"/>
      <c r="IB23" s="896"/>
      <c r="IC23" s="896"/>
      <c r="ID23" s="896"/>
      <c r="IE23" s="896"/>
    </row>
    <row r="24" spans="1:239" s="3" customFormat="1" ht="24.75" customHeight="1" thickBot="1">
      <c r="A24" s="1889" t="s">
        <v>75</v>
      </c>
      <c r="B24" s="1890"/>
      <c r="C24" s="1890"/>
      <c r="D24" s="1890"/>
      <c r="E24" s="1890"/>
      <c r="F24" s="1890"/>
      <c r="G24" s="1890"/>
      <c r="H24" s="1890"/>
      <c r="I24" s="1890"/>
      <c r="J24" s="1890"/>
      <c r="K24" s="1891"/>
      <c r="L24" s="908"/>
      <c r="M24" s="913"/>
      <c r="N24" s="913"/>
      <c r="O24" s="913"/>
      <c r="P24" s="913"/>
      <c r="Q24" s="913"/>
      <c r="R24" s="913"/>
      <c r="S24" s="913"/>
      <c r="T24" s="913"/>
      <c r="U24" s="913"/>
      <c r="V24" s="913"/>
      <c r="W24" s="913"/>
      <c r="X24" s="913"/>
      <c r="Y24" s="913"/>
      <c r="Z24" s="913"/>
      <c r="AA24" s="913"/>
      <c r="AB24" s="913"/>
      <c r="AC24" s="913"/>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row>
    <row r="25" spans="1:239" s="3" customFormat="1" ht="53.25" customHeight="1" thickBot="1">
      <c r="A25" s="1886"/>
      <c r="B25" s="1887"/>
      <c r="C25" s="1887"/>
      <c r="D25" s="1887"/>
      <c r="E25" s="1887"/>
      <c r="F25" s="1887"/>
      <c r="G25" s="1887"/>
      <c r="H25" s="1887"/>
      <c r="I25" s="1887"/>
      <c r="J25" s="1887"/>
      <c r="K25" s="1888"/>
      <c r="L25" s="908"/>
      <c r="M25" s="913"/>
      <c r="N25" s="913"/>
      <c r="O25" s="913"/>
      <c r="P25" s="913"/>
      <c r="Q25" s="913"/>
      <c r="R25" s="913"/>
      <c r="S25" s="913"/>
      <c r="T25" s="913"/>
      <c r="U25" s="913"/>
      <c r="V25" s="913"/>
      <c r="W25" s="913"/>
      <c r="X25" s="913"/>
      <c r="Y25" s="913"/>
      <c r="Z25" s="913"/>
      <c r="AA25" s="913"/>
      <c r="AB25" s="913"/>
      <c r="AC25" s="913"/>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row>
    <row r="26" spans="1:29" s="911" customFormat="1" ht="13.5" customHeight="1">
      <c r="A26" s="916"/>
      <c r="B26" s="917"/>
      <c r="C26" s="910"/>
      <c r="D26" s="910"/>
      <c r="E26" s="910"/>
      <c r="F26" s="910"/>
      <c r="G26" s="910"/>
      <c r="H26" s="910"/>
      <c r="I26" s="910"/>
      <c r="J26" s="910"/>
      <c r="K26" s="910"/>
      <c r="L26" s="910"/>
      <c r="M26" s="913"/>
      <c r="N26" s="913"/>
      <c r="O26" s="913"/>
      <c r="P26" s="913"/>
      <c r="Q26" s="913"/>
      <c r="R26" s="913"/>
      <c r="S26" s="913"/>
      <c r="T26" s="913"/>
      <c r="U26" s="913"/>
      <c r="V26" s="913"/>
      <c r="W26" s="913"/>
      <c r="X26" s="913"/>
      <c r="Y26" s="913"/>
      <c r="Z26" s="913"/>
      <c r="AA26" s="913"/>
      <c r="AB26" s="913"/>
      <c r="AC26" s="913"/>
    </row>
    <row r="27" s="913" customFormat="1" ht="14.25">
      <c r="L27" s="912"/>
    </row>
    <row r="28" s="913" customFormat="1" ht="14.25">
      <c r="L28" s="912"/>
    </row>
    <row r="29" s="913" customFormat="1" ht="14.25">
      <c r="L29" s="912"/>
    </row>
    <row r="30" s="913" customFormat="1" ht="14.25">
      <c r="L30" s="912"/>
    </row>
    <row r="31" s="913" customFormat="1" ht="14.25">
      <c r="L31" s="912"/>
    </row>
    <row r="32" s="913" customFormat="1" ht="14.25">
      <c r="L32" s="912"/>
    </row>
    <row r="33" s="913" customFormat="1" ht="14.25">
      <c r="L33" s="912"/>
    </row>
    <row r="34" s="913" customFormat="1" ht="14.25">
      <c r="L34" s="912"/>
    </row>
    <row r="35" s="913" customFormat="1" ht="14.25">
      <c r="L35" s="912"/>
    </row>
    <row r="36" s="913" customFormat="1" ht="14.25">
      <c r="L36" s="912"/>
    </row>
    <row r="37" s="913" customFormat="1" ht="14.25">
      <c r="L37" s="912"/>
    </row>
    <row r="38" s="913" customFormat="1" ht="14.25">
      <c r="L38" s="912"/>
    </row>
    <row r="39" s="913" customFormat="1" ht="14.25">
      <c r="L39" s="912"/>
    </row>
    <row r="40" s="913" customFormat="1" ht="14.25">
      <c r="L40" s="912"/>
    </row>
    <row r="41" s="913" customFormat="1" ht="14.25">
      <c r="L41" s="912"/>
    </row>
    <row r="42" s="913" customFormat="1" ht="14.25">
      <c r="L42" s="912"/>
    </row>
    <row r="43" s="913" customFormat="1" ht="14.25">
      <c r="L43" s="912"/>
    </row>
    <row r="44" s="913" customFormat="1" ht="14.25">
      <c r="L44" s="912"/>
    </row>
    <row r="45" s="913" customFormat="1" ht="14.25">
      <c r="L45" s="912"/>
    </row>
    <row r="46" s="913" customFormat="1" ht="14.25">
      <c r="L46" s="912"/>
    </row>
    <row r="47" s="913" customFormat="1" ht="14.25">
      <c r="L47" s="912"/>
    </row>
    <row r="48" s="913" customFormat="1" ht="14.25">
      <c r="L48" s="912"/>
    </row>
    <row r="49" s="913" customFormat="1" ht="14.25">
      <c r="L49" s="912"/>
    </row>
    <row r="50" s="913" customFormat="1" ht="14.25">
      <c r="L50" s="912"/>
    </row>
    <row r="51" s="913" customFormat="1" ht="14.25">
      <c r="L51" s="912"/>
    </row>
    <row r="52" s="913" customFormat="1" ht="14.25">
      <c r="L52" s="912"/>
    </row>
    <row r="53" s="913" customFormat="1" ht="14.25">
      <c r="L53" s="912"/>
    </row>
    <row r="54" s="913" customFormat="1" ht="14.25">
      <c r="L54" s="912"/>
    </row>
    <row r="55" s="913" customFormat="1" ht="14.25">
      <c r="L55" s="912"/>
    </row>
    <row r="56" s="913" customFormat="1" ht="14.25">
      <c r="L56" s="912"/>
    </row>
    <row r="57" s="913" customFormat="1" ht="14.25">
      <c r="L57" s="912"/>
    </row>
    <row r="58" s="913" customFormat="1" ht="14.25">
      <c r="L58" s="912"/>
    </row>
    <row r="59" s="913" customFormat="1" ht="14.25">
      <c r="L59" s="912"/>
    </row>
    <row r="60" s="913" customFormat="1" ht="14.25">
      <c r="L60" s="912"/>
    </row>
    <row r="61" s="913" customFormat="1" ht="14.25">
      <c r="L61" s="912"/>
    </row>
    <row r="62" s="913" customFormat="1" ht="14.25">
      <c r="L62" s="912"/>
    </row>
    <row r="63" s="913" customFormat="1" ht="14.25">
      <c r="L63" s="912"/>
    </row>
    <row r="64" s="913" customFormat="1" ht="14.25">
      <c r="L64" s="912"/>
    </row>
    <row r="65" s="913" customFormat="1" ht="14.25">
      <c r="L65" s="912"/>
    </row>
    <row r="66" s="913" customFormat="1" ht="14.25">
      <c r="L66" s="912"/>
    </row>
    <row r="67" s="913" customFormat="1" ht="14.25">
      <c r="L67" s="912"/>
    </row>
    <row r="68" s="913" customFormat="1" ht="14.25">
      <c r="L68" s="912"/>
    </row>
    <row r="69" s="913" customFormat="1" ht="14.25">
      <c r="L69" s="912"/>
    </row>
    <row r="70" s="913" customFormat="1" ht="14.25">
      <c r="L70" s="912"/>
    </row>
    <row r="71" s="913" customFormat="1" ht="14.25">
      <c r="L71" s="912"/>
    </row>
    <row r="72" spans="12:29" s="913" customFormat="1" ht="14.25">
      <c r="L72" s="912"/>
      <c r="M72" s="915"/>
      <c r="N72" s="915"/>
      <c r="O72" s="915"/>
      <c r="P72" s="915"/>
      <c r="Q72" s="915"/>
      <c r="R72" s="915"/>
      <c r="S72" s="915"/>
      <c r="T72" s="915"/>
      <c r="U72" s="915"/>
      <c r="V72" s="915"/>
      <c r="W72" s="915"/>
      <c r="X72" s="915"/>
      <c r="Y72" s="915"/>
      <c r="Z72" s="915"/>
      <c r="AA72" s="915"/>
      <c r="AB72" s="915"/>
      <c r="AC72" s="915"/>
    </row>
    <row r="73" spans="12:29" s="913" customFormat="1" ht="14.25">
      <c r="L73" s="912"/>
      <c r="M73" s="915"/>
      <c r="N73" s="915"/>
      <c r="O73" s="915"/>
      <c r="P73" s="915"/>
      <c r="Q73" s="915"/>
      <c r="R73" s="915"/>
      <c r="S73" s="915"/>
      <c r="T73" s="915"/>
      <c r="U73" s="915"/>
      <c r="V73" s="915"/>
      <c r="W73" s="915"/>
      <c r="X73" s="915"/>
      <c r="Y73" s="915"/>
      <c r="Z73" s="915"/>
      <c r="AA73" s="915"/>
      <c r="AB73" s="915"/>
      <c r="AC73" s="915"/>
    </row>
    <row r="74" spans="12:29" s="913" customFormat="1" ht="14.25">
      <c r="L74" s="912"/>
      <c r="M74" s="915"/>
      <c r="N74" s="915"/>
      <c r="O74" s="915"/>
      <c r="P74" s="915"/>
      <c r="Q74" s="915"/>
      <c r="R74" s="915"/>
      <c r="S74" s="915"/>
      <c r="T74" s="915"/>
      <c r="U74" s="915"/>
      <c r="V74" s="915"/>
      <c r="W74" s="915"/>
      <c r="X74" s="915"/>
      <c r="Y74" s="915"/>
      <c r="Z74" s="915"/>
      <c r="AA74" s="915"/>
      <c r="AB74" s="915"/>
      <c r="AC74" s="915"/>
    </row>
    <row r="75" spans="12:29" s="913" customFormat="1" ht="14.25">
      <c r="L75" s="912"/>
      <c r="M75" s="915"/>
      <c r="N75" s="915"/>
      <c r="O75" s="915"/>
      <c r="P75" s="915"/>
      <c r="Q75" s="915"/>
      <c r="R75" s="915"/>
      <c r="S75" s="915"/>
      <c r="T75" s="915"/>
      <c r="U75" s="915"/>
      <c r="V75" s="915"/>
      <c r="W75" s="915"/>
      <c r="X75" s="915"/>
      <c r="Y75" s="915"/>
      <c r="Z75" s="915"/>
      <c r="AA75" s="915"/>
      <c r="AB75" s="915"/>
      <c r="AC75" s="915"/>
    </row>
    <row r="76" spans="12:29" s="913" customFormat="1" ht="14.25">
      <c r="L76" s="912"/>
      <c r="M76" s="915"/>
      <c r="N76" s="915"/>
      <c r="O76" s="915"/>
      <c r="P76" s="915"/>
      <c r="Q76" s="915"/>
      <c r="R76" s="915"/>
      <c r="S76" s="915"/>
      <c r="T76" s="915"/>
      <c r="U76" s="915"/>
      <c r="V76" s="915"/>
      <c r="W76" s="915"/>
      <c r="X76" s="915"/>
      <c r="Y76" s="915"/>
      <c r="Z76" s="915"/>
      <c r="AA76" s="915"/>
      <c r="AB76" s="915"/>
      <c r="AC76" s="915"/>
    </row>
  </sheetData>
  <sheetProtection password="92D1" sheet="1" formatCells="0" formatColumns="0" formatRows="0"/>
  <mergeCells count="42">
    <mergeCell ref="N19:O19"/>
    <mergeCell ref="S19:T19"/>
    <mergeCell ref="N20:O20"/>
    <mergeCell ref="S20:T20"/>
    <mergeCell ref="N15:O15"/>
    <mergeCell ref="S15:T15"/>
    <mergeCell ref="N17:O17"/>
    <mergeCell ref="S17:T17"/>
    <mergeCell ref="N18:O18"/>
    <mergeCell ref="S18:T18"/>
    <mergeCell ref="N12:O12"/>
    <mergeCell ref="S12:T12"/>
    <mergeCell ref="N13:O13"/>
    <mergeCell ref="S13:T13"/>
    <mergeCell ref="N14:O14"/>
    <mergeCell ref="S14:T14"/>
    <mergeCell ref="F17:G17"/>
    <mergeCell ref="A17:B17"/>
    <mergeCell ref="A25:K25"/>
    <mergeCell ref="A24:K24"/>
    <mergeCell ref="A18:B18"/>
    <mergeCell ref="A20:B20"/>
    <mergeCell ref="A19:B19"/>
    <mergeCell ref="F18:G18"/>
    <mergeCell ref="F19:G19"/>
    <mergeCell ref="F20:G20"/>
    <mergeCell ref="A1:K1"/>
    <mergeCell ref="A3:B3"/>
    <mergeCell ref="D4:E4"/>
    <mergeCell ref="D5:E5"/>
    <mergeCell ref="C3:G3"/>
    <mergeCell ref="F13:G13"/>
    <mergeCell ref="C7:G7"/>
    <mergeCell ref="F14:G14"/>
    <mergeCell ref="C6:G6"/>
    <mergeCell ref="F15:G15"/>
    <mergeCell ref="F12:G12"/>
    <mergeCell ref="A10:K10"/>
    <mergeCell ref="A12:B12"/>
    <mergeCell ref="A13:B13"/>
    <mergeCell ref="A14:B14"/>
    <mergeCell ref="A15:B15"/>
  </mergeCells>
  <conditionalFormatting sqref="C26:L26 C23:D23 E21:E23 E12 L12:L23 G19:G23 H12 C21:D21 F12:G15 F16:F23 C16:E17 K17:K23 G16:J17 H21:J23">
    <cfRule type="cellIs" priority="42" dxfId="13" operator="lessThan" stopIfTrue="1">
      <formula>0</formula>
    </cfRule>
  </conditionalFormatting>
  <conditionalFormatting sqref="H26:L26 C26:E26 C23:D23 H12 E21:E23 F13:G17 C21:D21 E12 L12:L23 C16:E17 K17:K23 H16:J17 H21:J23">
    <cfRule type="cellIs" priority="43" dxfId="12" operator="lessThan" stopIfTrue="1">
      <formula>0</formula>
    </cfRule>
  </conditionalFormatting>
  <conditionalFormatting sqref="R12 T19:T20 U12 S12:T15 S16:S20 P16:R17 X17:X20 T16:W17">
    <cfRule type="cellIs" priority="3" dxfId="13" operator="lessThan" stopIfTrue="1">
      <formula>0</formula>
    </cfRule>
  </conditionalFormatting>
  <conditionalFormatting sqref="U12 S13:T17 R12 P16:R17 X17:X20 U16:W17">
    <cfRule type="cellIs" priority="4" dxfId="12" operator="lessThan" stopIfTrue="1">
      <formula>0</formula>
    </cfRule>
  </conditionalFormatting>
  <conditionalFormatting sqref="C13:E15 H13:J15 C18:E20 H18:J20">
    <cfRule type="cellIs" priority="1" dxfId="0" operator="notEqual">
      <formula>P13</formula>
    </cfRule>
  </conditionalFormatting>
  <printOptions horizontalCentered="1"/>
  <pageMargins left="0.7480314960629921" right="0.7480314960629921" top="0.3937007874015748" bottom="0.5905511811023623" header="0.5118110236220472" footer="0.5118110236220472"/>
  <pageSetup cellComments="asDisplayed" fitToHeight="0" fitToWidth="1" horizontalDpi="600" verticalDpi="600" orientation="landscape" paperSize="9" scale="41" r:id="rId1"/>
  <headerFooter alignWithMargins="0">
    <oddFooter>&amp;L&amp;9&amp;F&amp;C&amp;A&amp;R&amp;9Page &amp;P of &amp;N</oddFooter>
  </headerFooter>
</worksheet>
</file>

<file path=xl/worksheets/sheet16.xml><?xml version="1.0" encoding="utf-8"?>
<worksheet xmlns="http://schemas.openxmlformats.org/spreadsheetml/2006/main" xmlns:r="http://schemas.openxmlformats.org/officeDocument/2006/relationships">
  <sheetPr>
    <tabColor indexed="40"/>
    <pageSetUpPr fitToPage="1"/>
  </sheetPr>
  <dimension ref="A1:IT64"/>
  <sheetViews>
    <sheetView showGridLines="0" view="pageBreakPreview" zoomScale="70" zoomScaleNormal="75" zoomScaleSheetLayoutView="70" zoomScalePageLayoutView="0" workbookViewId="0" topLeftCell="A28">
      <selection activeCell="A37" sqref="A37:J40"/>
    </sheetView>
  </sheetViews>
  <sheetFormatPr defaultColWidth="0" defaultRowHeight="12.75"/>
  <cols>
    <col min="1" max="1" width="3.8515625" style="689" customWidth="1"/>
    <col min="2" max="2" width="14.7109375" style="689" customWidth="1"/>
    <col min="3" max="3" width="33.140625" style="689" customWidth="1"/>
    <col min="4" max="4" width="27.57421875" style="689" customWidth="1"/>
    <col min="5" max="5" width="20.8515625" style="689" customWidth="1"/>
    <col min="6" max="6" width="18.57421875" style="689" customWidth="1"/>
    <col min="7" max="7" width="30.140625" style="812" customWidth="1"/>
    <col min="8" max="8" width="19.140625" style="715" customWidth="1"/>
    <col min="9" max="9" width="7.00390625" style="715" customWidth="1"/>
    <col min="10" max="10" width="86.57421875" style="715" customWidth="1"/>
    <col min="11" max="11" width="6.57421875" style="715" customWidth="1"/>
    <col min="12" max="22" width="9.140625" style="715" customWidth="1"/>
    <col min="23" max="255" width="9.140625" style="689" customWidth="1"/>
    <col min="256" max="16384" width="0" style="689" hidden="1" customWidth="1"/>
  </cols>
  <sheetData>
    <row r="1" spans="1:254" s="715" customFormat="1" ht="25.5" customHeight="1">
      <c r="A1" s="1932" t="s">
        <v>423</v>
      </c>
      <c r="B1" s="1932"/>
      <c r="C1" s="1932"/>
      <c r="D1" s="1932"/>
      <c r="E1" s="1932"/>
      <c r="F1" s="1932"/>
      <c r="G1" s="1932"/>
      <c r="H1" s="1932"/>
      <c r="I1" s="1932"/>
      <c r="J1" s="1932"/>
      <c r="K1" s="1182"/>
      <c r="L1" s="834"/>
      <c r="M1" s="834"/>
      <c r="R1" s="818"/>
      <c r="S1" s="818"/>
      <c r="T1" s="818"/>
      <c r="U1" s="818"/>
      <c r="V1" s="818"/>
      <c r="W1" s="818"/>
      <c r="X1" s="818"/>
      <c r="Y1" s="818"/>
      <c r="Z1" s="818"/>
      <c r="AA1" s="818"/>
      <c r="AB1" s="818"/>
      <c r="AC1" s="818"/>
      <c r="AD1" s="818"/>
      <c r="AE1" s="818"/>
      <c r="AF1" s="818"/>
      <c r="AG1" s="818"/>
      <c r="AH1" s="818"/>
      <c r="AI1" s="818"/>
      <c r="AJ1" s="818"/>
      <c r="AK1" s="818"/>
      <c r="AL1" s="818"/>
      <c r="AM1" s="818"/>
      <c r="AN1" s="818"/>
      <c r="AO1" s="818"/>
      <c r="AP1" s="818"/>
      <c r="AQ1" s="818"/>
      <c r="AR1" s="818"/>
      <c r="AS1" s="818"/>
      <c r="AT1" s="818"/>
      <c r="AU1" s="818"/>
      <c r="AV1" s="818"/>
      <c r="AW1" s="818"/>
      <c r="AX1" s="818"/>
      <c r="AY1" s="818"/>
      <c r="AZ1" s="818"/>
      <c r="BA1" s="818"/>
      <c r="BB1" s="818"/>
      <c r="BC1" s="818"/>
      <c r="BD1" s="818"/>
      <c r="BE1" s="818"/>
      <c r="BF1" s="818"/>
      <c r="BG1" s="818"/>
      <c r="BH1" s="818"/>
      <c r="BI1" s="818"/>
      <c r="BJ1" s="818"/>
      <c r="BK1" s="818"/>
      <c r="BL1" s="818"/>
      <c r="BM1" s="818"/>
      <c r="BN1" s="818"/>
      <c r="BO1" s="818"/>
      <c r="BP1" s="818"/>
      <c r="BQ1" s="818"/>
      <c r="BR1" s="818"/>
      <c r="BS1" s="818"/>
      <c r="BT1" s="818"/>
      <c r="BU1" s="818"/>
      <c r="BV1" s="818"/>
      <c r="BW1" s="818"/>
      <c r="BX1" s="818"/>
      <c r="BY1" s="818"/>
      <c r="BZ1" s="818"/>
      <c r="CA1" s="818"/>
      <c r="CB1" s="818"/>
      <c r="CC1" s="818"/>
      <c r="CD1" s="818"/>
      <c r="CE1" s="818"/>
      <c r="CF1" s="818"/>
      <c r="CG1" s="818"/>
      <c r="CH1" s="818"/>
      <c r="CI1" s="818"/>
      <c r="CJ1" s="818"/>
      <c r="CK1" s="818"/>
      <c r="CL1" s="818"/>
      <c r="CM1" s="818"/>
      <c r="CN1" s="818"/>
      <c r="CO1" s="818"/>
      <c r="CP1" s="818"/>
      <c r="CQ1" s="818"/>
      <c r="CR1" s="818"/>
      <c r="CS1" s="818"/>
      <c r="CT1" s="818"/>
      <c r="CU1" s="818"/>
      <c r="CV1" s="818"/>
      <c r="CW1" s="818"/>
      <c r="CX1" s="818"/>
      <c r="CY1" s="818"/>
      <c r="CZ1" s="818"/>
      <c r="DA1" s="818"/>
      <c r="DB1" s="818"/>
      <c r="DC1" s="818"/>
      <c r="DD1" s="818"/>
      <c r="DE1" s="818"/>
      <c r="DF1" s="818"/>
      <c r="DG1" s="818"/>
      <c r="DH1" s="818"/>
      <c r="DI1" s="818"/>
      <c r="DJ1" s="818"/>
      <c r="DK1" s="818"/>
      <c r="DL1" s="818"/>
      <c r="DM1" s="818"/>
      <c r="DN1" s="818"/>
      <c r="DO1" s="818"/>
      <c r="DP1" s="818"/>
      <c r="DQ1" s="818"/>
      <c r="DR1" s="818"/>
      <c r="DS1" s="818"/>
      <c r="DT1" s="818"/>
      <c r="DU1" s="818"/>
      <c r="DV1" s="818"/>
      <c r="DW1" s="818"/>
      <c r="DX1" s="818"/>
      <c r="DY1" s="818"/>
      <c r="DZ1" s="818"/>
      <c r="EA1" s="818"/>
      <c r="EB1" s="818"/>
      <c r="EC1" s="818"/>
      <c r="ED1" s="818"/>
      <c r="EE1" s="818"/>
      <c r="EF1" s="818"/>
      <c r="EG1" s="818"/>
      <c r="EH1" s="818"/>
      <c r="EI1" s="818"/>
      <c r="EJ1" s="818"/>
      <c r="EK1" s="818"/>
      <c r="EL1" s="818"/>
      <c r="EM1" s="818"/>
      <c r="EN1" s="818"/>
      <c r="EO1" s="818"/>
      <c r="EP1" s="818"/>
      <c r="EQ1" s="818"/>
      <c r="ER1" s="818"/>
      <c r="ES1" s="818"/>
      <c r="ET1" s="818"/>
      <c r="EU1" s="818"/>
      <c r="EV1" s="818"/>
      <c r="EW1" s="818"/>
      <c r="EX1" s="818"/>
      <c r="EY1" s="818"/>
      <c r="EZ1" s="818"/>
      <c r="FA1" s="818"/>
      <c r="FB1" s="818"/>
      <c r="FC1" s="818"/>
      <c r="FD1" s="818"/>
      <c r="FE1" s="818"/>
      <c r="FF1" s="818"/>
      <c r="FG1" s="818"/>
      <c r="FH1" s="818"/>
      <c r="FI1" s="818"/>
      <c r="FJ1" s="818"/>
      <c r="FK1" s="818"/>
      <c r="FL1" s="818"/>
      <c r="FM1" s="818"/>
      <c r="FN1" s="818"/>
      <c r="FO1" s="818"/>
      <c r="FP1" s="818"/>
      <c r="FQ1" s="818"/>
      <c r="FR1" s="818"/>
      <c r="FS1" s="818"/>
      <c r="FT1" s="818"/>
      <c r="FU1" s="818"/>
      <c r="FV1" s="818"/>
      <c r="FW1" s="818"/>
      <c r="FX1" s="818"/>
      <c r="FY1" s="818"/>
      <c r="FZ1" s="818"/>
      <c r="GA1" s="818"/>
      <c r="GB1" s="818"/>
      <c r="GC1" s="818"/>
      <c r="GD1" s="818"/>
      <c r="GE1" s="818"/>
      <c r="GF1" s="818"/>
      <c r="GG1" s="818"/>
      <c r="GH1" s="818"/>
      <c r="GI1" s="818"/>
      <c r="GJ1" s="818"/>
      <c r="GK1" s="818"/>
      <c r="GL1" s="818"/>
      <c r="GM1" s="818"/>
      <c r="GN1" s="818"/>
      <c r="GO1" s="818"/>
      <c r="GP1" s="818"/>
      <c r="GQ1" s="818"/>
      <c r="GR1" s="818"/>
      <c r="GS1" s="818"/>
      <c r="GT1" s="818"/>
      <c r="GU1" s="818"/>
      <c r="GV1" s="818"/>
      <c r="GW1" s="818"/>
      <c r="GX1" s="818"/>
      <c r="GY1" s="818"/>
      <c r="GZ1" s="818"/>
      <c r="HA1" s="818"/>
      <c r="HB1" s="818"/>
      <c r="HC1" s="818"/>
      <c r="HD1" s="818"/>
      <c r="HE1" s="818"/>
      <c r="HF1" s="818"/>
      <c r="HG1" s="818"/>
      <c r="HH1" s="818"/>
      <c r="HI1" s="818"/>
      <c r="HJ1" s="818"/>
      <c r="HK1" s="818"/>
      <c r="HL1" s="818"/>
      <c r="HM1" s="818"/>
      <c r="HN1" s="818"/>
      <c r="HO1" s="818"/>
      <c r="HP1" s="818"/>
      <c r="HQ1" s="818"/>
      <c r="HR1" s="818"/>
      <c r="HS1" s="818"/>
      <c r="HT1" s="818"/>
      <c r="HU1" s="818"/>
      <c r="HV1" s="818"/>
      <c r="HW1" s="818"/>
      <c r="HX1" s="818"/>
      <c r="HY1" s="818"/>
      <c r="HZ1" s="818"/>
      <c r="IA1" s="818"/>
      <c r="IB1" s="818"/>
      <c r="IC1" s="818"/>
      <c r="ID1" s="818"/>
      <c r="IE1" s="818"/>
      <c r="IF1" s="818"/>
      <c r="IG1" s="818"/>
      <c r="IH1" s="818"/>
      <c r="II1" s="818"/>
      <c r="IJ1" s="818"/>
      <c r="IK1" s="818"/>
      <c r="IL1" s="818"/>
      <c r="IM1" s="818"/>
      <c r="IN1" s="818"/>
      <c r="IO1" s="818"/>
      <c r="IP1" s="818"/>
      <c r="IQ1" s="818"/>
      <c r="IR1" s="818"/>
      <c r="IS1" s="818"/>
      <c r="IT1" s="818"/>
    </row>
    <row r="2" spans="1:254" s="715" customFormat="1" ht="14.25" customHeight="1" thickBot="1">
      <c r="A2" s="69"/>
      <c r="B2" s="69"/>
      <c r="C2" s="69"/>
      <c r="D2" s="69"/>
      <c r="E2" s="69"/>
      <c r="F2" s="69"/>
      <c r="G2" s="69"/>
      <c r="H2" s="78"/>
      <c r="I2" s="835"/>
      <c r="J2" s="69"/>
      <c r="K2" s="834"/>
      <c r="L2" s="834"/>
      <c r="M2" s="834"/>
      <c r="R2" s="818"/>
      <c r="S2" s="818"/>
      <c r="T2" s="818"/>
      <c r="U2" s="818"/>
      <c r="V2" s="818"/>
      <c r="W2" s="818"/>
      <c r="X2" s="818"/>
      <c r="Y2" s="818"/>
      <c r="Z2" s="818"/>
      <c r="AA2" s="818"/>
      <c r="AB2" s="818"/>
      <c r="AC2" s="818"/>
      <c r="AD2" s="818"/>
      <c r="AE2" s="818"/>
      <c r="AF2" s="818"/>
      <c r="AG2" s="818"/>
      <c r="AH2" s="818"/>
      <c r="AI2" s="818"/>
      <c r="AJ2" s="818"/>
      <c r="AK2" s="818"/>
      <c r="AL2" s="818"/>
      <c r="AM2" s="818"/>
      <c r="AN2" s="818"/>
      <c r="AO2" s="818"/>
      <c r="AP2" s="818"/>
      <c r="AQ2" s="818"/>
      <c r="AR2" s="818"/>
      <c r="AS2" s="818"/>
      <c r="AT2" s="818"/>
      <c r="AU2" s="818"/>
      <c r="AV2" s="818"/>
      <c r="AW2" s="818"/>
      <c r="AX2" s="818"/>
      <c r="AY2" s="818"/>
      <c r="AZ2" s="818"/>
      <c r="BA2" s="818"/>
      <c r="BB2" s="818"/>
      <c r="BC2" s="818"/>
      <c r="BD2" s="818"/>
      <c r="BE2" s="818"/>
      <c r="BF2" s="818"/>
      <c r="BG2" s="818"/>
      <c r="BH2" s="818"/>
      <c r="BI2" s="818"/>
      <c r="BJ2" s="818"/>
      <c r="BK2" s="818"/>
      <c r="BL2" s="818"/>
      <c r="BM2" s="818"/>
      <c r="BN2" s="818"/>
      <c r="BO2" s="818"/>
      <c r="BP2" s="818"/>
      <c r="BQ2" s="818"/>
      <c r="BR2" s="818"/>
      <c r="BS2" s="818"/>
      <c r="BT2" s="818"/>
      <c r="BU2" s="818"/>
      <c r="BV2" s="818"/>
      <c r="BW2" s="818"/>
      <c r="BX2" s="818"/>
      <c r="BY2" s="818"/>
      <c r="BZ2" s="818"/>
      <c r="CA2" s="818"/>
      <c r="CB2" s="818"/>
      <c r="CC2" s="818"/>
      <c r="CD2" s="818"/>
      <c r="CE2" s="818"/>
      <c r="CF2" s="818"/>
      <c r="CG2" s="818"/>
      <c r="CH2" s="818"/>
      <c r="CI2" s="818"/>
      <c r="CJ2" s="818"/>
      <c r="CK2" s="818"/>
      <c r="CL2" s="818"/>
      <c r="CM2" s="818"/>
      <c r="CN2" s="818"/>
      <c r="CO2" s="818"/>
      <c r="CP2" s="818"/>
      <c r="CQ2" s="818"/>
      <c r="CR2" s="818"/>
      <c r="CS2" s="818"/>
      <c r="CT2" s="818"/>
      <c r="CU2" s="818"/>
      <c r="CV2" s="818"/>
      <c r="CW2" s="818"/>
      <c r="CX2" s="818"/>
      <c r="CY2" s="818"/>
      <c r="CZ2" s="818"/>
      <c r="DA2" s="818"/>
      <c r="DB2" s="818"/>
      <c r="DC2" s="818"/>
      <c r="DD2" s="818"/>
      <c r="DE2" s="818"/>
      <c r="DF2" s="818"/>
      <c r="DG2" s="818"/>
      <c r="DH2" s="818"/>
      <c r="DI2" s="818"/>
      <c r="DJ2" s="818"/>
      <c r="DK2" s="818"/>
      <c r="DL2" s="818"/>
      <c r="DM2" s="818"/>
      <c r="DN2" s="818"/>
      <c r="DO2" s="818"/>
      <c r="DP2" s="818"/>
      <c r="DQ2" s="818"/>
      <c r="DR2" s="818"/>
      <c r="DS2" s="818"/>
      <c r="DT2" s="818"/>
      <c r="DU2" s="818"/>
      <c r="DV2" s="818"/>
      <c r="DW2" s="818"/>
      <c r="DX2" s="818"/>
      <c r="DY2" s="818"/>
      <c r="DZ2" s="818"/>
      <c r="EA2" s="818"/>
      <c r="EB2" s="818"/>
      <c r="EC2" s="818"/>
      <c r="ED2" s="818"/>
      <c r="EE2" s="818"/>
      <c r="EF2" s="818"/>
      <c r="EG2" s="818"/>
      <c r="EH2" s="818"/>
      <c r="EI2" s="818"/>
      <c r="EJ2" s="818"/>
      <c r="EK2" s="818"/>
      <c r="EL2" s="818"/>
      <c r="EM2" s="818"/>
      <c r="EN2" s="818"/>
      <c r="EO2" s="818"/>
      <c r="EP2" s="818"/>
      <c r="EQ2" s="818"/>
      <c r="ER2" s="818"/>
      <c r="ES2" s="818"/>
      <c r="ET2" s="818"/>
      <c r="EU2" s="818"/>
      <c r="EV2" s="818"/>
      <c r="EW2" s="818"/>
      <c r="EX2" s="818"/>
      <c r="EY2" s="818"/>
      <c r="EZ2" s="818"/>
      <c r="FA2" s="818"/>
      <c r="FB2" s="818"/>
      <c r="FC2" s="818"/>
      <c r="FD2" s="818"/>
      <c r="FE2" s="818"/>
      <c r="FF2" s="818"/>
      <c r="FG2" s="818"/>
      <c r="FH2" s="818"/>
      <c r="FI2" s="818"/>
      <c r="FJ2" s="818"/>
      <c r="FK2" s="818"/>
      <c r="FL2" s="818"/>
      <c r="FM2" s="818"/>
      <c r="FN2" s="818"/>
      <c r="FO2" s="818"/>
      <c r="FP2" s="818"/>
      <c r="FQ2" s="818"/>
      <c r="FR2" s="818"/>
      <c r="FS2" s="818"/>
      <c r="FT2" s="818"/>
      <c r="FU2" s="818"/>
      <c r="FV2" s="818"/>
      <c r="FW2" s="818"/>
      <c r="FX2" s="818"/>
      <c r="FY2" s="818"/>
      <c r="FZ2" s="818"/>
      <c r="GA2" s="818"/>
      <c r="GB2" s="818"/>
      <c r="GC2" s="818"/>
      <c r="GD2" s="818"/>
      <c r="GE2" s="818"/>
      <c r="GF2" s="818"/>
      <c r="GG2" s="818"/>
      <c r="GH2" s="818"/>
      <c r="GI2" s="818"/>
      <c r="GJ2" s="818"/>
      <c r="GK2" s="818"/>
      <c r="GL2" s="818"/>
      <c r="GM2" s="818"/>
      <c r="GN2" s="818"/>
      <c r="GO2" s="818"/>
      <c r="GP2" s="818"/>
      <c r="GQ2" s="818"/>
      <c r="GR2" s="818"/>
      <c r="GS2" s="818"/>
      <c r="GT2" s="818"/>
      <c r="GU2" s="818"/>
      <c r="GV2" s="818"/>
      <c r="GW2" s="818"/>
      <c r="GX2" s="818"/>
      <c r="GY2" s="818"/>
      <c r="GZ2" s="818"/>
      <c r="HA2" s="818"/>
      <c r="HB2" s="818"/>
      <c r="HC2" s="818"/>
      <c r="HD2" s="818"/>
      <c r="HE2" s="818"/>
      <c r="HF2" s="818"/>
      <c r="HG2" s="818"/>
      <c r="HH2" s="818"/>
      <c r="HI2" s="818"/>
      <c r="HJ2" s="818"/>
      <c r="HK2" s="818"/>
      <c r="HL2" s="818"/>
      <c r="HM2" s="818"/>
      <c r="HN2" s="818"/>
      <c r="HO2" s="818"/>
      <c r="HP2" s="818"/>
      <c r="HQ2" s="818"/>
      <c r="HR2" s="818"/>
      <c r="HS2" s="818"/>
      <c r="HT2" s="818"/>
      <c r="HU2" s="818"/>
      <c r="HV2" s="818"/>
      <c r="HW2" s="818"/>
      <c r="HX2" s="818"/>
      <c r="HY2" s="818"/>
      <c r="HZ2" s="818"/>
      <c r="IA2" s="818"/>
      <c r="IB2" s="818"/>
      <c r="IC2" s="818"/>
      <c r="ID2" s="818"/>
      <c r="IE2" s="818"/>
      <c r="IF2" s="818"/>
      <c r="IG2" s="818"/>
      <c r="IH2" s="818"/>
      <c r="II2" s="818"/>
      <c r="IJ2" s="818"/>
      <c r="IK2" s="818"/>
      <c r="IL2" s="818"/>
      <c r="IM2" s="818"/>
      <c r="IN2" s="818"/>
      <c r="IO2" s="818"/>
      <c r="IP2" s="818"/>
      <c r="IQ2" s="818"/>
      <c r="IR2" s="818"/>
      <c r="IS2" s="818"/>
      <c r="IT2" s="818"/>
    </row>
    <row r="3" spans="1:254" s="826" customFormat="1" ht="15" customHeight="1" thickBot="1">
      <c r="A3" s="1700" t="s">
        <v>98</v>
      </c>
      <c r="B3" s="1933"/>
      <c r="C3" s="1701"/>
      <c r="D3" s="1934">
        <f>IF('LFA_Programmatic Progress_1A'!C3=0,"",'LFA_Programmatic Progress_1A'!C3)</f>
      </c>
      <c r="E3" s="1935"/>
      <c r="F3" s="1935"/>
      <c r="G3" s="1936"/>
      <c r="H3" s="828"/>
      <c r="I3" s="63"/>
      <c r="J3" s="63"/>
      <c r="K3" s="833"/>
      <c r="L3" s="827"/>
      <c r="M3" s="827"/>
      <c r="N3" s="827"/>
      <c r="O3" s="827"/>
      <c r="P3" s="827"/>
      <c r="Q3" s="827"/>
      <c r="R3" s="818"/>
      <c r="S3" s="818"/>
      <c r="T3" s="818"/>
      <c r="U3" s="818"/>
      <c r="V3" s="818"/>
      <c r="W3" s="818"/>
      <c r="X3" s="818"/>
      <c r="Y3" s="818"/>
      <c r="Z3" s="818"/>
      <c r="AA3" s="818"/>
      <c r="AB3" s="818"/>
      <c r="AC3" s="818"/>
      <c r="AD3" s="818"/>
      <c r="AE3" s="818"/>
      <c r="AF3" s="818"/>
      <c r="AG3" s="818"/>
      <c r="AH3" s="818"/>
      <c r="AI3" s="818"/>
      <c r="AJ3" s="818"/>
      <c r="AK3" s="818"/>
      <c r="AL3" s="818"/>
      <c r="AM3" s="818"/>
      <c r="AN3" s="818"/>
      <c r="AO3" s="818"/>
      <c r="AP3" s="818"/>
      <c r="AQ3" s="818"/>
      <c r="AR3" s="818"/>
      <c r="AS3" s="818"/>
      <c r="AT3" s="818"/>
      <c r="AU3" s="818"/>
      <c r="AV3" s="818"/>
      <c r="AW3" s="818"/>
      <c r="AX3" s="818"/>
      <c r="AY3" s="818"/>
      <c r="AZ3" s="818"/>
      <c r="BA3" s="818"/>
      <c r="BB3" s="818"/>
      <c r="BC3" s="818"/>
      <c r="BD3" s="818"/>
      <c r="BE3" s="818"/>
      <c r="BF3" s="818"/>
      <c r="BG3" s="818"/>
      <c r="BH3" s="818"/>
      <c r="BI3" s="818"/>
      <c r="BJ3" s="818"/>
      <c r="BK3" s="818"/>
      <c r="BL3" s="818"/>
      <c r="BM3" s="818"/>
      <c r="BN3" s="818"/>
      <c r="BO3" s="818"/>
      <c r="BP3" s="818"/>
      <c r="BQ3" s="818"/>
      <c r="BR3" s="818"/>
      <c r="BS3" s="818"/>
      <c r="BT3" s="818"/>
      <c r="BU3" s="818"/>
      <c r="BV3" s="818"/>
      <c r="BW3" s="818"/>
      <c r="BX3" s="818"/>
      <c r="BY3" s="818"/>
      <c r="BZ3" s="818"/>
      <c r="CA3" s="818"/>
      <c r="CB3" s="818"/>
      <c r="CC3" s="818"/>
      <c r="CD3" s="818"/>
      <c r="CE3" s="818"/>
      <c r="CF3" s="818"/>
      <c r="CG3" s="818"/>
      <c r="CH3" s="818"/>
      <c r="CI3" s="818"/>
      <c r="CJ3" s="818"/>
      <c r="CK3" s="818"/>
      <c r="CL3" s="818"/>
      <c r="CM3" s="818"/>
      <c r="CN3" s="818"/>
      <c r="CO3" s="818"/>
      <c r="CP3" s="818"/>
      <c r="CQ3" s="818"/>
      <c r="CR3" s="818"/>
      <c r="CS3" s="818"/>
      <c r="CT3" s="818"/>
      <c r="CU3" s="818"/>
      <c r="CV3" s="818"/>
      <c r="CW3" s="818"/>
      <c r="CX3" s="818"/>
      <c r="CY3" s="818"/>
      <c r="CZ3" s="818"/>
      <c r="DA3" s="818"/>
      <c r="DB3" s="818"/>
      <c r="DC3" s="818"/>
      <c r="DD3" s="818"/>
      <c r="DE3" s="818"/>
      <c r="DF3" s="818"/>
      <c r="DG3" s="818"/>
      <c r="DH3" s="818"/>
      <c r="DI3" s="818"/>
      <c r="DJ3" s="818"/>
      <c r="DK3" s="818"/>
      <c r="DL3" s="818"/>
      <c r="DM3" s="818"/>
      <c r="DN3" s="818"/>
      <c r="DO3" s="818"/>
      <c r="DP3" s="818"/>
      <c r="DQ3" s="818"/>
      <c r="DR3" s="818"/>
      <c r="DS3" s="818"/>
      <c r="DT3" s="818"/>
      <c r="DU3" s="818"/>
      <c r="DV3" s="818"/>
      <c r="DW3" s="818"/>
      <c r="DX3" s="818"/>
      <c r="DY3" s="818"/>
      <c r="DZ3" s="818"/>
      <c r="EA3" s="818"/>
      <c r="EB3" s="818"/>
      <c r="EC3" s="818"/>
      <c r="ED3" s="818"/>
      <c r="EE3" s="818"/>
      <c r="EF3" s="818"/>
      <c r="EG3" s="818"/>
      <c r="EH3" s="818"/>
      <c r="EI3" s="818"/>
      <c r="EJ3" s="818"/>
      <c r="EK3" s="818"/>
      <c r="EL3" s="818"/>
      <c r="EM3" s="818"/>
      <c r="EN3" s="818"/>
      <c r="EO3" s="818"/>
      <c r="EP3" s="818"/>
      <c r="EQ3" s="818"/>
      <c r="ER3" s="818"/>
      <c r="ES3" s="818"/>
      <c r="ET3" s="818"/>
      <c r="EU3" s="818"/>
      <c r="EV3" s="818"/>
      <c r="EW3" s="818"/>
      <c r="EX3" s="818"/>
      <c r="EY3" s="818"/>
      <c r="EZ3" s="818"/>
      <c r="FA3" s="818"/>
      <c r="FB3" s="818"/>
      <c r="FC3" s="818"/>
      <c r="FD3" s="818"/>
      <c r="FE3" s="818"/>
      <c r="FF3" s="818"/>
      <c r="FG3" s="818"/>
      <c r="FH3" s="818"/>
      <c r="FI3" s="818"/>
      <c r="FJ3" s="818"/>
      <c r="FK3" s="818"/>
      <c r="FL3" s="818"/>
      <c r="FM3" s="818"/>
      <c r="FN3" s="818"/>
      <c r="FO3" s="818"/>
      <c r="FP3" s="818"/>
      <c r="FQ3" s="818"/>
      <c r="FR3" s="818"/>
      <c r="FS3" s="818"/>
      <c r="FT3" s="818"/>
      <c r="FU3" s="818"/>
      <c r="FV3" s="818"/>
      <c r="FW3" s="818"/>
      <c r="FX3" s="818"/>
      <c r="FY3" s="818"/>
      <c r="FZ3" s="818"/>
      <c r="GA3" s="818"/>
      <c r="GB3" s="818"/>
      <c r="GC3" s="818"/>
      <c r="GD3" s="818"/>
      <c r="GE3" s="818"/>
      <c r="GF3" s="818"/>
      <c r="GG3" s="818"/>
      <c r="GH3" s="818"/>
      <c r="GI3" s="818"/>
      <c r="GJ3" s="818"/>
      <c r="GK3" s="818"/>
      <c r="GL3" s="818"/>
      <c r="GM3" s="818"/>
      <c r="GN3" s="818"/>
      <c r="GO3" s="818"/>
      <c r="GP3" s="818"/>
      <c r="GQ3" s="818"/>
      <c r="GR3" s="818"/>
      <c r="GS3" s="818"/>
      <c r="GT3" s="818"/>
      <c r="GU3" s="818"/>
      <c r="GV3" s="818"/>
      <c r="GW3" s="818"/>
      <c r="GX3" s="818"/>
      <c r="GY3" s="818"/>
      <c r="GZ3" s="818"/>
      <c r="HA3" s="818"/>
      <c r="HB3" s="818"/>
      <c r="HC3" s="818"/>
      <c r="HD3" s="818"/>
      <c r="HE3" s="818"/>
      <c r="HF3" s="818"/>
      <c r="HG3" s="818"/>
      <c r="HH3" s="818"/>
      <c r="HI3" s="818"/>
      <c r="HJ3" s="818"/>
      <c r="HK3" s="818"/>
      <c r="HL3" s="818"/>
      <c r="HM3" s="818"/>
      <c r="HN3" s="818"/>
      <c r="HO3" s="818"/>
      <c r="HP3" s="818"/>
      <c r="HQ3" s="818"/>
      <c r="HR3" s="818"/>
      <c r="HS3" s="818"/>
      <c r="HT3" s="818"/>
      <c r="HU3" s="818"/>
      <c r="HV3" s="818"/>
      <c r="HW3" s="818"/>
      <c r="HX3" s="818"/>
      <c r="HY3" s="818"/>
      <c r="HZ3" s="818"/>
      <c r="IA3" s="818"/>
      <c r="IB3" s="818"/>
      <c r="IC3" s="818"/>
      <c r="ID3" s="818"/>
      <c r="IE3" s="818"/>
      <c r="IF3" s="818"/>
      <c r="IG3" s="818"/>
      <c r="IH3" s="818"/>
      <c r="II3" s="818"/>
      <c r="IJ3" s="818"/>
      <c r="IK3" s="818"/>
      <c r="IL3" s="818"/>
      <c r="IM3" s="818"/>
      <c r="IN3" s="818"/>
      <c r="IO3" s="818"/>
      <c r="IP3" s="818"/>
      <c r="IQ3" s="818"/>
      <c r="IR3" s="818"/>
      <c r="IS3" s="818"/>
      <c r="IT3" s="818"/>
    </row>
    <row r="4" spans="1:252" s="826" customFormat="1" ht="27.75" customHeight="1" thickBot="1">
      <c r="A4" s="99" t="s">
        <v>113</v>
      </c>
      <c r="B4" s="830"/>
      <c r="C4" s="830"/>
      <c r="D4" s="886"/>
      <c r="E4" s="886"/>
      <c r="F4" s="886"/>
      <c r="G4" s="886"/>
      <c r="H4" s="830"/>
      <c r="I4" s="830"/>
      <c r="J4" s="830"/>
      <c r="K4" s="715"/>
      <c r="L4" s="715"/>
      <c r="M4" s="715"/>
      <c r="N4" s="715"/>
      <c r="O4" s="715"/>
      <c r="P4" s="715"/>
      <c r="Q4" s="715"/>
      <c r="R4" s="715"/>
      <c r="S4" s="715"/>
      <c r="T4" s="715"/>
      <c r="U4" s="715"/>
      <c r="V4" s="715"/>
      <c r="W4" s="715"/>
      <c r="X4" s="715"/>
      <c r="Y4" s="715"/>
      <c r="Z4" s="715"/>
      <c r="AA4" s="715"/>
      <c r="AB4" s="715"/>
      <c r="AC4" s="715"/>
      <c r="AD4" s="715"/>
      <c r="AE4" s="715"/>
      <c r="AF4" s="715"/>
      <c r="AG4" s="715"/>
      <c r="AH4" s="715"/>
      <c r="AI4" s="715"/>
      <c r="AJ4" s="715"/>
      <c r="AK4" s="715"/>
      <c r="AL4" s="715"/>
      <c r="AM4" s="715"/>
      <c r="AN4" s="715"/>
      <c r="AO4" s="715"/>
      <c r="AP4" s="715"/>
      <c r="AQ4" s="715"/>
      <c r="AR4" s="715"/>
      <c r="AS4" s="715"/>
      <c r="AT4" s="715"/>
      <c r="AU4" s="715"/>
      <c r="AV4" s="715"/>
      <c r="AW4" s="715"/>
      <c r="AX4" s="715"/>
      <c r="AY4" s="715"/>
      <c r="AZ4" s="715"/>
      <c r="BA4" s="715"/>
      <c r="BB4" s="715"/>
      <c r="BC4" s="715"/>
      <c r="BD4" s="715"/>
      <c r="BE4" s="715"/>
      <c r="BF4" s="715"/>
      <c r="BG4" s="715"/>
      <c r="BH4" s="715"/>
      <c r="BI4" s="715"/>
      <c r="BJ4" s="715"/>
      <c r="BK4" s="715"/>
      <c r="BL4" s="715"/>
      <c r="BM4" s="715"/>
      <c r="BN4" s="715"/>
      <c r="BO4" s="715"/>
      <c r="BP4" s="715"/>
      <c r="BQ4" s="715"/>
      <c r="BR4" s="715"/>
      <c r="BS4" s="715"/>
      <c r="BT4" s="715"/>
      <c r="BU4" s="715"/>
      <c r="BV4" s="715"/>
      <c r="BW4" s="715"/>
      <c r="BX4" s="715"/>
      <c r="BY4" s="715"/>
      <c r="BZ4" s="715"/>
      <c r="CA4" s="715"/>
      <c r="CB4" s="715"/>
      <c r="CC4" s="715"/>
      <c r="CD4" s="715"/>
      <c r="CE4" s="715"/>
      <c r="CF4" s="715"/>
      <c r="CG4" s="715"/>
      <c r="CH4" s="715"/>
      <c r="CI4" s="715"/>
      <c r="CJ4" s="715"/>
      <c r="CK4" s="715"/>
      <c r="CL4" s="715"/>
      <c r="CM4" s="715"/>
      <c r="CN4" s="715"/>
      <c r="CO4" s="715"/>
      <c r="CP4" s="715"/>
      <c r="CQ4" s="715"/>
      <c r="CR4" s="715"/>
      <c r="CS4" s="715"/>
      <c r="CT4" s="715"/>
      <c r="CU4" s="715"/>
      <c r="CV4" s="715"/>
      <c r="CW4" s="715"/>
      <c r="CX4" s="715"/>
      <c r="CY4" s="715"/>
      <c r="CZ4" s="715"/>
      <c r="DA4" s="715"/>
      <c r="DB4" s="715"/>
      <c r="DC4" s="715"/>
      <c r="DD4" s="715"/>
      <c r="DE4" s="715"/>
      <c r="DF4" s="715"/>
      <c r="DG4" s="715"/>
      <c r="DH4" s="715"/>
      <c r="DI4" s="715"/>
      <c r="DJ4" s="715"/>
      <c r="DK4" s="715"/>
      <c r="DL4" s="715"/>
      <c r="DM4" s="715"/>
      <c r="DN4" s="715"/>
      <c r="DO4" s="715"/>
      <c r="DP4" s="715"/>
      <c r="DQ4" s="715"/>
      <c r="DR4" s="715"/>
      <c r="DS4" s="715"/>
      <c r="DT4" s="715"/>
      <c r="DU4" s="715"/>
      <c r="DV4" s="715"/>
      <c r="DW4" s="715"/>
      <c r="DX4" s="715"/>
      <c r="DY4" s="715"/>
      <c r="DZ4" s="715"/>
      <c r="EA4" s="715"/>
      <c r="EB4" s="715"/>
      <c r="EC4" s="715"/>
      <c r="ED4" s="715"/>
      <c r="EE4" s="715"/>
      <c r="EF4" s="715"/>
      <c r="EG4" s="715"/>
      <c r="EH4" s="715"/>
      <c r="EI4" s="715"/>
      <c r="EJ4" s="715"/>
      <c r="EK4" s="715"/>
      <c r="EL4" s="715"/>
      <c r="EM4" s="715"/>
      <c r="EN4" s="715"/>
      <c r="EO4" s="715"/>
      <c r="EP4" s="715"/>
      <c r="EQ4" s="715"/>
      <c r="ER4" s="715"/>
      <c r="ES4" s="715"/>
      <c r="ET4" s="715"/>
      <c r="EU4" s="715"/>
      <c r="EV4" s="715"/>
      <c r="EW4" s="715"/>
      <c r="EX4" s="715"/>
      <c r="EY4" s="715"/>
      <c r="EZ4" s="715"/>
      <c r="FA4" s="715"/>
      <c r="FB4" s="715"/>
      <c r="FC4" s="715"/>
      <c r="FD4" s="715"/>
      <c r="FE4" s="715"/>
      <c r="FF4" s="715"/>
      <c r="FG4" s="715"/>
      <c r="FH4" s="715"/>
      <c r="FI4" s="715"/>
      <c r="FJ4" s="715"/>
      <c r="FK4" s="715"/>
      <c r="FL4" s="715"/>
      <c r="FM4" s="715"/>
      <c r="FN4" s="715"/>
      <c r="FO4" s="715"/>
      <c r="FP4" s="715"/>
      <c r="FQ4" s="715"/>
      <c r="FR4" s="715"/>
      <c r="FS4" s="715"/>
      <c r="FT4" s="715"/>
      <c r="FU4" s="715"/>
      <c r="FV4" s="715"/>
      <c r="FW4" s="715"/>
      <c r="FX4" s="715"/>
      <c r="FY4" s="715"/>
      <c r="FZ4" s="715"/>
      <c r="GA4" s="715"/>
      <c r="GB4" s="715"/>
      <c r="GC4" s="715"/>
      <c r="GD4" s="715"/>
      <c r="GE4" s="715"/>
      <c r="GF4" s="715"/>
      <c r="GG4" s="715"/>
      <c r="GH4" s="715"/>
      <c r="GI4" s="715"/>
      <c r="GJ4" s="715"/>
      <c r="GK4" s="715"/>
      <c r="GL4" s="715"/>
      <c r="GM4" s="715"/>
      <c r="GN4" s="715"/>
      <c r="GO4" s="715"/>
      <c r="GP4" s="715"/>
      <c r="GQ4" s="715"/>
      <c r="GR4" s="715"/>
      <c r="GS4" s="715"/>
      <c r="GT4" s="715"/>
      <c r="GU4" s="715"/>
      <c r="GV4" s="715"/>
      <c r="GW4" s="715"/>
      <c r="GX4" s="715"/>
      <c r="GY4" s="715"/>
      <c r="GZ4" s="715"/>
      <c r="HA4" s="715"/>
      <c r="HB4" s="715"/>
      <c r="HC4" s="715"/>
      <c r="HD4" s="715"/>
      <c r="HE4" s="715"/>
      <c r="HF4" s="715"/>
      <c r="HG4" s="715"/>
      <c r="HH4" s="715"/>
      <c r="HI4" s="715"/>
      <c r="HJ4" s="715"/>
      <c r="HK4" s="715"/>
      <c r="HL4" s="715"/>
      <c r="HM4" s="715"/>
      <c r="HN4" s="715"/>
      <c r="HO4" s="715"/>
      <c r="HP4" s="715"/>
      <c r="HQ4" s="715"/>
      <c r="HR4" s="715"/>
      <c r="HS4" s="715"/>
      <c r="HT4" s="715"/>
      <c r="HU4" s="715"/>
      <c r="HV4" s="715"/>
      <c r="HW4" s="715"/>
      <c r="HX4" s="715"/>
      <c r="HY4" s="715"/>
      <c r="HZ4" s="715"/>
      <c r="IA4" s="715"/>
      <c r="IB4" s="715"/>
      <c r="IC4" s="715"/>
      <c r="ID4" s="715"/>
      <c r="IE4" s="715"/>
      <c r="IF4" s="715"/>
      <c r="IG4" s="715"/>
      <c r="IH4" s="715"/>
      <c r="II4" s="715"/>
      <c r="IJ4" s="715"/>
      <c r="IK4" s="715"/>
      <c r="IL4" s="715"/>
      <c r="IM4" s="715"/>
      <c r="IN4" s="715"/>
      <c r="IO4" s="715"/>
      <c r="IP4" s="715"/>
      <c r="IQ4" s="715"/>
      <c r="IR4" s="715"/>
    </row>
    <row r="5" spans="1:254" s="826" customFormat="1" ht="15" customHeight="1">
      <c r="A5" s="1326" t="s">
        <v>67</v>
      </c>
      <c r="B5" s="1402"/>
      <c r="C5" s="1327"/>
      <c r="D5" s="1937" t="str">
        <f>IF('PR_Programmatic Progress_1A'!C5="","",'PR_Programmatic Progress_1A'!C5)</f>
        <v>Georgia</v>
      </c>
      <c r="E5" s="1938"/>
      <c r="F5" s="1938"/>
      <c r="G5" s="1939"/>
      <c r="H5" s="828"/>
      <c r="I5" s="63"/>
      <c r="J5" s="63"/>
      <c r="K5" s="833"/>
      <c r="L5" s="827"/>
      <c r="M5" s="827"/>
      <c r="N5" s="827"/>
      <c r="O5" s="827"/>
      <c r="P5" s="827"/>
      <c r="Q5" s="827"/>
      <c r="R5" s="818"/>
      <c r="S5" s="818"/>
      <c r="T5" s="818"/>
      <c r="U5" s="818"/>
      <c r="V5" s="818"/>
      <c r="W5" s="818"/>
      <c r="X5" s="818"/>
      <c r="Y5" s="818"/>
      <c r="Z5" s="818"/>
      <c r="AA5" s="818"/>
      <c r="AB5" s="818"/>
      <c r="AC5" s="818"/>
      <c r="AD5" s="818"/>
      <c r="AE5" s="818"/>
      <c r="AF5" s="818"/>
      <c r="AG5" s="818"/>
      <c r="AH5" s="818"/>
      <c r="AI5" s="818"/>
      <c r="AJ5" s="818"/>
      <c r="AK5" s="818"/>
      <c r="AL5" s="818"/>
      <c r="AM5" s="818"/>
      <c r="AN5" s="818"/>
      <c r="AO5" s="818"/>
      <c r="AP5" s="818"/>
      <c r="AQ5" s="818"/>
      <c r="AR5" s="818"/>
      <c r="AS5" s="818"/>
      <c r="AT5" s="818"/>
      <c r="AU5" s="818"/>
      <c r="AV5" s="818"/>
      <c r="AW5" s="818"/>
      <c r="AX5" s="818"/>
      <c r="AY5" s="818"/>
      <c r="AZ5" s="818"/>
      <c r="BA5" s="818"/>
      <c r="BB5" s="818"/>
      <c r="BC5" s="818"/>
      <c r="BD5" s="818"/>
      <c r="BE5" s="818"/>
      <c r="BF5" s="818"/>
      <c r="BG5" s="818"/>
      <c r="BH5" s="818"/>
      <c r="BI5" s="818"/>
      <c r="BJ5" s="818"/>
      <c r="BK5" s="818"/>
      <c r="BL5" s="818"/>
      <c r="BM5" s="818"/>
      <c r="BN5" s="818"/>
      <c r="BO5" s="818"/>
      <c r="BP5" s="818"/>
      <c r="BQ5" s="818"/>
      <c r="BR5" s="818"/>
      <c r="BS5" s="818"/>
      <c r="BT5" s="818"/>
      <c r="BU5" s="818"/>
      <c r="BV5" s="818"/>
      <c r="BW5" s="818"/>
      <c r="BX5" s="818"/>
      <c r="BY5" s="818"/>
      <c r="BZ5" s="818"/>
      <c r="CA5" s="818"/>
      <c r="CB5" s="818"/>
      <c r="CC5" s="818"/>
      <c r="CD5" s="818"/>
      <c r="CE5" s="818"/>
      <c r="CF5" s="818"/>
      <c r="CG5" s="818"/>
      <c r="CH5" s="818"/>
      <c r="CI5" s="818"/>
      <c r="CJ5" s="818"/>
      <c r="CK5" s="818"/>
      <c r="CL5" s="818"/>
      <c r="CM5" s="818"/>
      <c r="CN5" s="818"/>
      <c r="CO5" s="818"/>
      <c r="CP5" s="818"/>
      <c r="CQ5" s="818"/>
      <c r="CR5" s="818"/>
      <c r="CS5" s="818"/>
      <c r="CT5" s="818"/>
      <c r="CU5" s="818"/>
      <c r="CV5" s="818"/>
      <c r="CW5" s="818"/>
      <c r="CX5" s="818"/>
      <c r="CY5" s="818"/>
      <c r="CZ5" s="818"/>
      <c r="DA5" s="818"/>
      <c r="DB5" s="818"/>
      <c r="DC5" s="818"/>
      <c r="DD5" s="818"/>
      <c r="DE5" s="818"/>
      <c r="DF5" s="818"/>
      <c r="DG5" s="818"/>
      <c r="DH5" s="818"/>
      <c r="DI5" s="818"/>
      <c r="DJ5" s="818"/>
      <c r="DK5" s="818"/>
      <c r="DL5" s="818"/>
      <c r="DM5" s="818"/>
      <c r="DN5" s="818"/>
      <c r="DO5" s="818"/>
      <c r="DP5" s="818"/>
      <c r="DQ5" s="818"/>
      <c r="DR5" s="818"/>
      <c r="DS5" s="818"/>
      <c r="DT5" s="818"/>
      <c r="DU5" s="818"/>
      <c r="DV5" s="818"/>
      <c r="DW5" s="818"/>
      <c r="DX5" s="818"/>
      <c r="DY5" s="818"/>
      <c r="DZ5" s="818"/>
      <c r="EA5" s="818"/>
      <c r="EB5" s="818"/>
      <c r="EC5" s="818"/>
      <c r="ED5" s="818"/>
      <c r="EE5" s="818"/>
      <c r="EF5" s="818"/>
      <c r="EG5" s="818"/>
      <c r="EH5" s="818"/>
      <c r="EI5" s="818"/>
      <c r="EJ5" s="818"/>
      <c r="EK5" s="818"/>
      <c r="EL5" s="818"/>
      <c r="EM5" s="818"/>
      <c r="EN5" s="818"/>
      <c r="EO5" s="818"/>
      <c r="EP5" s="818"/>
      <c r="EQ5" s="818"/>
      <c r="ER5" s="818"/>
      <c r="ES5" s="818"/>
      <c r="ET5" s="818"/>
      <c r="EU5" s="818"/>
      <c r="EV5" s="818"/>
      <c r="EW5" s="818"/>
      <c r="EX5" s="818"/>
      <c r="EY5" s="818"/>
      <c r="EZ5" s="818"/>
      <c r="FA5" s="818"/>
      <c r="FB5" s="818"/>
      <c r="FC5" s="818"/>
      <c r="FD5" s="818"/>
      <c r="FE5" s="818"/>
      <c r="FF5" s="818"/>
      <c r="FG5" s="818"/>
      <c r="FH5" s="818"/>
      <c r="FI5" s="818"/>
      <c r="FJ5" s="818"/>
      <c r="FK5" s="818"/>
      <c r="FL5" s="818"/>
      <c r="FM5" s="818"/>
      <c r="FN5" s="818"/>
      <c r="FO5" s="818"/>
      <c r="FP5" s="818"/>
      <c r="FQ5" s="818"/>
      <c r="FR5" s="818"/>
      <c r="FS5" s="818"/>
      <c r="FT5" s="818"/>
      <c r="FU5" s="818"/>
      <c r="FV5" s="818"/>
      <c r="FW5" s="818"/>
      <c r="FX5" s="818"/>
      <c r="FY5" s="818"/>
      <c r="FZ5" s="818"/>
      <c r="GA5" s="818"/>
      <c r="GB5" s="818"/>
      <c r="GC5" s="818"/>
      <c r="GD5" s="818"/>
      <c r="GE5" s="818"/>
      <c r="GF5" s="818"/>
      <c r="GG5" s="818"/>
      <c r="GH5" s="818"/>
      <c r="GI5" s="818"/>
      <c r="GJ5" s="818"/>
      <c r="GK5" s="818"/>
      <c r="GL5" s="818"/>
      <c r="GM5" s="818"/>
      <c r="GN5" s="818"/>
      <c r="GO5" s="818"/>
      <c r="GP5" s="818"/>
      <c r="GQ5" s="818"/>
      <c r="GR5" s="818"/>
      <c r="GS5" s="818"/>
      <c r="GT5" s="818"/>
      <c r="GU5" s="818"/>
      <c r="GV5" s="818"/>
      <c r="GW5" s="818"/>
      <c r="GX5" s="818"/>
      <c r="GY5" s="818"/>
      <c r="GZ5" s="818"/>
      <c r="HA5" s="818"/>
      <c r="HB5" s="818"/>
      <c r="HC5" s="818"/>
      <c r="HD5" s="818"/>
      <c r="HE5" s="818"/>
      <c r="HF5" s="818"/>
      <c r="HG5" s="818"/>
      <c r="HH5" s="818"/>
      <c r="HI5" s="818"/>
      <c r="HJ5" s="818"/>
      <c r="HK5" s="818"/>
      <c r="HL5" s="818"/>
      <c r="HM5" s="818"/>
      <c r="HN5" s="818"/>
      <c r="HO5" s="818"/>
      <c r="HP5" s="818"/>
      <c r="HQ5" s="818"/>
      <c r="HR5" s="818"/>
      <c r="HS5" s="818"/>
      <c r="HT5" s="818"/>
      <c r="HU5" s="818"/>
      <c r="HV5" s="818"/>
      <c r="HW5" s="818"/>
      <c r="HX5" s="818"/>
      <c r="HY5" s="818"/>
      <c r="HZ5" s="818"/>
      <c r="IA5" s="818"/>
      <c r="IB5" s="818"/>
      <c r="IC5" s="818"/>
      <c r="ID5" s="818"/>
      <c r="IE5" s="818"/>
      <c r="IF5" s="818"/>
      <c r="IG5" s="818"/>
      <c r="IH5" s="818"/>
      <c r="II5" s="818"/>
      <c r="IJ5" s="818"/>
      <c r="IK5" s="818"/>
      <c r="IL5" s="818"/>
      <c r="IM5" s="818"/>
      <c r="IN5" s="818"/>
      <c r="IO5" s="818"/>
      <c r="IP5" s="818"/>
      <c r="IQ5" s="818"/>
      <c r="IR5" s="818"/>
      <c r="IS5" s="818"/>
      <c r="IT5" s="818"/>
    </row>
    <row r="6" spans="1:254" s="826" customFormat="1" ht="15" customHeight="1">
      <c r="A6" s="1334" t="s">
        <v>68</v>
      </c>
      <c r="B6" s="1767"/>
      <c r="C6" s="1335"/>
      <c r="D6" s="1924" t="str">
        <f>IF('PR_Programmatic Progress_1A'!C6="","",'PR_Programmatic Progress_1A'!C6)</f>
        <v>HIV/AIDS</v>
      </c>
      <c r="E6" s="1925"/>
      <c r="F6" s="1925"/>
      <c r="G6" s="1926"/>
      <c r="H6" s="828"/>
      <c r="I6" s="63"/>
      <c r="J6" s="63"/>
      <c r="K6" s="827"/>
      <c r="L6" s="827"/>
      <c r="M6" s="827"/>
      <c r="N6" s="827"/>
      <c r="O6" s="827"/>
      <c r="P6" s="827"/>
      <c r="Q6" s="827"/>
      <c r="R6" s="818"/>
      <c r="S6" s="818"/>
      <c r="T6" s="818"/>
      <c r="U6" s="818"/>
      <c r="V6" s="818"/>
      <c r="W6" s="818"/>
      <c r="X6" s="818"/>
      <c r="Y6" s="818"/>
      <c r="Z6" s="818"/>
      <c r="AA6" s="818"/>
      <c r="AB6" s="818"/>
      <c r="AC6" s="818"/>
      <c r="AD6" s="818"/>
      <c r="AE6" s="818"/>
      <c r="AF6" s="818"/>
      <c r="AG6" s="818"/>
      <c r="AH6" s="818"/>
      <c r="AI6" s="818"/>
      <c r="AJ6" s="818"/>
      <c r="AK6" s="818"/>
      <c r="AL6" s="818"/>
      <c r="AM6" s="818"/>
      <c r="AN6" s="818"/>
      <c r="AO6" s="818"/>
      <c r="AP6" s="818"/>
      <c r="AQ6" s="818"/>
      <c r="AR6" s="818"/>
      <c r="AS6" s="818"/>
      <c r="AT6" s="818"/>
      <c r="AU6" s="818"/>
      <c r="AV6" s="818"/>
      <c r="AW6" s="818"/>
      <c r="AX6" s="818"/>
      <c r="AY6" s="818"/>
      <c r="AZ6" s="818"/>
      <c r="BA6" s="818"/>
      <c r="BB6" s="818"/>
      <c r="BC6" s="818"/>
      <c r="BD6" s="818"/>
      <c r="BE6" s="818"/>
      <c r="BF6" s="818"/>
      <c r="BG6" s="818"/>
      <c r="BH6" s="818"/>
      <c r="BI6" s="818"/>
      <c r="BJ6" s="818"/>
      <c r="BK6" s="818"/>
      <c r="BL6" s="818"/>
      <c r="BM6" s="818"/>
      <c r="BN6" s="818"/>
      <c r="BO6" s="818"/>
      <c r="BP6" s="818"/>
      <c r="BQ6" s="818"/>
      <c r="BR6" s="818"/>
      <c r="BS6" s="818"/>
      <c r="BT6" s="818"/>
      <c r="BU6" s="818"/>
      <c r="BV6" s="818"/>
      <c r="BW6" s="818"/>
      <c r="BX6" s="818"/>
      <c r="BY6" s="818"/>
      <c r="BZ6" s="818"/>
      <c r="CA6" s="818"/>
      <c r="CB6" s="818"/>
      <c r="CC6" s="818"/>
      <c r="CD6" s="818"/>
      <c r="CE6" s="818"/>
      <c r="CF6" s="818"/>
      <c r="CG6" s="818"/>
      <c r="CH6" s="818"/>
      <c r="CI6" s="818"/>
      <c r="CJ6" s="818"/>
      <c r="CK6" s="818"/>
      <c r="CL6" s="818"/>
      <c r="CM6" s="818"/>
      <c r="CN6" s="818"/>
      <c r="CO6" s="818"/>
      <c r="CP6" s="818"/>
      <c r="CQ6" s="818"/>
      <c r="CR6" s="818"/>
      <c r="CS6" s="818"/>
      <c r="CT6" s="818"/>
      <c r="CU6" s="818"/>
      <c r="CV6" s="818"/>
      <c r="CW6" s="818"/>
      <c r="CX6" s="818"/>
      <c r="CY6" s="818"/>
      <c r="CZ6" s="818"/>
      <c r="DA6" s="818"/>
      <c r="DB6" s="818"/>
      <c r="DC6" s="818"/>
      <c r="DD6" s="818"/>
      <c r="DE6" s="818"/>
      <c r="DF6" s="818"/>
      <c r="DG6" s="818"/>
      <c r="DH6" s="818"/>
      <c r="DI6" s="818"/>
      <c r="DJ6" s="818"/>
      <c r="DK6" s="818"/>
      <c r="DL6" s="818"/>
      <c r="DM6" s="818"/>
      <c r="DN6" s="818"/>
      <c r="DO6" s="818"/>
      <c r="DP6" s="818"/>
      <c r="DQ6" s="818"/>
      <c r="DR6" s="818"/>
      <c r="DS6" s="818"/>
      <c r="DT6" s="818"/>
      <c r="DU6" s="818"/>
      <c r="DV6" s="818"/>
      <c r="DW6" s="818"/>
      <c r="DX6" s="818"/>
      <c r="DY6" s="818"/>
      <c r="DZ6" s="818"/>
      <c r="EA6" s="818"/>
      <c r="EB6" s="818"/>
      <c r="EC6" s="818"/>
      <c r="ED6" s="818"/>
      <c r="EE6" s="818"/>
      <c r="EF6" s="818"/>
      <c r="EG6" s="818"/>
      <c r="EH6" s="818"/>
      <c r="EI6" s="818"/>
      <c r="EJ6" s="818"/>
      <c r="EK6" s="818"/>
      <c r="EL6" s="818"/>
      <c r="EM6" s="818"/>
      <c r="EN6" s="818"/>
      <c r="EO6" s="818"/>
      <c r="EP6" s="818"/>
      <c r="EQ6" s="818"/>
      <c r="ER6" s="818"/>
      <c r="ES6" s="818"/>
      <c r="ET6" s="818"/>
      <c r="EU6" s="818"/>
      <c r="EV6" s="818"/>
      <c r="EW6" s="818"/>
      <c r="EX6" s="818"/>
      <c r="EY6" s="818"/>
      <c r="EZ6" s="818"/>
      <c r="FA6" s="818"/>
      <c r="FB6" s="818"/>
      <c r="FC6" s="818"/>
      <c r="FD6" s="818"/>
      <c r="FE6" s="818"/>
      <c r="FF6" s="818"/>
      <c r="FG6" s="818"/>
      <c r="FH6" s="818"/>
      <c r="FI6" s="818"/>
      <c r="FJ6" s="818"/>
      <c r="FK6" s="818"/>
      <c r="FL6" s="818"/>
      <c r="FM6" s="818"/>
      <c r="FN6" s="818"/>
      <c r="FO6" s="818"/>
      <c r="FP6" s="818"/>
      <c r="FQ6" s="818"/>
      <c r="FR6" s="818"/>
      <c r="FS6" s="818"/>
      <c r="FT6" s="818"/>
      <c r="FU6" s="818"/>
      <c r="FV6" s="818"/>
      <c r="FW6" s="818"/>
      <c r="FX6" s="818"/>
      <c r="FY6" s="818"/>
      <c r="FZ6" s="818"/>
      <c r="GA6" s="818"/>
      <c r="GB6" s="818"/>
      <c r="GC6" s="818"/>
      <c r="GD6" s="818"/>
      <c r="GE6" s="818"/>
      <c r="GF6" s="818"/>
      <c r="GG6" s="818"/>
      <c r="GH6" s="818"/>
      <c r="GI6" s="818"/>
      <c r="GJ6" s="818"/>
      <c r="GK6" s="818"/>
      <c r="GL6" s="818"/>
      <c r="GM6" s="818"/>
      <c r="GN6" s="818"/>
      <c r="GO6" s="818"/>
      <c r="GP6" s="818"/>
      <c r="GQ6" s="818"/>
      <c r="GR6" s="818"/>
      <c r="GS6" s="818"/>
      <c r="GT6" s="818"/>
      <c r="GU6" s="818"/>
      <c r="GV6" s="818"/>
      <c r="GW6" s="818"/>
      <c r="GX6" s="818"/>
      <c r="GY6" s="818"/>
      <c r="GZ6" s="818"/>
      <c r="HA6" s="818"/>
      <c r="HB6" s="818"/>
      <c r="HC6" s="818"/>
      <c r="HD6" s="818"/>
      <c r="HE6" s="818"/>
      <c r="HF6" s="818"/>
      <c r="HG6" s="818"/>
      <c r="HH6" s="818"/>
      <c r="HI6" s="818"/>
      <c r="HJ6" s="818"/>
      <c r="HK6" s="818"/>
      <c r="HL6" s="818"/>
      <c r="HM6" s="818"/>
      <c r="HN6" s="818"/>
      <c r="HO6" s="818"/>
      <c r="HP6" s="818"/>
      <c r="HQ6" s="818"/>
      <c r="HR6" s="818"/>
      <c r="HS6" s="818"/>
      <c r="HT6" s="818"/>
      <c r="HU6" s="818"/>
      <c r="HV6" s="818"/>
      <c r="HW6" s="818"/>
      <c r="HX6" s="818"/>
      <c r="HY6" s="818"/>
      <c r="HZ6" s="818"/>
      <c r="IA6" s="818"/>
      <c r="IB6" s="818"/>
      <c r="IC6" s="818"/>
      <c r="ID6" s="818"/>
      <c r="IE6" s="818"/>
      <c r="IF6" s="818"/>
      <c r="IG6" s="818"/>
      <c r="IH6" s="818"/>
      <c r="II6" s="818"/>
      <c r="IJ6" s="818"/>
      <c r="IK6" s="818"/>
      <c r="IL6" s="818"/>
      <c r="IM6" s="818"/>
      <c r="IN6" s="818"/>
      <c r="IO6" s="818"/>
      <c r="IP6" s="818"/>
      <c r="IQ6" s="818"/>
      <c r="IR6" s="818"/>
      <c r="IS6" s="818"/>
      <c r="IT6" s="818"/>
    </row>
    <row r="7" spans="1:254" s="826" customFormat="1" ht="15" customHeight="1">
      <c r="A7" s="1334" t="s">
        <v>225</v>
      </c>
      <c r="B7" s="1767"/>
      <c r="C7" s="1335"/>
      <c r="D7" s="1921" t="str">
        <f>IF('PR_Programmatic Progress_1A'!C7="","",'PR_Programmatic Progress_1A'!C7)</f>
        <v>GEO-H-NCDC</v>
      </c>
      <c r="E7" s="1922"/>
      <c r="F7" s="1922"/>
      <c r="G7" s="1923"/>
      <c r="H7" s="85"/>
      <c r="I7" s="63"/>
      <c r="J7" s="733"/>
      <c r="K7" s="827"/>
      <c r="L7" s="827"/>
      <c r="M7" s="827"/>
      <c r="N7" s="827"/>
      <c r="O7" s="827"/>
      <c r="P7" s="827"/>
      <c r="Q7" s="827"/>
      <c r="R7" s="818"/>
      <c r="S7" s="818"/>
      <c r="T7" s="818"/>
      <c r="U7" s="818"/>
      <c r="V7" s="818"/>
      <c r="W7" s="818"/>
      <c r="X7" s="818"/>
      <c r="Y7" s="818"/>
      <c r="Z7" s="818"/>
      <c r="AA7" s="818"/>
      <c r="AB7" s="818"/>
      <c r="AC7" s="818"/>
      <c r="AD7" s="818"/>
      <c r="AE7" s="818"/>
      <c r="AF7" s="818"/>
      <c r="AG7" s="818"/>
      <c r="AH7" s="818"/>
      <c r="AI7" s="818"/>
      <c r="AJ7" s="818"/>
      <c r="AK7" s="818"/>
      <c r="AL7" s="818"/>
      <c r="AM7" s="818"/>
      <c r="AN7" s="818"/>
      <c r="AO7" s="818"/>
      <c r="AP7" s="818"/>
      <c r="AQ7" s="818"/>
      <c r="AR7" s="818"/>
      <c r="AS7" s="818"/>
      <c r="AT7" s="818"/>
      <c r="AU7" s="818"/>
      <c r="AV7" s="818"/>
      <c r="AW7" s="818"/>
      <c r="AX7" s="818"/>
      <c r="AY7" s="818"/>
      <c r="AZ7" s="818"/>
      <c r="BA7" s="818"/>
      <c r="BB7" s="818"/>
      <c r="BC7" s="818"/>
      <c r="BD7" s="818"/>
      <c r="BE7" s="818"/>
      <c r="BF7" s="818"/>
      <c r="BG7" s="818"/>
      <c r="BH7" s="818"/>
      <c r="BI7" s="818"/>
      <c r="BJ7" s="818"/>
      <c r="BK7" s="818"/>
      <c r="BL7" s="818"/>
      <c r="BM7" s="818"/>
      <c r="BN7" s="818"/>
      <c r="BO7" s="818"/>
      <c r="BP7" s="818"/>
      <c r="BQ7" s="818"/>
      <c r="BR7" s="818"/>
      <c r="BS7" s="818"/>
      <c r="BT7" s="818"/>
      <c r="BU7" s="818"/>
      <c r="BV7" s="818"/>
      <c r="BW7" s="818"/>
      <c r="BX7" s="818"/>
      <c r="BY7" s="818"/>
      <c r="BZ7" s="818"/>
      <c r="CA7" s="818"/>
      <c r="CB7" s="818"/>
      <c r="CC7" s="818"/>
      <c r="CD7" s="818"/>
      <c r="CE7" s="818"/>
      <c r="CF7" s="818"/>
      <c r="CG7" s="818"/>
      <c r="CH7" s="818"/>
      <c r="CI7" s="818"/>
      <c r="CJ7" s="818"/>
      <c r="CK7" s="818"/>
      <c r="CL7" s="818"/>
      <c r="CM7" s="818"/>
      <c r="CN7" s="818"/>
      <c r="CO7" s="818"/>
      <c r="CP7" s="818"/>
      <c r="CQ7" s="818"/>
      <c r="CR7" s="818"/>
      <c r="CS7" s="818"/>
      <c r="CT7" s="818"/>
      <c r="CU7" s="818"/>
      <c r="CV7" s="818"/>
      <c r="CW7" s="818"/>
      <c r="CX7" s="818"/>
      <c r="CY7" s="818"/>
      <c r="CZ7" s="818"/>
      <c r="DA7" s="818"/>
      <c r="DB7" s="818"/>
      <c r="DC7" s="818"/>
      <c r="DD7" s="818"/>
      <c r="DE7" s="818"/>
      <c r="DF7" s="818"/>
      <c r="DG7" s="818"/>
      <c r="DH7" s="818"/>
      <c r="DI7" s="818"/>
      <c r="DJ7" s="818"/>
      <c r="DK7" s="818"/>
      <c r="DL7" s="818"/>
      <c r="DM7" s="818"/>
      <c r="DN7" s="818"/>
      <c r="DO7" s="818"/>
      <c r="DP7" s="818"/>
      <c r="DQ7" s="818"/>
      <c r="DR7" s="818"/>
      <c r="DS7" s="818"/>
      <c r="DT7" s="818"/>
      <c r="DU7" s="818"/>
      <c r="DV7" s="818"/>
      <c r="DW7" s="818"/>
      <c r="DX7" s="818"/>
      <c r="DY7" s="818"/>
      <c r="DZ7" s="818"/>
      <c r="EA7" s="818"/>
      <c r="EB7" s="818"/>
      <c r="EC7" s="818"/>
      <c r="ED7" s="818"/>
      <c r="EE7" s="818"/>
      <c r="EF7" s="818"/>
      <c r="EG7" s="818"/>
      <c r="EH7" s="818"/>
      <c r="EI7" s="818"/>
      <c r="EJ7" s="818"/>
      <c r="EK7" s="818"/>
      <c r="EL7" s="818"/>
      <c r="EM7" s="818"/>
      <c r="EN7" s="818"/>
      <c r="EO7" s="818"/>
      <c r="EP7" s="818"/>
      <c r="EQ7" s="818"/>
      <c r="ER7" s="818"/>
      <c r="ES7" s="818"/>
      <c r="ET7" s="818"/>
      <c r="EU7" s="818"/>
      <c r="EV7" s="818"/>
      <c r="EW7" s="818"/>
      <c r="EX7" s="818"/>
      <c r="EY7" s="818"/>
      <c r="EZ7" s="818"/>
      <c r="FA7" s="818"/>
      <c r="FB7" s="818"/>
      <c r="FC7" s="818"/>
      <c r="FD7" s="818"/>
      <c r="FE7" s="818"/>
      <c r="FF7" s="818"/>
      <c r="FG7" s="818"/>
      <c r="FH7" s="818"/>
      <c r="FI7" s="818"/>
      <c r="FJ7" s="818"/>
      <c r="FK7" s="818"/>
      <c r="FL7" s="818"/>
      <c r="FM7" s="818"/>
      <c r="FN7" s="818"/>
      <c r="FO7" s="818"/>
      <c r="FP7" s="818"/>
      <c r="FQ7" s="818"/>
      <c r="FR7" s="818"/>
      <c r="FS7" s="818"/>
      <c r="FT7" s="818"/>
      <c r="FU7" s="818"/>
      <c r="FV7" s="818"/>
      <c r="FW7" s="818"/>
      <c r="FX7" s="818"/>
      <c r="FY7" s="818"/>
      <c r="FZ7" s="818"/>
      <c r="GA7" s="818"/>
      <c r="GB7" s="818"/>
      <c r="GC7" s="818"/>
      <c r="GD7" s="818"/>
      <c r="GE7" s="818"/>
      <c r="GF7" s="818"/>
      <c r="GG7" s="818"/>
      <c r="GH7" s="818"/>
      <c r="GI7" s="818"/>
      <c r="GJ7" s="818"/>
      <c r="GK7" s="818"/>
      <c r="GL7" s="818"/>
      <c r="GM7" s="818"/>
      <c r="GN7" s="818"/>
      <c r="GO7" s="818"/>
      <c r="GP7" s="818"/>
      <c r="GQ7" s="818"/>
      <c r="GR7" s="818"/>
      <c r="GS7" s="818"/>
      <c r="GT7" s="818"/>
      <c r="GU7" s="818"/>
      <c r="GV7" s="818"/>
      <c r="GW7" s="818"/>
      <c r="GX7" s="818"/>
      <c r="GY7" s="818"/>
      <c r="GZ7" s="818"/>
      <c r="HA7" s="818"/>
      <c r="HB7" s="818"/>
      <c r="HC7" s="818"/>
      <c r="HD7" s="818"/>
      <c r="HE7" s="818"/>
      <c r="HF7" s="818"/>
      <c r="HG7" s="818"/>
      <c r="HH7" s="818"/>
      <c r="HI7" s="818"/>
      <c r="HJ7" s="818"/>
      <c r="HK7" s="818"/>
      <c r="HL7" s="818"/>
      <c r="HM7" s="818"/>
      <c r="HN7" s="818"/>
      <c r="HO7" s="818"/>
      <c r="HP7" s="818"/>
      <c r="HQ7" s="818"/>
      <c r="HR7" s="818"/>
      <c r="HS7" s="818"/>
      <c r="HT7" s="818"/>
      <c r="HU7" s="818"/>
      <c r="HV7" s="818"/>
      <c r="HW7" s="818"/>
      <c r="HX7" s="818"/>
      <c r="HY7" s="818"/>
      <c r="HZ7" s="818"/>
      <c r="IA7" s="818"/>
      <c r="IB7" s="818"/>
      <c r="IC7" s="818"/>
      <c r="ID7" s="818"/>
      <c r="IE7" s="818"/>
      <c r="IF7" s="818"/>
      <c r="IG7" s="818"/>
      <c r="IH7" s="818"/>
      <c r="II7" s="818"/>
      <c r="IJ7" s="818"/>
      <c r="IK7" s="818"/>
      <c r="IL7" s="818"/>
      <c r="IM7" s="818"/>
      <c r="IN7" s="818"/>
      <c r="IO7" s="818"/>
      <c r="IP7" s="818"/>
      <c r="IQ7" s="818"/>
      <c r="IR7" s="818"/>
      <c r="IS7" s="818"/>
      <c r="IT7" s="818"/>
    </row>
    <row r="8" spans="1:254" s="826" customFormat="1" ht="15" customHeight="1">
      <c r="A8" s="1334" t="s">
        <v>198</v>
      </c>
      <c r="B8" s="1767"/>
      <c r="C8" s="1335"/>
      <c r="D8" s="1924" t="str">
        <f>IF('PR_Programmatic Progress_1A'!C8="","",'PR_Programmatic Progress_1A'!C8)</f>
        <v>NCDC</v>
      </c>
      <c r="E8" s="1925"/>
      <c r="F8" s="1925"/>
      <c r="G8" s="1926"/>
      <c r="H8" s="828"/>
      <c r="I8" s="63"/>
      <c r="J8" s="63"/>
      <c r="K8" s="827"/>
      <c r="L8" s="827"/>
      <c r="M8" s="827"/>
      <c r="N8" s="827"/>
      <c r="O8" s="827"/>
      <c r="P8" s="827"/>
      <c r="Q8" s="827"/>
      <c r="R8" s="818"/>
      <c r="S8" s="818"/>
      <c r="T8" s="818"/>
      <c r="U8" s="818"/>
      <c r="V8" s="818"/>
      <c r="W8" s="818"/>
      <c r="X8" s="818"/>
      <c r="Y8" s="818"/>
      <c r="Z8" s="818"/>
      <c r="AA8" s="818"/>
      <c r="AB8" s="818"/>
      <c r="AC8" s="818"/>
      <c r="AD8" s="818"/>
      <c r="AE8" s="818"/>
      <c r="AF8" s="818"/>
      <c r="AG8" s="818"/>
      <c r="AH8" s="818"/>
      <c r="AI8" s="818"/>
      <c r="AJ8" s="818"/>
      <c r="AK8" s="818"/>
      <c r="AL8" s="818"/>
      <c r="AM8" s="818"/>
      <c r="AN8" s="818"/>
      <c r="AO8" s="818"/>
      <c r="AP8" s="818"/>
      <c r="AQ8" s="818"/>
      <c r="AR8" s="818"/>
      <c r="AS8" s="818"/>
      <c r="AT8" s="818"/>
      <c r="AU8" s="818"/>
      <c r="AV8" s="818"/>
      <c r="AW8" s="818"/>
      <c r="AX8" s="818"/>
      <c r="AY8" s="818"/>
      <c r="AZ8" s="818"/>
      <c r="BA8" s="818"/>
      <c r="BB8" s="818"/>
      <c r="BC8" s="818"/>
      <c r="BD8" s="818"/>
      <c r="BE8" s="818"/>
      <c r="BF8" s="818"/>
      <c r="BG8" s="818"/>
      <c r="BH8" s="818"/>
      <c r="BI8" s="818"/>
      <c r="BJ8" s="818"/>
      <c r="BK8" s="818"/>
      <c r="BL8" s="818"/>
      <c r="BM8" s="818"/>
      <c r="BN8" s="818"/>
      <c r="BO8" s="818"/>
      <c r="BP8" s="818"/>
      <c r="BQ8" s="818"/>
      <c r="BR8" s="818"/>
      <c r="BS8" s="818"/>
      <c r="BT8" s="818"/>
      <c r="BU8" s="818"/>
      <c r="BV8" s="818"/>
      <c r="BW8" s="818"/>
      <c r="BX8" s="818"/>
      <c r="BY8" s="818"/>
      <c r="BZ8" s="818"/>
      <c r="CA8" s="818"/>
      <c r="CB8" s="818"/>
      <c r="CC8" s="818"/>
      <c r="CD8" s="818"/>
      <c r="CE8" s="818"/>
      <c r="CF8" s="818"/>
      <c r="CG8" s="818"/>
      <c r="CH8" s="818"/>
      <c r="CI8" s="818"/>
      <c r="CJ8" s="818"/>
      <c r="CK8" s="818"/>
      <c r="CL8" s="818"/>
      <c r="CM8" s="818"/>
      <c r="CN8" s="818"/>
      <c r="CO8" s="818"/>
      <c r="CP8" s="818"/>
      <c r="CQ8" s="818"/>
      <c r="CR8" s="818"/>
      <c r="CS8" s="818"/>
      <c r="CT8" s="818"/>
      <c r="CU8" s="818"/>
      <c r="CV8" s="818"/>
      <c r="CW8" s="818"/>
      <c r="CX8" s="818"/>
      <c r="CY8" s="818"/>
      <c r="CZ8" s="818"/>
      <c r="DA8" s="818"/>
      <c r="DB8" s="818"/>
      <c r="DC8" s="818"/>
      <c r="DD8" s="818"/>
      <c r="DE8" s="818"/>
      <c r="DF8" s="818"/>
      <c r="DG8" s="818"/>
      <c r="DH8" s="818"/>
      <c r="DI8" s="818"/>
      <c r="DJ8" s="818"/>
      <c r="DK8" s="818"/>
      <c r="DL8" s="818"/>
      <c r="DM8" s="818"/>
      <c r="DN8" s="818"/>
      <c r="DO8" s="818"/>
      <c r="DP8" s="818"/>
      <c r="DQ8" s="818"/>
      <c r="DR8" s="818"/>
      <c r="DS8" s="818"/>
      <c r="DT8" s="818"/>
      <c r="DU8" s="818"/>
      <c r="DV8" s="818"/>
      <c r="DW8" s="818"/>
      <c r="DX8" s="818"/>
      <c r="DY8" s="818"/>
      <c r="DZ8" s="818"/>
      <c r="EA8" s="818"/>
      <c r="EB8" s="818"/>
      <c r="EC8" s="818"/>
      <c r="ED8" s="818"/>
      <c r="EE8" s="818"/>
      <c r="EF8" s="818"/>
      <c r="EG8" s="818"/>
      <c r="EH8" s="818"/>
      <c r="EI8" s="818"/>
      <c r="EJ8" s="818"/>
      <c r="EK8" s="818"/>
      <c r="EL8" s="818"/>
      <c r="EM8" s="818"/>
      <c r="EN8" s="818"/>
      <c r="EO8" s="818"/>
      <c r="EP8" s="818"/>
      <c r="EQ8" s="818"/>
      <c r="ER8" s="818"/>
      <c r="ES8" s="818"/>
      <c r="ET8" s="818"/>
      <c r="EU8" s="818"/>
      <c r="EV8" s="818"/>
      <c r="EW8" s="818"/>
      <c r="EX8" s="818"/>
      <c r="EY8" s="818"/>
      <c r="EZ8" s="818"/>
      <c r="FA8" s="818"/>
      <c r="FB8" s="818"/>
      <c r="FC8" s="818"/>
      <c r="FD8" s="818"/>
      <c r="FE8" s="818"/>
      <c r="FF8" s="818"/>
      <c r="FG8" s="818"/>
      <c r="FH8" s="818"/>
      <c r="FI8" s="818"/>
      <c r="FJ8" s="818"/>
      <c r="FK8" s="818"/>
      <c r="FL8" s="818"/>
      <c r="FM8" s="818"/>
      <c r="FN8" s="818"/>
      <c r="FO8" s="818"/>
      <c r="FP8" s="818"/>
      <c r="FQ8" s="818"/>
      <c r="FR8" s="818"/>
      <c r="FS8" s="818"/>
      <c r="FT8" s="818"/>
      <c r="FU8" s="818"/>
      <c r="FV8" s="818"/>
      <c r="FW8" s="818"/>
      <c r="FX8" s="818"/>
      <c r="FY8" s="818"/>
      <c r="FZ8" s="818"/>
      <c r="GA8" s="818"/>
      <c r="GB8" s="818"/>
      <c r="GC8" s="818"/>
      <c r="GD8" s="818"/>
      <c r="GE8" s="818"/>
      <c r="GF8" s="818"/>
      <c r="GG8" s="818"/>
      <c r="GH8" s="818"/>
      <c r="GI8" s="818"/>
      <c r="GJ8" s="818"/>
      <c r="GK8" s="818"/>
      <c r="GL8" s="818"/>
      <c r="GM8" s="818"/>
      <c r="GN8" s="818"/>
      <c r="GO8" s="818"/>
      <c r="GP8" s="818"/>
      <c r="GQ8" s="818"/>
      <c r="GR8" s="818"/>
      <c r="GS8" s="818"/>
      <c r="GT8" s="818"/>
      <c r="GU8" s="818"/>
      <c r="GV8" s="818"/>
      <c r="GW8" s="818"/>
      <c r="GX8" s="818"/>
      <c r="GY8" s="818"/>
      <c r="GZ8" s="818"/>
      <c r="HA8" s="818"/>
      <c r="HB8" s="818"/>
      <c r="HC8" s="818"/>
      <c r="HD8" s="818"/>
      <c r="HE8" s="818"/>
      <c r="HF8" s="818"/>
      <c r="HG8" s="818"/>
      <c r="HH8" s="818"/>
      <c r="HI8" s="818"/>
      <c r="HJ8" s="818"/>
      <c r="HK8" s="818"/>
      <c r="HL8" s="818"/>
      <c r="HM8" s="818"/>
      <c r="HN8" s="818"/>
      <c r="HO8" s="818"/>
      <c r="HP8" s="818"/>
      <c r="HQ8" s="818"/>
      <c r="HR8" s="818"/>
      <c r="HS8" s="818"/>
      <c r="HT8" s="818"/>
      <c r="HU8" s="818"/>
      <c r="HV8" s="818"/>
      <c r="HW8" s="818"/>
      <c r="HX8" s="818"/>
      <c r="HY8" s="818"/>
      <c r="HZ8" s="818"/>
      <c r="IA8" s="818"/>
      <c r="IB8" s="818"/>
      <c r="IC8" s="818"/>
      <c r="ID8" s="818"/>
      <c r="IE8" s="818"/>
      <c r="IF8" s="818"/>
      <c r="IG8" s="818"/>
      <c r="IH8" s="818"/>
      <c r="II8" s="818"/>
      <c r="IJ8" s="818"/>
      <c r="IK8" s="818"/>
      <c r="IL8" s="818"/>
      <c r="IM8" s="818"/>
      <c r="IN8" s="818"/>
      <c r="IO8" s="818"/>
      <c r="IP8" s="818"/>
      <c r="IQ8" s="818"/>
      <c r="IR8" s="818"/>
      <c r="IS8" s="818"/>
      <c r="IT8" s="818"/>
    </row>
    <row r="9" spans="1:254" s="826" customFormat="1" ht="15" customHeight="1">
      <c r="A9" s="1334" t="s">
        <v>223</v>
      </c>
      <c r="B9" s="1767"/>
      <c r="C9" s="1335"/>
      <c r="D9" s="1918">
        <f>IF('PR_Programmatic Progress_1A'!C9="","",'PR_Programmatic Progress_1A'!C9)</f>
        <v>41730</v>
      </c>
      <c r="E9" s="1919"/>
      <c r="F9" s="1919"/>
      <c r="G9" s="1920"/>
      <c r="H9" s="829"/>
      <c r="I9" s="63"/>
      <c r="J9" s="63"/>
      <c r="K9" s="827"/>
      <c r="L9" s="827"/>
      <c r="M9" s="827"/>
      <c r="N9" s="827"/>
      <c r="O9" s="827"/>
      <c r="P9" s="827"/>
      <c r="Q9" s="827"/>
      <c r="R9" s="818"/>
      <c r="S9" s="818"/>
      <c r="T9" s="818"/>
      <c r="U9" s="818"/>
      <c r="V9" s="818"/>
      <c r="W9" s="818"/>
      <c r="X9" s="818"/>
      <c r="Y9" s="818"/>
      <c r="Z9" s="818"/>
      <c r="AA9" s="818"/>
      <c r="AB9" s="818"/>
      <c r="AC9" s="818"/>
      <c r="AD9" s="818"/>
      <c r="AE9" s="818"/>
      <c r="AF9" s="818"/>
      <c r="AG9" s="818"/>
      <c r="AH9" s="818"/>
      <c r="AI9" s="818"/>
      <c r="AJ9" s="818"/>
      <c r="AK9" s="818"/>
      <c r="AL9" s="818"/>
      <c r="AM9" s="818"/>
      <c r="AN9" s="818"/>
      <c r="AO9" s="818"/>
      <c r="AP9" s="818"/>
      <c r="AQ9" s="818"/>
      <c r="AR9" s="818"/>
      <c r="AS9" s="818"/>
      <c r="AT9" s="818"/>
      <c r="AU9" s="818"/>
      <c r="AV9" s="818"/>
      <c r="AW9" s="818"/>
      <c r="AX9" s="818"/>
      <c r="AY9" s="818"/>
      <c r="AZ9" s="818"/>
      <c r="BA9" s="818"/>
      <c r="BB9" s="818"/>
      <c r="BC9" s="818"/>
      <c r="BD9" s="818"/>
      <c r="BE9" s="818"/>
      <c r="BF9" s="818"/>
      <c r="BG9" s="818"/>
      <c r="BH9" s="818"/>
      <c r="BI9" s="818"/>
      <c r="BJ9" s="818"/>
      <c r="BK9" s="818"/>
      <c r="BL9" s="818"/>
      <c r="BM9" s="818"/>
      <c r="BN9" s="818"/>
      <c r="BO9" s="818"/>
      <c r="BP9" s="818"/>
      <c r="BQ9" s="818"/>
      <c r="BR9" s="818"/>
      <c r="BS9" s="818"/>
      <c r="BT9" s="818"/>
      <c r="BU9" s="818"/>
      <c r="BV9" s="818"/>
      <c r="BW9" s="818"/>
      <c r="BX9" s="818"/>
      <c r="BY9" s="818"/>
      <c r="BZ9" s="818"/>
      <c r="CA9" s="818"/>
      <c r="CB9" s="818"/>
      <c r="CC9" s="818"/>
      <c r="CD9" s="818"/>
      <c r="CE9" s="818"/>
      <c r="CF9" s="818"/>
      <c r="CG9" s="818"/>
      <c r="CH9" s="818"/>
      <c r="CI9" s="818"/>
      <c r="CJ9" s="818"/>
      <c r="CK9" s="818"/>
      <c r="CL9" s="818"/>
      <c r="CM9" s="818"/>
      <c r="CN9" s="818"/>
      <c r="CO9" s="818"/>
      <c r="CP9" s="818"/>
      <c r="CQ9" s="818"/>
      <c r="CR9" s="818"/>
      <c r="CS9" s="818"/>
      <c r="CT9" s="818"/>
      <c r="CU9" s="818"/>
      <c r="CV9" s="818"/>
      <c r="CW9" s="818"/>
      <c r="CX9" s="818"/>
      <c r="CY9" s="818"/>
      <c r="CZ9" s="818"/>
      <c r="DA9" s="818"/>
      <c r="DB9" s="818"/>
      <c r="DC9" s="818"/>
      <c r="DD9" s="818"/>
      <c r="DE9" s="818"/>
      <c r="DF9" s="818"/>
      <c r="DG9" s="818"/>
      <c r="DH9" s="818"/>
      <c r="DI9" s="818"/>
      <c r="DJ9" s="818"/>
      <c r="DK9" s="818"/>
      <c r="DL9" s="818"/>
      <c r="DM9" s="818"/>
      <c r="DN9" s="818"/>
      <c r="DO9" s="818"/>
      <c r="DP9" s="818"/>
      <c r="DQ9" s="818"/>
      <c r="DR9" s="818"/>
      <c r="DS9" s="818"/>
      <c r="DT9" s="818"/>
      <c r="DU9" s="818"/>
      <c r="DV9" s="818"/>
      <c r="DW9" s="818"/>
      <c r="DX9" s="818"/>
      <c r="DY9" s="818"/>
      <c r="DZ9" s="818"/>
      <c r="EA9" s="818"/>
      <c r="EB9" s="818"/>
      <c r="EC9" s="818"/>
      <c r="ED9" s="818"/>
      <c r="EE9" s="818"/>
      <c r="EF9" s="818"/>
      <c r="EG9" s="818"/>
      <c r="EH9" s="818"/>
      <c r="EI9" s="818"/>
      <c r="EJ9" s="818"/>
      <c r="EK9" s="818"/>
      <c r="EL9" s="818"/>
      <c r="EM9" s="818"/>
      <c r="EN9" s="818"/>
      <c r="EO9" s="818"/>
      <c r="EP9" s="818"/>
      <c r="EQ9" s="818"/>
      <c r="ER9" s="818"/>
      <c r="ES9" s="818"/>
      <c r="ET9" s="818"/>
      <c r="EU9" s="818"/>
      <c r="EV9" s="818"/>
      <c r="EW9" s="818"/>
      <c r="EX9" s="818"/>
      <c r="EY9" s="818"/>
      <c r="EZ9" s="818"/>
      <c r="FA9" s="818"/>
      <c r="FB9" s="818"/>
      <c r="FC9" s="818"/>
      <c r="FD9" s="818"/>
      <c r="FE9" s="818"/>
      <c r="FF9" s="818"/>
      <c r="FG9" s="818"/>
      <c r="FH9" s="818"/>
      <c r="FI9" s="818"/>
      <c r="FJ9" s="818"/>
      <c r="FK9" s="818"/>
      <c r="FL9" s="818"/>
      <c r="FM9" s="818"/>
      <c r="FN9" s="818"/>
      <c r="FO9" s="818"/>
      <c r="FP9" s="818"/>
      <c r="FQ9" s="818"/>
      <c r="FR9" s="818"/>
      <c r="FS9" s="818"/>
      <c r="FT9" s="818"/>
      <c r="FU9" s="818"/>
      <c r="FV9" s="818"/>
      <c r="FW9" s="818"/>
      <c r="FX9" s="818"/>
      <c r="FY9" s="818"/>
      <c r="FZ9" s="818"/>
      <c r="GA9" s="818"/>
      <c r="GB9" s="818"/>
      <c r="GC9" s="818"/>
      <c r="GD9" s="818"/>
      <c r="GE9" s="818"/>
      <c r="GF9" s="818"/>
      <c r="GG9" s="818"/>
      <c r="GH9" s="818"/>
      <c r="GI9" s="818"/>
      <c r="GJ9" s="818"/>
      <c r="GK9" s="818"/>
      <c r="GL9" s="818"/>
      <c r="GM9" s="818"/>
      <c r="GN9" s="818"/>
      <c r="GO9" s="818"/>
      <c r="GP9" s="818"/>
      <c r="GQ9" s="818"/>
      <c r="GR9" s="818"/>
      <c r="GS9" s="818"/>
      <c r="GT9" s="818"/>
      <c r="GU9" s="818"/>
      <c r="GV9" s="818"/>
      <c r="GW9" s="818"/>
      <c r="GX9" s="818"/>
      <c r="GY9" s="818"/>
      <c r="GZ9" s="818"/>
      <c r="HA9" s="818"/>
      <c r="HB9" s="818"/>
      <c r="HC9" s="818"/>
      <c r="HD9" s="818"/>
      <c r="HE9" s="818"/>
      <c r="HF9" s="818"/>
      <c r="HG9" s="818"/>
      <c r="HH9" s="818"/>
      <c r="HI9" s="818"/>
      <c r="HJ9" s="818"/>
      <c r="HK9" s="818"/>
      <c r="HL9" s="818"/>
      <c r="HM9" s="818"/>
      <c r="HN9" s="818"/>
      <c r="HO9" s="818"/>
      <c r="HP9" s="818"/>
      <c r="HQ9" s="818"/>
      <c r="HR9" s="818"/>
      <c r="HS9" s="818"/>
      <c r="HT9" s="818"/>
      <c r="HU9" s="818"/>
      <c r="HV9" s="818"/>
      <c r="HW9" s="818"/>
      <c r="HX9" s="818"/>
      <c r="HY9" s="818"/>
      <c r="HZ9" s="818"/>
      <c r="IA9" s="818"/>
      <c r="IB9" s="818"/>
      <c r="IC9" s="818"/>
      <c r="ID9" s="818"/>
      <c r="IE9" s="818"/>
      <c r="IF9" s="818"/>
      <c r="IG9" s="818"/>
      <c r="IH9" s="818"/>
      <c r="II9" s="818"/>
      <c r="IJ9" s="818"/>
      <c r="IK9" s="818"/>
      <c r="IL9" s="818"/>
      <c r="IM9" s="818"/>
      <c r="IN9" s="818"/>
      <c r="IO9" s="818"/>
      <c r="IP9" s="818"/>
      <c r="IQ9" s="818"/>
      <c r="IR9" s="818"/>
      <c r="IS9" s="818"/>
      <c r="IT9" s="818"/>
    </row>
    <row r="10" spans="1:254" s="826" customFormat="1" ht="15" customHeight="1" thickBot="1">
      <c r="A10" s="1340" t="s">
        <v>199</v>
      </c>
      <c r="B10" s="1940"/>
      <c r="C10" s="1341"/>
      <c r="D10" s="1929" t="str">
        <f>IF('PR_Programmatic Progress_1A'!C10="","",'PR_Programmatic Progress_1A'!C10)</f>
        <v>EUR</v>
      </c>
      <c r="E10" s="1930"/>
      <c r="F10" s="1930"/>
      <c r="G10" s="1931"/>
      <c r="H10" s="830"/>
      <c r="I10" s="63"/>
      <c r="J10" s="63"/>
      <c r="K10" s="1008"/>
      <c r="L10" s="827"/>
      <c r="M10" s="827"/>
      <c r="N10" s="827"/>
      <c r="O10" s="827"/>
      <c r="P10" s="827"/>
      <c r="Q10" s="827"/>
      <c r="R10" s="818"/>
      <c r="S10" s="818"/>
      <c r="T10" s="818"/>
      <c r="U10" s="818"/>
      <c r="V10" s="818"/>
      <c r="W10" s="818"/>
      <c r="X10" s="818"/>
      <c r="Y10" s="818"/>
      <c r="Z10" s="818"/>
      <c r="AA10" s="818"/>
      <c r="AB10" s="818"/>
      <c r="AC10" s="818"/>
      <c r="AD10" s="818"/>
      <c r="AE10" s="818"/>
      <c r="AF10" s="818"/>
      <c r="AG10" s="818"/>
      <c r="AH10" s="818"/>
      <c r="AI10" s="818"/>
      <c r="AJ10" s="818"/>
      <c r="AK10" s="818"/>
      <c r="AL10" s="818"/>
      <c r="AM10" s="818"/>
      <c r="AN10" s="818"/>
      <c r="AO10" s="818"/>
      <c r="AP10" s="818"/>
      <c r="AQ10" s="818"/>
      <c r="AR10" s="818"/>
      <c r="AS10" s="818"/>
      <c r="AT10" s="818"/>
      <c r="AU10" s="818"/>
      <c r="AV10" s="818"/>
      <c r="AW10" s="818"/>
      <c r="AX10" s="818"/>
      <c r="AY10" s="818"/>
      <c r="AZ10" s="818"/>
      <c r="BA10" s="818"/>
      <c r="BB10" s="818"/>
      <c r="BC10" s="818"/>
      <c r="BD10" s="818"/>
      <c r="BE10" s="818"/>
      <c r="BF10" s="818"/>
      <c r="BG10" s="818"/>
      <c r="BH10" s="818"/>
      <c r="BI10" s="818"/>
      <c r="BJ10" s="818"/>
      <c r="BK10" s="818"/>
      <c r="BL10" s="818"/>
      <c r="BM10" s="818"/>
      <c r="BN10" s="818"/>
      <c r="BO10" s="818"/>
      <c r="BP10" s="818"/>
      <c r="BQ10" s="818"/>
      <c r="BR10" s="818"/>
      <c r="BS10" s="818"/>
      <c r="BT10" s="818"/>
      <c r="BU10" s="818"/>
      <c r="BV10" s="818"/>
      <c r="BW10" s="818"/>
      <c r="BX10" s="818"/>
      <c r="BY10" s="818"/>
      <c r="BZ10" s="818"/>
      <c r="CA10" s="818"/>
      <c r="CB10" s="818"/>
      <c r="CC10" s="818"/>
      <c r="CD10" s="818"/>
      <c r="CE10" s="818"/>
      <c r="CF10" s="818"/>
      <c r="CG10" s="818"/>
      <c r="CH10" s="818"/>
      <c r="CI10" s="818"/>
      <c r="CJ10" s="818"/>
      <c r="CK10" s="818"/>
      <c r="CL10" s="818"/>
      <c r="CM10" s="818"/>
      <c r="CN10" s="818"/>
      <c r="CO10" s="818"/>
      <c r="CP10" s="818"/>
      <c r="CQ10" s="818"/>
      <c r="CR10" s="818"/>
      <c r="CS10" s="818"/>
      <c r="CT10" s="818"/>
      <c r="CU10" s="818"/>
      <c r="CV10" s="818"/>
      <c r="CW10" s="818"/>
      <c r="CX10" s="818"/>
      <c r="CY10" s="818"/>
      <c r="CZ10" s="818"/>
      <c r="DA10" s="818"/>
      <c r="DB10" s="818"/>
      <c r="DC10" s="818"/>
      <c r="DD10" s="818"/>
      <c r="DE10" s="818"/>
      <c r="DF10" s="818"/>
      <c r="DG10" s="818"/>
      <c r="DH10" s="818"/>
      <c r="DI10" s="818"/>
      <c r="DJ10" s="818"/>
      <c r="DK10" s="818"/>
      <c r="DL10" s="818"/>
      <c r="DM10" s="818"/>
      <c r="DN10" s="818"/>
      <c r="DO10" s="818"/>
      <c r="DP10" s="818"/>
      <c r="DQ10" s="818"/>
      <c r="DR10" s="818"/>
      <c r="DS10" s="818"/>
      <c r="DT10" s="818"/>
      <c r="DU10" s="818"/>
      <c r="DV10" s="818"/>
      <c r="DW10" s="818"/>
      <c r="DX10" s="818"/>
      <c r="DY10" s="818"/>
      <c r="DZ10" s="818"/>
      <c r="EA10" s="818"/>
      <c r="EB10" s="818"/>
      <c r="EC10" s="818"/>
      <c r="ED10" s="818"/>
      <c r="EE10" s="818"/>
      <c r="EF10" s="818"/>
      <c r="EG10" s="818"/>
      <c r="EH10" s="818"/>
      <c r="EI10" s="818"/>
      <c r="EJ10" s="818"/>
      <c r="EK10" s="818"/>
      <c r="EL10" s="818"/>
      <c r="EM10" s="818"/>
      <c r="EN10" s="818"/>
      <c r="EO10" s="818"/>
      <c r="EP10" s="818"/>
      <c r="EQ10" s="818"/>
      <c r="ER10" s="818"/>
      <c r="ES10" s="818"/>
      <c r="ET10" s="818"/>
      <c r="EU10" s="818"/>
      <c r="EV10" s="818"/>
      <c r="EW10" s="818"/>
      <c r="EX10" s="818"/>
      <c r="EY10" s="818"/>
      <c r="EZ10" s="818"/>
      <c r="FA10" s="818"/>
      <c r="FB10" s="818"/>
      <c r="FC10" s="818"/>
      <c r="FD10" s="818"/>
      <c r="FE10" s="818"/>
      <c r="FF10" s="818"/>
      <c r="FG10" s="818"/>
      <c r="FH10" s="818"/>
      <c r="FI10" s="818"/>
      <c r="FJ10" s="818"/>
      <c r="FK10" s="818"/>
      <c r="FL10" s="818"/>
      <c r="FM10" s="818"/>
      <c r="FN10" s="818"/>
      <c r="FO10" s="818"/>
      <c r="FP10" s="818"/>
      <c r="FQ10" s="818"/>
      <c r="FR10" s="818"/>
      <c r="FS10" s="818"/>
      <c r="FT10" s="818"/>
      <c r="FU10" s="818"/>
      <c r="FV10" s="818"/>
      <c r="FW10" s="818"/>
      <c r="FX10" s="818"/>
      <c r="FY10" s="818"/>
      <c r="FZ10" s="818"/>
      <c r="GA10" s="818"/>
      <c r="GB10" s="818"/>
      <c r="GC10" s="818"/>
      <c r="GD10" s="818"/>
      <c r="GE10" s="818"/>
      <c r="GF10" s="818"/>
      <c r="GG10" s="818"/>
      <c r="GH10" s="818"/>
      <c r="GI10" s="818"/>
      <c r="GJ10" s="818"/>
      <c r="GK10" s="818"/>
      <c r="GL10" s="818"/>
      <c r="GM10" s="818"/>
      <c r="GN10" s="818"/>
      <c r="GO10" s="818"/>
      <c r="GP10" s="818"/>
      <c r="GQ10" s="818"/>
      <c r="GR10" s="818"/>
      <c r="GS10" s="818"/>
      <c r="GT10" s="818"/>
      <c r="GU10" s="818"/>
      <c r="GV10" s="818"/>
      <c r="GW10" s="818"/>
      <c r="GX10" s="818"/>
      <c r="GY10" s="818"/>
      <c r="GZ10" s="818"/>
      <c r="HA10" s="818"/>
      <c r="HB10" s="818"/>
      <c r="HC10" s="818"/>
      <c r="HD10" s="818"/>
      <c r="HE10" s="818"/>
      <c r="HF10" s="818"/>
      <c r="HG10" s="818"/>
      <c r="HH10" s="818"/>
      <c r="HI10" s="818"/>
      <c r="HJ10" s="818"/>
      <c r="HK10" s="818"/>
      <c r="HL10" s="818"/>
      <c r="HM10" s="818"/>
      <c r="HN10" s="818"/>
      <c r="HO10" s="818"/>
      <c r="HP10" s="818"/>
      <c r="HQ10" s="818"/>
      <c r="HR10" s="818"/>
      <c r="HS10" s="818"/>
      <c r="HT10" s="818"/>
      <c r="HU10" s="818"/>
      <c r="HV10" s="818"/>
      <c r="HW10" s="818"/>
      <c r="HX10" s="818"/>
      <c r="HY10" s="818"/>
      <c r="HZ10" s="818"/>
      <c r="IA10" s="818"/>
      <c r="IB10" s="818"/>
      <c r="IC10" s="818"/>
      <c r="ID10" s="818"/>
      <c r="IE10" s="818"/>
      <c r="IF10" s="818"/>
      <c r="IG10" s="818"/>
      <c r="IH10" s="818"/>
      <c r="II10" s="818"/>
      <c r="IJ10" s="818"/>
      <c r="IK10" s="818"/>
      <c r="IL10" s="818"/>
      <c r="IM10" s="818"/>
      <c r="IN10" s="818"/>
      <c r="IO10" s="818"/>
      <c r="IP10" s="818"/>
      <c r="IQ10" s="818"/>
      <c r="IR10" s="818"/>
      <c r="IS10" s="818"/>
      <c r="IT10" s="818"/>
    </row>
    <row r="11" spans="1:254" s="826" customFormat="1" ht="21.75" customHeight="1">
      <c r="A11" s="832"/>
      <c r="B11" s="832"/>
      <c r="C11" s="832"/>
      <c r="D11" s="831"/>
      <c r="E11" s="831"/>
      <c r="F11" s="831"/>
      <c r="G11" s="831"/>
      <c r="H11" s="830"/>
      <c r="I11" s="63"/>
      <c r="J11" s="63"/>
      <c r="K11" s="827"/>
      <c r="L11" s="827"/>
      <c r="M11" s="827"/>
      <c r="N11" s="827"/>
      <c r="O11" s="827"/>
      <c r="P11" s="827"/>
      <c r="Q11" s="827"/>
      <c r="R11" s="818"/>
      <c r="S11" s="818"/>
      <c r="T11" s="818"/>
      <c r="U11" s="818"/>
      <c r="V11" s="818"/>
      <c r="W11" s="818"/>
      <c r="X11" s="818"/>
      <c r="Y11" s="818"/>
      <c r="Z11" s="818"/>
      <c r="AA11" s="818"/>
      <c r="AB11" s="818"/>
      <c r="AC11" s="818"/>
      <c r="AD11" s="818"/>
      <c r="AE11" s="818"/>
      <c r="AF11" s="818"/>
      <c r="AG11" s="818"/>
      <c r="AH11" s="818"/>
      <c r="AI11" s="818"/>
      <c r="AJ11" s="818"/>
      <c r="AK11" s="818"/>
      <c r="AL11" s="818"/>
      <c r="AM11" s="818"/>
      <c r="AN11" s="818"/>
      <c r="AO11" s="818"/>
      <c r="AP11" s="818"/>
      <c r="AQ11" s="818"/>
      <c r="AR11" s="818"/>
      <c r="AS11" s="818"/>
      <c r="AT11" s="818"/>
      <c r="AU11" s="818"/>
      <c r="AV11" s="818"/>
      <c r="AW11" s="818"/>
      <c r="AX11" s="818"/>
      <c r="AY11" s="818"/>
      <c r="AZ11" s="818"/>
      <c r="BA11" s="818"/>
      <c r="BB11" s="818"/>
      <c r="BC11" s="818"/>
      <c r="BD11" s="818"/>
      <c r="BE11" s="818"/>
      <c r="BF11" s="818"/>
      <c r="BG11" s="818"/>
      <c r="BH11" s="818"/>
      <c r="BI11" s="818"/>
      <c r="BJ11" s="818"/>
      <c r="BK11" s="818"/>
      <c r="BL11" s="818"/>
      <c r="BM11" s="818"/>
      <c r="BN11" s="818"/>
      <c r="BO11" s="818"/>
      <c r="BP11" s="818"/>
      <c r="BQ11" s="818"/>
      <c r="BR11" s="818"/>
      <c r="BS11" s="818"/>
      <c r="BT11" s="818"/>
      <c r="BU11" s="818"/>
      <c r="BV11" s="818"/>
      <c r="BW11" s="818"/>
      <c r="BX11" s="818"/>
      <c r="BY11" s="818"/>
      <c r="BZ11" s="818"/>
      <c r="CA11" s="818"/>
      <c r="CB11" s="818"/>
      <c r="CC11" s="818"/>
      <c r="CD11" s="818"/>
      <c r="CE11" s="818"/>
      <c r="CF11" s="818"/>
      <c r="CG11" s="818"/>
      <c r="CH11" s="818"/>
      <c r="CI11" s="818"/>
      <c r="CJ11" s="818"/>
      <c r="CK11" s="818"/>
      <c r="CL11" s="818"/>
      <c r="CM11" s="818"/>
      <c r="CN11" s="818"/>
      <c r="CO11" s="818"/>
      <c r="CP11" s="818"/>
      <c r="CQ11" s="818"/>
      <c r="CR11" s="818"/>
      <c r="CS11" s="818"/>
      <c r="CT11" s="818"/>
      <c r="CU11" s="818"/>
      <c r="CV11" s="818"/>
      <c r="CW11" s="818"/>
      <c r="CX11" s="818"/>
      <c r="CY11" s="818"/>
      <c r="CZ11" s="818"/>
      <c r="DA11" s="818"/>
      <c r="DB11" s="818"/>
      <c r="DC11" s="818"/>
      <c r="DD11" s="818"/>
      <c r="DE11" s="818"/>
      <c r="DF11" s="818"/>
      <c r="DG11" s="818"/>
      <c r="DH11" s="818"/>
      <c r="DI11" s="818"/>
      <c r="DJ11" s="818"/>
      <c r="DK11" s="818"/>
      <c r="DL11" s="818"/>
      <c r="DM11" s="818"/>
      <c r="DN11" s="818"/>
      <c r="DO11" s="818"/>
      <c r="DP11" s="818"/>
      <c r="DQ11" s="818"/>
      <c r="DR11" s="818"/>
      <c r="DS11" s="818"/>
      <c r="DT11" s="818"/>
      <c r="DU11" s="818"/>
      <c r="DV11" s="818"/>
      <c r="DW11" s="818"/>
      <c r="DX11" s="818"/>
      <c r="DY11" s="818"/>
      <c r="DZ11" s="818"/>
      <c r="EA11" s="818"/>
      <c r="EB11" s="818"/>
      <c r="EC11" s="818"/>
      <c r="ED11" s="818"/>
      <c r="EE11" s="818"/>
      <c r="EF11" s="818"/>
      <c r="EG11" s="818"/>
      <c r="EH11" s="818"/>
      <c r="EI11" s="818"/>
      <c r="EJ11" s="818"/>
      <c r="EK11" s="818"/>
      <c r="EL11" s="818"/>
      <c r="EM11" s="818"/>
      <c r="EN11" s="818"/>
      <c r="EO11" s="818"/>
      <c r="EP11" s="818"/>
      <c r="EQ11" s="818"/>
      <c r="ER11" s="818"/>
      <c r="ES11" s="818"/>
      <c r="ET11" s="818"/>
      <c r="EU11" s="818"/>
      <c r="EV11" s="818"/>
      <c r="EW11" s="818"/>
      <c r="EX11" s="818"/>
      <c r="EY11" s="818"/>
      <c r="EZ11" s="818"/>
      <c r="FA11" s="818"/>
      <c r="FB11" s="818"/>
      <c r="FC11" s="818"/>
      <c r="FD11" s="818"/>
      <c r="FE11" s="818"/>
      <c r="FF11" s="818"/>
      <c r="FG11" s="818"/>
      <c r="FH11" s="818"/>
      <c r="FI11" s="818"/>
      <c r="FJ11" s="818"/>
      <c r="FK11" s="818"/>
      <c r="FL11" s="818"/>
      <c r="FM11" s="818"/>
      <c r="FN11" s="818"/>
      <c r="FO11" s="818"/>
      <c r="FP11" s="818"/>
      <c r="FQ11" s="818"/>
      <c r="FR11" s="818"/>
      <c r="FS11" s="818"/>
      <c r="FT11" s="818"/>
      <c r="FU11" s="818"/>
      <c r="FV11" s="818"/>
      <c r="FW11" s="818"/>
      <c r="FX11" s="818"/>
      <c r="FY11" s="818"/>
      <c r="FZ11" s="818"/>
      <c r="GA11" s="818"/>
      <c r="GB11" s="818"/>
      <c r="GC11" s="818"/>
      <c r="GD11" s="818"/>
      <c r="GE11" s="818"/>
      <c r="GF11" s="818"/>
      <c r="GG11" s="818"/>
      <c r="GH11" s="818"/>
      <c r="GI11" s="818"/>
      <c r="GJ11" s="818"/>
      <c r="GK11" s="818"/>
      <c r="GL11" s="818"/>
      <c r="GM11" s="818"/>
      <c r="GN11" s="818"/>
      <c r="GO11" s="818"/>
      <c r="GP11" s="818"/>
      <c r="GQ11" s="818"/>
      <c r="GR11" s="818"/>
      <c r="GS11" s="818"/>
      <c r="GT11" s="818"/>
      <c r="GU11" s="818"/>
      <c r="GV11" s="818"/>
      <c r="GW11" s="818"/>
      <c r="GX11" s="818"/>
      <c r="GY11" s="818"/>
      <c r="GZ11" s="818"/>
      <c r="HA11" s="818"/>
      <c r="HB11" s="818"/>
      <c r="HC11" s="818"/>
      <c r="HD11" s="818"/>
      <c r="HE11" s="818"/>
      <c r="HF11" s="818"/>
      <c r="HG11" s="818"/>
      <c r="HH11" s="818"/>
      <c r="HI11" s="818"/>
      <c r="HJ11" s="818"/>
      <c r="HK11" s="818"/>
      <c r="HL11" s="818"/>
      <c r="HM11" s="818"/>
      <c r="HN11" s="818"/>
      <c r="HO11" s="818"/>
      <c r="HP11" s="818"/>
      <c r="HQ11" s="818"/>
      <c r="HR11" s="818"/>
      <c r="HS11" s="818"/>
      <c r="HT11" s="818"/>
      <c r="HU11" s="818"/>
      <c r="HV11" s="818"/>
      <c r="HW11" s="818"/>
      <c r="HX11" s="818"/>
      <c r="HY11" s="818"/>
      <c r="HZ11" s="818"/>
      <c r="IA11" s="818"/>
      <c r="IB11" s="818"/>
      <c r="IC11" s="818"/>
      <c r="ID11" s="818"/>
      <c r="IE11" s="818"/>
      <c r="IF11" s="818"/>
      <c r="IG11" s="818"/>
      <c r="IH11" s="818"/>
      <c r="II11" s="818"/>
      <c r="IJ11" s="818"/>
      <c r="IK11" s="818"/>
      <c r="IL11" s="818"/>
      <c r="IM11" s="818"/>
      <c r="IN11" s="818"/>
      <c r="IO11" s="818"/>
      <c r="IP11" s="818"/>
      <c r="IQ11" s="818"/>
      <c r="IR11" s="818"/>
      <c r="IS11" s="818"/>
      <c r="IT11" s="818"/>
    </row>
    <row r="12" spans="1:252" s="826" customFormat="1" ht="18" customHeight="1">
      <c r="A12" s="98" t="s">
        <v>453</v>
      </c>
      <c r="B12" s="830"/>
      <c r="C12" s="830"/>
      <c r="D12" s="830"/>
      <c r="E12" s="830"/>
      <c r="F12" s="830"/>
      <c r="G12" s="830"/>
      <c r="H12" s="830"/>
      <c r="I12" s="830"/>
      <c r="J12" s="830"/>
      <c r="K12" s="715"/>
      <c r="L12" s="715"/>
      <c r="M12" s="715"/>
      <c r="N12" s="715"/>
      <c r="O12" s="715"/>
      <c r="P12" s="715"/>
      <c r="Q12" s="715"/>
      <c r="R12" s="715"/>
      <c r="S12" s="715"/>
      <c r="T12" s="715"/>
      <c r="U12" s="715"/>
      <c r="V12" s="715"/>
      <c r="W12" s="715"/>
      <c r="X12" s="715"/>
      <c r="Y12" s="715"/>
      <c r="Z12" s="715"/>
      <c r="AA12" s="715"/>
      <c r="AB12" s="715"/>
      <c r="AC12" s="715"/>
      <c r="AD12" s="715"/>
      <c r="AE12" s="715"/>
      <c r="AF12" s="715"/>
      <c r="AG12" s="715"/>
      <c r="AH12" s="715"/>
      <c r="AI12" s="715"/>
      <c r="AJ12" s="715"/>
      <c r="AK12" s="715"/>
      <c r="AL12" s="715"/>
      <c r="AM12" s="715"/>
      <c r="AN12" s="715"/>
      <c r="AO12" s="715"/>
      <c r="AP12" s="715"/>
      <c r="AQ12" s="715"/>
      <c r="AR12" s="715"/>
      <c r="AS12" s="715"/>
      <c r="AT12" s="715"/>
      <c r="AU12" s="715"/>
      <c r="AV12" s="715"/>
      <c r="AW12" s="715"/>
      <c r="AX12" s="715"/>
      <c r="AY12" s="715"/>
      <c r="AZ12" s="715"/>
      <c r="BA12" s="715"/>
      <c r="BB12" s="715"/>
      <c r="BC12" s="715"/>
      <c r="BD12" s="715"/>
      <c r="BE12" s="715"/>
      <c r="BF12" s="715"/>
      <c r="BG12" s="715"/>
      <c r="BH12" s="715"/>
      <c r="BI12" s="715"/>
      <c r="BJ12" s="715"/>
      <c r="BK12" s="715"/>
      <c r="BL12" s="715"/>
      <c r="BM12" s="715"/>
      <c r="BN12" s="715"/>
      <c r="BO12" s="715"/>
      <c r="BP12" s="715"/>
      <c r="BQ12" s="715"/>
      <c r="BR12" s="715"/>
      <c r="BS12" s="715"/>
      <c r="BT12" s="715"/>
      <c r="BU12" s="715"/>
      <c r="BV12" s="715"/>
      <c r="BW12" s="715"/>
      <c r="BX12" s="715"/>
      <c r="BY12" s="715"/>
      <c r="BZ12" s="715"/>
      <c r="CA12" s="715"/>
      <c r="CB12" s="715"/>
      <c r="CC12" s="715"/>
      <c r="CD12" s="715"/>
      <c r="CE12" s="715"/>
      <c r="CF12" s="715"/>
      <c r="CG12" s="715"/>
      <c r="CH12" s="715"/>
      <c r="CI12" s="715"/>
      <c r="CJ12" s="715"/>
      <c r="CK12" s="715"/>
      <c r="CL12" s="715"/>
      <c r="CM12" s="715"/>
      <c r="CN12" s="715"/>
      <c r="CO12" s="715"/>
      <c r="CP12" s="715"/>
      <c r="CQ12" s="715"/>
      <c r="CR12" s="715"/>
      <c r="CS12" s="715"/>
      <c r="CT12" s="715"/>
      <c r="CU12" s="715"/>
      <c r="CV12" s="715"/>
      <c r="CW12" s="715"/>
      <c r="CX12" s="715"/>
      <c r="CY12" s="715"/>
      <c r="CZ12" s="715"/>
      <c r="DA12" s="715"/>
      <c r="DB12" s="715"/>
      <c r="DC12" s="715"/>
      <c r="DD12" s="715"/>
      <c r="DE12" s="715"/>
      <c r="DF12" s="715"/>
      <c r="DG12" s="715"/>
      <c r="DH12" s="715"/>
      <c r="DI12" s="715"/>
      <c r="DJ12" s="715"/>
      <c r="DK12" s="715"/>
      <c r="DL12" s="715"/>
      <c r="DM12" s="715"/>
      <c r="DN12" s="715"/>
      <c r="DO12" s="715"/>
      <c r="DP12" s="715"/>
      <c r="DQ12" s="715"/>
      <c r="DR12" s="715"/>
      <c r="DS12" s="715"/>
      <c r="DT12" s="715"/>
      <c r="DU12" s="715"/>
      <c r="DV12" s="715"/>
      <c r="DW12" s="715"/>
      <c r="DX12" s="715"/>
      <c r="DY12" s="715"/>
      <c r="DZ12" s="715"/>
      <c r="EA12" s="715"/>
      <c r="EB12" s="715"/>
      <c r="EC12" s="715"/>
      <c r="ED12" s="715"/>
      <c r="EE12" s="715"/>
      <c r="EF12" s="715"/>
      <c r="EG12" s="715"/>
      <c r="EH12" s="715"/>
      <c r="EI12" s="715"/>
      <c r="EJ12" s="715"/>
      <c r="EK12" s="715"/>
      <c r="EL12" s="715"/>
      <c r="EM12" s="715"/>
      <c r="EN12" s="715"/>
      <c r="EO12" s="715"/>
      <c r="EP12" s="715"/>
      <c r="EQ12" s="715"/>
      <c r="ER12" s="715"/>
      <c r="ES12" s="715"/>
      <c r="ET12" s="715"/>
      <c r="EU12" s="715"/>
      <c r="EV12" s="715"/>
      <c r="EW12" s="715"/>
      <c r="EX12" s="715"/>
      <c r="EY12" s="715"/>
      <c r="EZ12" s="715"/>
      <c r="FA12" s="715"/>
      <c r="FB12" s="715"/>
      <c r="FC12" s="715"/>
      <c r="FD12" s="715"/>
      <c r="FE12" s="715"/>
      <c r="FF12" s="715"/>
      <c r="FG12" s="715"/>
      <c r="FH12" s="715"/>
      <c r="FI12" s="715"/>
      <c r="FJ12" s="715"/>
      <c r="FK12" s="715"/>
      <c r="FL12" s="715"/>
      <c r="FM12" s="715"/>
      <c r="FN12" s="715"/>
      <c r="FO12" s="715"/>
      <c r="FP12" s="715"/>
      <c r="FQ12" s="715"/>
      <c r="FR12" s="715"/>
      <c r="FS12" s="715"/>
      <c r="FT12" s="715"/>
      <c r="FU12" s="715"/>
      <c r="FV12" s="715"/>
      <c r="FW12" s="715"/>
      <c r="FX12" s="715"/>
      <c r="FY12" s="715"/>
      <c r="FZ12" s="715"/>
      <c r="GA12" s="715"/>
      <c r="GB12" s="715"/>
      <c r="GC12" s="715"/>
      <c r="GD12" s="715"/>
      <c r="GE12" s="715"/>
      <c r="GF12" s="715"/>
      <c r="GG12" s="715"/>
      <c r="GH12" s="715"/>
      <c r="GI12" s="715"/>
      <c r="GJ12" s="715"/>
      <c r="GK12" s="715"/>
      <c r="GL12" s="715"/>
      <c r="GM12" s="715"/>
      <c r="GN12" s="715"/>
      <c r="GO12" s="715"/>
      <c r="GP12" s="715"/>
      <c r="GQ12" s="715"/>
      <c r="GR12" s="715"/>
      <c r="GS12" s="715"/>
      <c r="GT12" s="715"/>
      <c r="GU12" s="715"/>
      <c r="GV12" s="715"/>
      <c r="GW12" s="715"/>
      <c r="GX12" s="715"/>
      <c r="GY12" s="715"/>
      <c r="GZ12" s="715"/>
      <c r="HA12" s="715"/>
      <c r="HB12" s="715"/>
      <c r="HC12" s="715"/>
      <c r="HD12" s="715"/>
      <c r="HE12" s="715"/>
      <c r="HF12" s="715"/>
      <c r="HG12" s="715"/>
      <c r="HH12" s="715"/>
      <c r="HI12" s="715"/>
      <c r="HJ12" s="715"/>
      <c r="HK12" s="715"/>
      <c r="HL12" s="715"/>
      <c r="HM12" s="715"/>
      <c r="HN12" s="715"/>
      <c r="HO12" s="715"/>
      <c r="HP12" s="715"/>
      <c r="HQ12" s="715"/>
      <c r="HR12" s="715"/>
      <c r="HS12" s="715"/>
      <c r="HT12" s="715"/>
      <c r="HU12" s="715"/>
      <c r="HV12" s="715"/>
      <c r="HW12" s="715"/>
      <c r="HX12" s="715"/>
      <c r="HY12" s="715"/>
      <c r="HZ12" s="715"/>
      <c r="IA12" s="715"/>
      <c r="IB12" s="715"/>
      <c r="IC12" s="715"/>
      <c r="ID12" s="715"/>
      <c r="IE12" s="715"/>
      <c r="IF12" s="715"/>
      <c r="IG12" s="715"/>
      <c r="IH12" s="715"/>
      <c r="II12" s="715"/>
      <c r="IJ12" s="715"/>
      <c r="IK12" s="715"/>
      <c r="IL12" s="715"/>
      <c r="IM12" s="715"/>
      <c r="IN12" s="715"/>
      <c r="IO12" s="715"/>
      <c r="IP12" s="715"/>
      <c r="IQ12" s="715"/>
      <c r="IR12" s="715"/>
    </row>
    <row r="13" spans="1:254" s="826" customFormat="1" ht="15" customHeight="1">
      <c r="A13" s="1912" t="s">
        <v>549</v>
      </c>
      <c r="B13" s="1913"/>
      <c r="C13" s="1914"/>
      <c r="D13" s="54" t="s">
        <v>200</v>
      </c>
      <c r="E13" s="945"/>
      <c r="F13" s="5" t="s">
        <v>218</v>
      </c>
      <c r="G13" s="946"/>
      <c r="H13" s="829"/>
      <c r="I13" s="63"/>
      <c r="J13" s="63"/>
      <c r="K13" s="827"/>
      <c r="L13" s="827"/>
      <c r="M13" s="827"/>
      <c r="N13" s="827"/>
      <c r="O13" s="827"/>
      <c r="P13" s="827"/>
      <c r="Q13" s="827"/>
      <c r="R13" s="818"/>
      <c r="S13" s="818"/>
      <c r="T13" s="818"/>
      <c r="U13" s="818"/>
      <c r="V13" s="818"/>
      <c r="W13" s="818"/>
      <c r="X13" s="818"/>
      <c r="Y13" s="818"/>
      <c r="Z13" s="818"/>
      <c r="AA13" s="818"/>
      <c r="AB13" s="818"/>
      <c r="AC13" s="818"/>
      <c r="AD13" s="818"/>
      <c r="AE13" s="818"/>
      <c r="AF13" s="818"/>
      <c r="AG13" s="818"/>
      <c r="AH13" s="818"/>
      <c r="AI13" s="818"/>
      <c r="AJ13" s="818"/>
      <c r="AK13" s="818"/>
      <c r="AL13" s="818"/>
      <c r="AM13" s="818"/>
      <c r="AN13" s="818"/>
      <c r="AO13" s="818"/>
      <c r="AP13" s="818"/>
      <c r="AQ13" s="818"/>
      <c r="AR13" s="818"/>
      <c r="AS13" s="818"/>
      <c r="AT13" s="818"/>
      <c r="AU13" s="818"/>
      <c r="AV13" s="818"/>
      <c r="AW13" s="818"/>
      <c r="AX13" s="818"/>
      <c r="AY13" s="818"/>
      <c r="AZ13" s="818"/>
      <c r="BA13" s="818"/>
      <c r="BB13" s="818"/>
      <c r="BC13" s="818"/>
      <c r="BD13" s="818"/>
      <c r="BE13" s="818"/>
      <c r="BF13" s="818"/>
      <c r="BG13" s="818"/>
      <c r="BH13" s="818"/>
      <c r="BI13" s="818"/>
      <c r="BJ13" s="818"/>
      <c r="BK13" s="818"/>
      <c r="BL13" s="818"/>
      <c r="BM13" s="818"/>
      <c r="BN13" s="818"/>
      <c r="BO13" s="818"/>
      <c r="BP13" s="818"/>
      <c r="BQ13" s="818"/>
      <c r="BR13" s="818"/>
      <c r="BS13" s="818"/>
      <c r="BT13" s="818"/>
      <c r="BU13" s="818"/>
      <c r="BV13" s="818"/>
      <c r="BW13" s="818"/>
      <c r="BX13" s="818"/>
      <c r="BY13" s="818"/>
      <c r="BZ13" s="818"/>
      <c r="CA13" s="818"/>
      <c r="CB13" s="818"/>
      <c r="CC13" s="818"/>
      <c r="CD13" s="818"/>
      <c r="CE13" s="818"/>
      <c r="CF13" s="818"/>
      <c r="CG13" s="818"/>
      <c r="CH13" s="818"/>
      <c r="CI13" s="818"/>
      <c r="CJ13" s="818"/>
      <c r="CK13" s="818"/>
      <c r="CL13" s="818"/>
      <c r="CM13" s="818"/>
      <c r="CN13" s="818"/>
      <c r="CO13" s="818"/>
      <c r="CP13" s="818"/>
      <c r="CQ13" s="818"/>
      <c r="CR13" s="818"/>
      <c r="CS13" s="818"/>
      <c r="CT13" s="818"/>
      <c r="CU13" s="818"/>
      <c r="CV13" s="818"/>
      <c r="CW13" s="818"/>
      <c r="CX13" s="818"/>
      <c r="CY13" s="818"/>
      <c r="CZ13" s="818"/>
      <c r="DA13" s="818"/>
      <c r="DB13" s="818"/>
      <c r="DC13" s="818"/>
      <c r="DD13" s="818"/>
      <c r="DE13" s="818"/>
      <c r="DF13" s="818"/>
      <c r="DG13" s="818"/>
      <c r="DH13" s="818"/>
      <c r="DI13" s="818"/>
      <c r="DJ13" s="818"/>
      <c r="DK13" s="818"/>
      <c r="DL13" s="818"/>
      <c r="DM13" s="818"/>
      <c r="DN13" s="818"/>
      <c r="DO13" s="818"/>
      <c r="DP13" s="818"/>
      <c r="DQ13" s="818"/>
      <c r="DR13" s="818"/>
      <c r="DS13" s="818"/>
      <c r="DT13" s="818"/>
      <c r="DU13" s="818"/>
      <c r="DV13" s="818"/>
      <c r="DW13" s="818"/>
      <c r="DX13" s="818"/>
      <c r="DY13" s="818"/>
      <c r="DZ13" s="818"/>
      <c r="EA13" s="818"/>
      <c r="EB13" s="818"/>
      <c r="EC13" s="818"/>
      <c r="ED13" s="818"/>
      <c r="EE13" s="818"/>
      <c r="EF13" s="818"/>
      <c r="EG13" s="818"/>
      <c r="EH13" s="818"/>
      <c r="EI13" s="818"/>
      <c r="EJ13" s="818"/>
      <c r="EK13" s="818"/>
      <c r="EL13" s="818"/>
      <c r="EM13" s="818"/>
      <c r="EN13" s="818"/>
      <c r="EO13" s="818"/>
      <c r="EP13" s="818"/>
      <c r="EQ13" s="818"/>
      <c r="ER13" s="818"/>
      <c r="ES13" s="818"/>
      <c r="ET13" s="818"/>
      <c r="EU13" s="818"/>
      <c r="EV13" s="818"/>
      <c r="EW13" s="818"/>
      <c r="EX13" s="818"/>
      <c r="EY13" s="818"/>
      <c r="EZ13" s="818"/>
      <c r="FA13" s="818"/>
      <c r="FB13" s="818"/>
      <c r="FC13" s="818"/>
      <c r="FD13" s="818"/>
      <c r="FE13" s="818"/>
      <c r="FF13" s="818"/>
      <c r="FG13" s="818"/>
      <c r="FH13" s="818"/>
      <c r="FI13" s="818"/>
      <c r="FJ13" s="818"/>
      <c r="FK13" s="818"/>
      <c r="FL13" s="818"/>
      <c r="FM13" s="818"/>
      <c r="FN13" s="818"/>
      <c r="FO13" s="818"/>
      <c r="FP13" s="818"/>
      <c r="FQ13" s="818"/>
      <c r="FR13" s="818"/>
      <c r="FS13" s="818"/>
      <c r="FT13" s="818"/>
      <c r="FU13" s="818"/>
      <c r="FV13" s="818"/>
      <c r="FW13" s="818"/>
      <c r="FX13" s="818"/>
      <c r="FY13" s="818"/>
      <c r="FZ13" s="818"/>
      <c r="GA13" s="818"/>
      <c r="GB13" s="818"/>
      <c r="GC13" s="818"/>
      <c r="GD13" s="818"/>
      <c r="GE13" s="818"/>
      <c r="GF13" s="818"/>
      <c r="GG13" s="818"/>
      <c r="GH13" s="818"/>
      <c r="GI13" s="818"/>
      <c r="GJ13" s="818"/>
      <c r="GK13" s="818"/>
      <c r="GL13" s="818"/>
      <c r="GM13" s="818"/>
      <c r="GN13" s="818"/>
      <c r="GO13" s="818"/>
      <c r="GP13" s="818"/>
      <c r="GQ13" s="818"/>
      <c r="GR13" s="818"/>
      <c r="GS13" s="818"/>
      <c r="GT13" s="818"/>
      <c r="GU13" s="818"/>
      <c r="GV13" s="818"/>
      <c r="GW13" s="818"/>
      <c r="GX13" s="818"/>
      <c r="GY13" s="818"/>
      <c r="GZ13" s="818"/>
      <c r="HA13" s="818"/>
      <c r="HB13" s="818"/>
      <c r="HC13" s="818"/>
      <c r="HD13" s="818"/>
      <c r="HE13" s="818"/>
      <c r="HF13" s="818"/>
      <c r="HG13" s="818"/>
      <c r="HH13" s="818"/>
      <c r="HI13" s="818"/>
      <c r="HJ13" s="818"/>
      <c r="HK13" s="818"/>
      <c r="HL13" s="818"/>
      <c r="HM13" s="818"/>
      <c r="HN13" s="818"/>
      <c r="HO13" s="818"/>
      <c r="HP13" s="818"/>
      <c r="HQ13" s="818"/>
      <c r="HR13" s="818"/>
      <c r="HS13" s="818"/>
      <c r="HT13" s="818"/>
      <c r="HU13" s="818"/>
      <c r="HV13" s="818"/>
      <c r="HW13" s="818"/>
      <c r="HX13" s="818"/>
      <c r="HY13" s="818"/>
      <c r="HZ13" s="818"/>
      <c r="IA13" s="818"/>
      <c r="IB13" s="818"/>
      <c r="IC13" s="818"/>
      <c r="ID13" s="818"/>
      <c r="IE13" s="818"/>
      <c r="IF13" s="818"/>
      <c r="IG13" s="818"/>
      <c r="IH13" s="818"/>
      <c r="II13" s="818"/>
      <c r="IJ13" s="818"/>
      <c r="IK13" s="818"/>
      <c r="IL13" s="818"/>
      <c r="IM13" s="818"/>
      <c r="IN13" s="818"/>
      <c r="IO13" s="818"/>
      <c r="IP13" s="818"/>
      <c r="IQ13" s="818"/>
      <c r="IR13" s="818"/>
      <c r="IS13" s="818"/>
      <c r="IT13" s="818"/>
    </row>
    <row r="14" spans="1:254" s="826" customFormat="1" ht="15" customHeight="1" thickBot="1">
      <c r="A14" s="1915" t="s">
        <v>436</v>
      </c>
      <c r="B14" s="1916"/>
      <c r="C14" s="1917"/>
      <c r="D14" s="54" t="s">
        <v>200</v>
      </c>
      <c r="E14" s="945"/>
      <c r="F14" s="5" t="s">
        <v>218</v>
      </c>
      <c r="G14" s="946"/>
      <c r="H14" s="828"/>
      <c r="I14" s="63"/>
      <c r="J14" s="63"/>
      <c r="K14" s="827"/>
      <c r="L14" s="827"/>
      <c r="M14" s="827"/>
      <c r="N14" s="827"/>
      <c r="O14" s="827"/>
      <c r="P14" s="827"/>
      <c r="Q14" s="827"/>
      <c r="R14" s="818"/>
      <c r="S14" s="818"/>
      <c r="T14" s="818"/>
      <c r="U14" s="818"/>
      <c r="V14" s="818"/>
      <c r="W14" s="818"/>
      <c r="X14" s="818"/>
      <c r="Y14" s="818"/>
      <c r="Z14" s="818"/>
      <c r="AA14" s="818"/>
      <c r="AB14" s="818"/>
      <c r="AC14" s="818"/>
      <c r="AD14" s="818"/>
      <c r="AE14" s="818"/>
      <c r="AF14" s="818"/>
      <c r="AG14" s="818"/>
      <c r="AH14" s="818"/>
      <c r="AI14" s="818"/>
      <c r="AJ14" s="818"/>
      <c r="AK14" s="818"/>
      <c r="AL14" s="818"/>
      <c r="AM14" s="818"/>
      <c r="AN14" s="818"/>
      <c r="AO14" s="818"/>
      <c r="AP14" s="818"/>
      <c r="AQ14" s="818"/>
      <c r="AR14" s="818"/>
      <c r="AS14" s="818"/>
      <c r="AT14" s="818"/>
      <c r="AU14" s="818"/>
      <c r="AV14" s="818"/>
      <c r="AW14" s="818"/>
      <c r="AX14" s="818"/>
      <c r="AY14" s="818"/>
      <c r="AZ14" s="818"/>
      <c r="BA14" s="818"/>
      <c r="BB14" s="818"/>
      <c r="BC14" s="818"/>
      <c r="BD14" s="818"/>
      <c r="BE14" s="818"/>
      <c r="BF14" s="818"/>
      <c r="BG14" s="818"/>
      <c r="BH14" s="818"/>
      <c r="BI14" s="818"/>
      <c r="BJ14" s="818"/>
      <c r="BK14" s="818"/>
      <c r="BL14" s="818"/>
      <c r="BM14" s="818"/>
      <c r="BN14" s="818"/>
      <c r="BO14" s="818"/>
      <c r="BP14" s="818"/>
      <c r="BQ14" s="818"/>
      <c r="BR14" s="818"/>
      <c r="BS14" s="818"/>
      <c r="BT14" s="818"/>
      <c r="BU14" s="818"/>
      <c r="BV14" s="818"/>
      <c r="BW14" s="818"/>
      <c r="BX14" s="818"/>
      <c r="BY14" s="818"/>
      <c r="BZ14" s="818"/>
      <c r="CA14" s="818"/>
      <c r="CB14" s="818"/>
      <c r="CC14" s="818"/>
      <c r="CD14" s="818"/>
      <c r="CE14" s="818"/>
      <c r="CF14" s="818"/>
      <c r="CG14" s="818"/>
      <c r="CH14" s="818"/>
      <c r="CI14" s="818"/>
      <c r="CJ14" s="818"/>
      <c r="CK14" s="818"/>
      <c r="CL14" s="818"/>
      <c r="CM14" s="818"/>
      <c r="CN14" s="818"/>
      <c r="CO14" s="818"/>
      <c r="CP14" s="818"/>
      <c r="CQ14" s="818"/>
      <c r="CR14" s="818"/>
      <c r="CS14" s="818"/>
      <c r="CT14" s="818"/>
      <c r="CU14" s="818"/>
      <c r="CV14" s="818"/>
      <c r="CW14" s="818"/>
      <c r="CX14" s="818"/>
      <c r="CY14" s="818"/>
      <c r="CZ14" s="818"/>
      <c r="DA14" s="818"/>
      <c r="DB14" s="818"/>
      <c r="DC14" s="818"/>
      <c r="DD14" s="818"/>
      <c r="DE14" s="818"/>
      <c r="DF14" s="818"/>
      <c r="DG14" s="818"/>
      <c r="DH14" s="818"/>
      <c r="DI14" s="818"/>
      <c r="DJ14" s="818"/>
      <c r="DK14" s="818"/>
      <c r="DL14" s="818"/>
      <c r="DM14" s="818"/>
      <c r="DN14" s="818"/>
      <c r="DO14" s="818"/>
      <c r="DP14" s="818"/>
      <c r="DQ14" s="818"/>
      <c r="DR14" s="818"/>
      <c r="DS14" s="818"/>
      <c r="DT14" s="818"/>
      <c r="DU14" s="818"/>
      <c r="DV14" s="818"/>
      <c r="DW14" s="818"/>
      <c r="DX14" s="818"/>
      <c r="DY14" s="818"/>
      <c r="DZ14" s="818"/>
      <c r="EA14" s="818"/>
      <c r="EB14" s="818"/>
      <c r="EC14" s="818"/>
      <c r="ED14" s="818"/>
      <c r="EE14" s="818"/>
      <c r="EF14" s="818"/>
      <c r="EG14" s="818"/>
      <c r="EH14" s="818"/>
      <c r="EI14" s="818"/>
      <c r="EJ14" s="818"/>
      <c r="EK14" s="818"/>
      <c r="EL14" s="818"/>
      <c r="EM14" s="818"/>
      <c r="EN14" s="818"/>
      <c r="EO14" s="818"/>
      <c r="EP14" s="818"/>
      <c r="EQ14" s="818"/>
      <c r="ER14" s="818"/>
      <c r="ES14" s="818"/>
      <c r="ET14" s="818"/>
      <c r="EU14" s="818"/>
      <c r="EV14" s="818"/>
      <c r="EW14" s="818"/>
      <c r="EX14" s="818"/>
      <c r="EY14" s="818"/>
      <c r="EZ14" s="818"/>
      <c r="FA14" s="818"/>
      <c r="FB14" s="818"/>
      <c r="FC14" s="818"/>
      <c r="FD14" s="818"/>
      <c r="FE14" s="818"/>
      <c r="FF14" s="818"/>
      <c r="FG14" s="818"/>
      <c r="FH14" s="818"/>
      <c r="FI14" s="818"/>
      <c r="FJ14" s="818"/>
      <c r="FK14" s="818"/>
      <c r="FL14" s="818"/>
      <c r="FM14" s="818"/>
      <c r="FN14" s="818"/>
      <c r="FO14" s="818"/>
      <c r="FP14" s="818"/>
      <c r="FQ14" s="818"/>
      <c r="FR14" s="818"/>
      <c r="FS14" s="818"/>
      <c r="FT14" s="818"/>
      <c r="FU14" s="818"/>
      <c r="FV14" s="818"/>
      <c r="FW14" s="818"/>
      <c r="FX14" s="818"/>
      <c r="FY14" s="818"/>
      <c r="FZ14" s="818"/>
      <c r="GA14" s="818"/>
      <c r="GB14" s="818"/>
      <c r="GC14" s="818"/>
      <c r="GD14" s="818"/>
      <c r="GE14" s="818"/>
      <c r="GF14" s="818"/>
      <c r="GG14" s="818"/>
      <c r="GH14" s="818"/>
      <c r="GI14" s="818"/>
      <c r="GJ14" s="818"/>
      <c r="GK14" s="818"/>
      <c r="GL14" s="818"/>
      <c r="GM14" s="818"/>
      <c r="GN14" s="818"/>
      <c r="GO14" s="818"/>
      <c r="GP14" s="818"/>
      <c r="GQ14" s="818"/>
      <c r="GR14" s="818"/>
      <c r="GS14" s="818"/>
      <c r="GT14" s="818"/>
      <c r="GU14" s="818"/>
      <c r="GV14" s="818"/>
      <c r="GW14" s="818"/>
      <c r="GX14" s="818"/>
      <c r="GY14" s="818"/>
      <c r="GZ14" s="818"/>
      <c r="HA14" s="818"/>
      <c r="HB14" s="818"/>
      <c r="HC14" s="818"/>
      <c r="HD14" s="818"/>
      <c r="HE14" s="818"/>
      <c r="HF14" s="818"/>
      <c r="HG14" s="818"/>
      <c r="HH14" s="818"/>
      <c r="HI14" s="818"/>
      <c r="HJ14" s="818"/>
      <c r="HK14" s="818"/>
      <c r="HL14" s="818"/>
      <c r="HM14" s="818"/>
      <c r="HN14" s="818"/>
      <c r="HO14" s="818"/>
      <c r="HP14" s="818"/>
      <c r="HQ14" s="818"/>
      <c r="HR14" s="818"/>
      <c r="HS14" s="818"/>
      <c r="HT14" s="818"/>
      <c r="HU14" s="818"/>
      <c r="HV14" s="818"/>
      <c r="HW14" s="818"/>
      <c r="HX14" s="818"/>
      <c r="HY14" s="818"/>
      <c r="HZ14" s="818"/>
      <c r="IA14" s="818"/>
      <c r="IB14" s="818"/>
      <c r="IC14" s="818"/>
      <c r="ID14" s="818"/>
      <c r="IE14" s="818"/>
      <c r="IF14" s="818"/>
      <c r="IG14" s="818"/>
      <c r="IH14" s="818"/>
      <c r="II14" s="818"/>
      <c r="IJ14" s="818"/>
      <c r="IK14" s="818"/>
      <c r="IL14" s="818"/>
      <c r="IM14" s="818"/>
      <c r="IN14" s="818"/>
      <c r="IO14" s="818"/>
      <c r="IP14" s="818"/>
      <c r="IQ14" s="818"/>
      <c r="IR14" s="818"/>
      <c r="IS14" s="818"/>
      <c r="IT14" s="818"/>
    </row>
    <row r="15" spans="1:254" ht="21" customHeight="1">
      <c r="A15" s="72"/>
      <c r="B15" s="72"/>
      <c r="C15" s="72"/>
      <c r="D15" s="72"/>
      <c r="E15" s="72"/>
      <c r="F15" s="72"/>
      <c r="G15" s="72"/>
      <c r="H15" s="72"/>
      <c r="I15" s="72"/>
      <c r="J15" s="72"/>
      <c r="R15" s="818"/>
      <c r="S15" s="818"/>
      <c r="T15" s="818"/>
      <c r="U15" s="818"/>
      <c r="V15" s="818"/>
      <c r="W15" s="818"/>
      <c r="X15" s="818"/>
      <c r="Y15" s="818"/>
      <c r="Z15" s="818"/>
      <c r="AA15" s="818"/>
      <c r="AB15" s="818"/>
      <c r="AC15" s="818"/>
      <c r="AD15" s="818"/>
      <c r="AE15" s="818"/>
      <c r="AF15" s="818"/>
      <c r="AG15" s="818"/>
      <c r="AH15" s="818"/>
      <c r="AI15" s="818"/>
      <c r="AJ15" s="818"/>
      <c r="AK15" s="818"/>
      <c r="AL15" s="818"/>
      <c r="AM15" s="818"/>
      <c r="AN15" s="818"/>
      <c r="AO15" s="818"/>
      <c r="AP15" s="818"/>
      <c r="AQ15" s="818"/>
      <c r="AR15" s="818"/>
      <c r="AS15" s="818"/>
      <c r="AT15" s="818"/>
      <c r="AU15" s="818"/>
      <c r="AV15" s="818"/>
      <c r="AW15" s="818"/>
      <c r="AX15" s="818"/>
      <c r="AY15" s="818"/>
      <c r="AZ15" s="818"/>
      <c r="BA15" s="818"/>
      <c r="BB15" s="818"/>
      <c r="BC15" s="818"/>
      <c r="BD15" s="818"/>
      <c r="BE15" s="818"/>
      <c r="BF15" s="818"/>
      <c r="BG15" s="818"/>
      <c r="BH15" s="818"/>
      <c r="BI15" s="818"/>
      <c r="BJ15" s="818"/>
      <c r="BK15" s="818"/>
      <c r="BL15" s="818"/>
      <c r="BM15" s="818"/>
      <c r="BN15" s="818"/>
      <c r="BO15" s="818"/>
      <c r="BP15" s="818"/>
      <c r="BQ15" s="818"/>
      <c r="BR15" s="818"/>
      <c r="BS15" s="818"/>
      <c r="BT15" s="818"/>
      <c r="BU15" s="818"/>
      <c r="BV15" s="818"/>
      <c r="BW15" s="818"/>
      <c r="BX15" s="818"/>
      <c r="BY15" s="818"/>
      <c r="BZ15" s="818"/>
      <c r="CA15" s="818"/>
      <c r="CB15" s="818"/>
      <c r="CC15" s="818"/>
      <c r="CD15" s="818"/>
      <c r="CE15" s="818"/>
      <c r="CF15" s="818"/>
      <c r="CG15" s="818"/>
      <c r="CH15" s="818"/>
      <c r="CI15" s="818"/>
      <c r="CJ15" s="818"/>
      <c r="CK15" s="818"/>
      <c r="CL15" s="818"/>
      <c r="CM15" s="818"/>
      <c r="CN15" s="818"/>
      <c r="CO15" s="818"/>
      <c r="CP15" s="818"/>
      <c r="CQ15" s="818"/>
      <c r="CR15" s="818"/>
      <c r="CS15" s="818"/>
      <c r="CT15" s="818"/>
      <c r="CU15" s="818"/>
      <c r="CV15" s="818"/>
      <c r="CW15" s="818"/>
      <c r="CX15" s="818"/>
      <c r="CY15" s="818"/>
      <c r="CZ15" s="818"/>
      <c r="DA15" s="818"/>
      <c r="DB15" s="818"/>
      <c r="DC15" s="818"/>
      <c r="DD15" s="818"/>
      <c r="DE15" s="818"/>
      <c r="DF15" s="818"/>
      <c r="DG15" s="818"/>
      <c r="DH15" s="818"/>
      <c r="DI15" s="818"/>
      <c r="DJ15" s="818"/>
      <c r="DK15" s="818"/>
      <c r="DL15" s="818"/>
      <c r="DM15" s="818"/>
      <c r="DN15" s="818"/>
      <c r="DO15" s="818"/>
      <c r="DP15" s="818"/>
      <c r="DQ15" s="818"/>
      <c r="DR15" s="818"/>
      <c r="DS15" s="818"/>
      <c r="DT15" s="818"/>
      <c r="DU15" s="818"/>
      <c r="DV15" s="818"/>
      <c r="DW15" s="818"/>
      <c r="DX15" s="818"/>
      <c r="DY15" s="818"/>
      <c r="DZ15" s="818"/>
      <c r="EA15" s="818"/>
      <c r="EB15" s="818"/>
      <c r="EC15" s="818"/>
      <c r="ED15" s="818"/>
      <c r="EE15" s="818"/>
      <c r="EF15" s="818"/>
      <c r="EG15" s="818"/>
      <c r="EH15" s="818"/>
      <c r="EI15" s="818"/>
      <c r="EJ15" s="818"/>
      <c r="EK15" s="818"/>
      <c r="EL15" s="818"/>
      <c r="EM15" s="818"/>
      <c r="EN15" s="818"/>
      <c r="EO15" s="818"/>
      <c r="EP15" s="818"/>
      <c r="EQ15" s="818"/>
      <c r="ER15" s="818"/>
      <c r="ES15" s="818"/>
      <c r="ET15" s="818"/>
      <c r="EU15" s="818"/>
      <c r="EV15" s="818"/>
      <c r="EW15" s="818"/>
      <c r="EX15" s="818"/>
      <c r="EY15" s="818"/>
      <c r="EZ15" s="818"/>
      <c r="FA15" s="818"/>
      <c r="FB15" s="818"/>
      <c r="FC15" s="818"/>
      <c r="FD15" s="818"/>
      <c r="FE15" s="818"/>
      <c r="FF15" s="818"/>
      <c r="FG15" s="818"/>
      <c r="FH15" s="818"/>
      <c r="FI15" s="818"/>
      <c r="FJ15" s="818"/>
      <c r="FK15" s="818"/>
      <c r="FL15" s="818"/>
      <c r="FM15" s="818"/>
      <c r="FN15" s="818"/>
      <c r="FO15" s="818"/>
      <c r="FP15" s="818"/>
      <c r="FQ15" s="818"/>
      <c r="FR15" s="818"/>
      <c r="FS15" s="818"/>
      <c r="FT15" s="818"/>
      <c r="FU15" s="818"/>
      <c r="FV15" s="818"/>
      <c r="FW15" s="818"/>
      <c r="FX15" s="818"/>
      <c r="FY15" s="818"/>
      <c r="FZ15" s="818"/>
      <c r="GA15" s="818"/>
      <c r="GB15" s="818"/>
      <c r="GC15" s="818"/>
      <c r="GD15" s="818"/>
      <c r="GE15" s="818"/>
      <c r="GF15" s="818"/>
      <c r="GG15" s="818"/>
      <c r="GH15" s="818"/>
      <c r="GI15" s="818"/>
      <c r="GJ15" s="818"/>
      <c r="GK15" s="818"/>
      <c r="GL15" s="818"/>
      <c r="GM15" s="818"/>
      <c r="GN15" s="818"/>
      <c r="GO15" s="818"/>
      <c r="GP15" s="818"/>
      <c r="GQ15" s="818"/>
      <c r="GR15" s="818"/>
      <c r="GS15" s="818"/>
      <c r="GT15" s="818"/>
      <c r="GU15" s="818"/>
      <c r="GV15" s="818"/>
      <c r="GW15" s="818"/>
      <c r="GX15" s="818"/>
      <c r="GY15" s="818"/>
      <c r="GZ15" s="818"/>
      <c r="HA15" s="818"/>
      <c r="HB15" s="818"/>
      <c r="HC15" s="818"/>
      <c r="HD15" s="818"/>
      <c r="HE15" s="818"/>
      <c r="HF15" s="818"/>
      <c r="HG15" s="818"/>
      <c r="HH15" s="818"/>
      <c r="HI15" s="818"/>
      <c r="HJ15" s="818"/>
      <c r="HK15" s="818"/>
      <c r="HL15" s="818"/>
      <c r="HM15" s="818"/>
      <c r="HN15" s="818"/>
      <c r="HO15" s="818"/>
      <c r="HP15" s="818"/>
      <c r="HQ15" s="818"/>
      <c r="HR15" s="818"/>
      <c r="HS15" s="818"/>
      <c r="HT15" s="818"/>
      <c r="HU15" s="818"/>
      <c r="HV15" s="818"/>
      <c r="HW15" s="818"/>
      <c r="HX15" s="818"/>
      <c r="HY15" s="818"/>
      <c r="HZ15" s="818"/>
      <c r="IA15" s="818"/>
      <c r="IB15" s="818"/>
      <c r="IC15" s="818"/>
      <c r="ID15" s="818"/>
      <c r="IE15" s="818"/>
      <c r="IF15" s="818"/>
      <c r="IG15" s="818"/>
      <c r="IH15" s="818"/>
      <c r="II15" s="818"/>
      <c r="IJ15" s="818"/>
      <c r="IK15" s="818"/>
      <c r="IL15" s="818"/>
      <c r="IM15" s="818"/>
      <c r="IN15" s="818"/>
      <c r="IO15" s="818"/>
      <c r="IP15" s="818"/>
      <c r="IQ15" s="818"/>
      <c r="IR15" s="818"/>
      <c r="IS15" s="818"/>
      <c r="IT15" s="818"/>
    </row>
    <row r="16" spans="1:254" s="817" customFormat="1" ht="18">
      <c r="A16" s="1656" t="s">
        <v>454</v>
      </c>
      <c r="B16" s="1657"/>
      <c r="C16" s="1657"/>
      <c r="D16" s="1657"/>
      <c r="E16" s="1657"/>
      <c r="F16" s="1657"/>
      <c r="G16" s="1657"/>
      <c r="H16" s="1657"/>
      <c r="I16" s="1657"/>
      <c r="J16" s="1657"/>
      <c r="K16" s="818"/>
      <c r="L16" s="818"/>
      <c r="M16" s="818"/>
      <c r="N16" s="818"/>
      <c r="O16" s="818"/>
      <c r="P16" s="818"/>
      <c r="Q16" s="818"/>
      <c r="R16" s="818"/>
      <c r="S16" s="818"/>
      <c r="T16" s="818"/>
      <c r="U16" s="818"/>
      <c r="V16" s="818"/>
      <c r="W16" s="818"/>
      <c r="X16" s="818"/>
      <c r="Y16" s="818"/>
      <c r="Z16" s="818"/>
      <c r="AA16" s="818"/>
      <c r="AB16" s="818"/>
      <c r="AC16" s="818"/>
      <c r="AD16" s="818"/>
      <c r="AE16" s="818"/>
      <c r="AF16" s="818"/>
      <c r="AG16" s="818"/>
      <c r="AH16" s="818"/>
      <c r="AI16" s="818"/>
      <c r="AJ16" s="818"/>
      <c r="AK16" s="818"/>
      <c r="AL16" s="818"/>
      <c r="AM16" s="818"/>
      <c r="AN16" s="818"/>
      <c r="AO16" s="818"/>
      <c r="AP16" s="818"/>
      <c r="AQ16" s="818"/>
      <c r="AR16" s="818"/>
      <c r="AS16" s="818"/>
      <c r="AT16" s="818"/>
      <c r="AU16" s="818"/>
      <c r="AV16" s="818"/>
      <c r="AW16" s="818"/>
      <c r="AX16" s="818"/>
      <c r="AY16" s="818"/>
      <c r="AZ16" s="818"/>
      <c r="BA16" s="818"/>
      <c r="BB16" s="818"/>
      <c r="BC16" s="818"/>
      <c r="BD16" s="818"/>
      <c r="BE16" s="818"/>
      <c r="BF16" s="818"/>
      <c r="BG16" s="818"/>
      <c r="BH16" s="818"/>
      <c r="BI16" s="818"/>
      <c r="BJ16" s="818"/>
      <c r="BK16" s="818"/>
      <c r="BL16" s="818"/>
      <c r="BM16" s="818"/>
      <c r="BN16" s="818"/>
      <c r="BO16" s="818"/>
      <c r="BP16" s="818"/>
      <c r="BQ16" s="818"/>
      <c r="BR16" s="818"/>
      <c r="BS16" s="818"/>
      <c r="BT16" s="818"/>
      <c r="BU16" s="818"/>
      <c r="BV16" s="818"/>
      <c r="BW16" s="818"/>
      <c r="BX16" s="818"/>
      <c r="BY16" s="818"/>
      <c r="BZ16" s="818"/>
      <c r="CA16" s="818"/>
      <c r="CB16" s="818"/>
      <c r="CC16" s="818"/>
      <c r="CD16" s="818"/>
      <c r="CE16" s="818"/>
      <c r="CF16" s="818"/>
      <c r="CG16" s="818"/>
      <c r="CH16" s="818"/>
      <c r="CI16" s="818"/>
      <c r="CJ16" s="818"/>
      <c r="CK16" s="818"/>
      <c r="CL16" s="818"/>
      <c r="CM16" s="818"/>
      <c r="CN16" s="818"/>
      <c r="CO16" s="818"/>
      <c r="CP16" s="818"/>
      <c r="CQ16" s="818"/>
      <c r="CR16" s="818"/>
      <c r="CS16" s="818"/>
      <c r="CT16" s="818"/>
      <c r="CU16" s="818"/>
      <c r="CV16" s="818"/>
      <c r="CW16" s="818"/>
      <c r="CX16" s="818"/>
      <c r="CY16" s="818"/>
      <c r="CZ16" s="818"/>
      <c r="DA16" s="818"/>
      <c r="DB16" s="818"/>
      <c r="DC16" s="818"/>
      <c r="DD16" s="818"/>
      <c r="DE16" s="818"/>
      <c r="DF16" s="818"/>
      <c r="DG16" s="818"/>
      <c r="DH16" s="818"/>
      <c r="DI16" s="818"/>
      <c r="DJ16" s="818"/>
      <c r="DK16" s="818"/>
      <c r="DL16" s="818"/>
      <c r="DM16" s="818"/>
      <c r="DN16" s="818"/>
      <c r="DO16" s="818"/>
      <c r="DP16" s="818"/>
      <c r="DQ16" s="818"/>
      <c r="DR16" s="818"/>
      <c r="DS16" s="818"/>
      <c r="DT16" s="818"/>
      <c r="DU16" s="818"/>
      <c r="DV16" s="818"/>
      <c r="DW16" s="818"/>
      <c r="DX16" s="818"/>
      <c r="DY16" s="818"/>
      <c r="DZ16" s="818"/>
      <c r="EA16" s="818"/>
      <c r="EB16" s="818"/>
      <c r="EC16" s="818"/>
      <c r="ED16" s="818"/>
      <c r="EE16" s="818"/>
      <c r="EF16" s="818"/>
      <c r="EG16" s="818"/>
      <c r="EH16" s="818"/>
      <c r="EI16" s="818"/>
      <c r="EJ16" s="818"/>
      <c r="EK16" s="818"/>
      <c r="EL16" s="818"/>
      <c r="EM16" s="818"/>
      <c r="EN16" s="818"/>
      <c r="EO16" s="818"/>
      <c r="EP16" s="818"/>
      <c r="EQ16" s="818"/>
      <c r="ER16" s="818"/>
      <c r="ES16" s="818"/>
      <c r="ET16" s="818"/>
      <c r="EU16" s="818"/>
      <c r="EV16" s="818"/>
      <c r="EW16" s="818"/>
      <c r="EX16" s="818"/>
      <c r="EY16" s="818"/>
      <c r="EZ16" s="818"/>
      <c r="FA16" s="818"/>
      <c r="FB16" s="818"/>
      <c r="FC16" s="818"/>
      <c r="FD16" s="818"/>
      <c r="FE16" s="818"/>
      <c r="FF16" s="818"/>
      <c r="FG16" s="818"/>
      <c r="FH16" s="818"/>
      <c r="FI16" s="818"/>
      <c r="FJ16" s="818"/>
      <c r="FK16" s="818"/>
      <c r="FL16" s="818"/>
      <c r="FM16" s="818"/>
      <c r="FN16" s="818"/>
      <c r="FO16" s="818"/>
      <c r="FP16" s="818"/>
      <c r="FQ16" s="818"/>
      <c r="FR16" s="818"/>
      <c r="FS16" s="818"/>
      <c r="FT16" s="818"/>
      <c r="FU16" s="818"/>
      <c r="FV16" s="818"/>
      <c r="FW16" s="818"/>
      <c r="FX16" s="818"/>
      <c r="FY16" s="818"/>
      <c r="FZ16" s="818"/>
      <c r="GA16" s="818"/>
      <c r="GB16" s="818"/>
      <c r="GC16" s="818"/>
      <c r="GD16" s="818"/>
      <c r="GE16" s="818"/>
      <c r="GF16" s="818"/>
      <c r="GG16" s="818"/>
      <c r="GH16" s="818"/>
      <c r="GI16" s="818"/>
      <c r="GJ16" s="818"/>
      <c r="GK16" s="818"/>
      <c r="GL16" s="818"/>
      <c r="GM16" s="818"/>
      <c r="GN16" s="818"/>
      <c r="GO16" s="818"/>
      <c r="GP16" s="818"/>
      <c r="GQ16" s="818"/>
      <c r="GR16" s="818"/>
      <c r="GS16" s="818"/>
      <c r="GT16" s="818"/>
      <c r="GU16" s="818"/>
      <c r="GV16" s="818"/>
      <c r="GW16" s="818"/>
      <c r="GX16" s="818"/>
      <c r="GY16" s="818"/>
      <c r="GZ16" s="818"/>
      <c r="HA16" s="818"/>
      <c r="HB16" s="818"/>
      <c r="HC16" s="818"/>
      <c r="HD16" s="818"/>
      <c r="HE16" s="818"/>
      <c r="HF16" s="818"/>
      <c r="HG16" s="818"/>
      <c r="HH16" s="818"/>
      <c r="HI16" s="818"/>
      <c r="HJ16" s="818"/>
      <c r="HK16" s="818"/>
      <c r="HL16" s="818"/>
      <c r="HM16" s="818"/>
      <c r="HN16" s="818"/>
      <c r="HO16" s="818"/>
      <c r="HP16" s="818"/>
      <c r="HQ16" s="818"/>
      <c r="HR16" s="818"/>
      <c r="HS16" s="818"/>
      <c r="HT16" s="818"/>
      <c r="HU16" s="818"/>
      <c r="HV16" s="818"/>
      <c r="HW16" s="818"/>
      <c r="HX16" s="818"/>
      <c r="HY16" s="818"/>
      <c r="HZ16" s="818"/>
      <c r="IA16" s="818"/>
      <c r="IB16" s="818"/>
      <c r="IC16" s="818"/>
      <c r="ID16" s="818"/>
      <c r="IE16" s="818"/>
      <c r="IF16" s="818"/>
      <c r="IG16" s="818"/>
      <c r="IH16" s="818"/>
      <c r="II16" s="818"/>
      <c r="IJ16" s="818"/>
      <c r="IK16" s="818"/>
      <c r="IL16" s="818"/>
      <c r="IM16" s="818"/>
      <c r="IN16" s="818"/>
      <c r="IO16" s="818"/>
      <c r="IP16" s="818"/>
      <c r="IQ16" s="818"/>
      <c r="IR16" s="818"/>
      <c r="IS16" s="818"/>
      <c r="IT16" s="818"/>
    </row>
    <row r="17" spans="1:10" s="813" customFormat="1" ht="22.5" customHeight="1">
      <c r="A17" s="75" t="s">
        <v>422</v>
      </c>
      <c r="B17" s="814"/>
      <c r="C17" s="814"/>
      <c r="D17" s="814"/>
      <c r="E17" s="814"/>
      <c r="F17" s="814"/>
      <c r="G17" s="814"/>
      <c r="H17" s="814"/>
      <c r="I17" s="814"/>
      <c r="J17" s="825" t="s">
        <v>421</v>
      </c>
    </row>
    <row r="18" spans="1:10" s="813" customFormat="1" ht="22.5" customHeight="1">
      <c r="A18" s="75"/>
      <c r="B18" s="814"/>
      <c r="C18" s="814"/>
      <c r="D18" s="814"/>
      <c r="E18" s="814"/>
      <c r="F18" s="814"/>
      <c r="G18" s="814"/>
      <c r="H18" s="814"/>
      <c r="I18" s="814"/>
      <c r="J18" s="825"/>
    </row>
    <row r="19" spans="1:10" s="813" customFormat="1" ht="14.25">
      <c r="A19" s="75"/>
      <c r="B19" s="1909" t="s">
        <v>217</v>
      </c>
      <c r="C19" s="1910" t="s">
        <v>420</v>
      </c>
      <c r="D19" s="1911"/>
      <c r="E19" s="1911"/>
      <c r="F19" s="1911"/>
      <c r="G19" s="1911"/>
      <c r="H19" s="1911"/>
      <c r="I19" s="1911"/>
      <c r="J19" s="1927"/>
    </row>
    <row r="20" spans="1:10" s="813" customFormat="1" ht="14.25">
      <c r="A20" s="822">
        <v>1</v>
      </c>
      <c r="B20" s="1906"/>
      <c r="C20" s="1911"/>
      <c r="D20" s="1911"/>
      <c r="E20" s="1911"/>
      <c r="F20" s="1911"/>
      <c r="G20" s="1911"/>
      <c r="H20" s="1911"/>
      <c r="I20" s="1911"/>
      <c r="J20" s="1928"/>
    </row>
    <row r="21" spans="1:10" s="813" customFormat="1" ht="14.25">
      <c r="A21" s="822"/>
      <c r="B21" s="1905" t="s">
        <v>217</v>
      </c>
      <c r="C21" s="1910" t="s">
        <v>419</v>
      </c>
      <c r="D21" s="1911"/>
      <c r="E21" s="1911"/>
      <c r="F21" s="1911"/>
      <c r="G21" s="1911"/>
      <c r="H21" s="1911"/>
      <c r="I21" s="1911"/>
      <c r="J21" s="1950"/>
    </row>
    <row r="22" spans="1:10" s="813" customFormat="1" ht="14.25">
      <c r="A22" s="822">
        <v>2</v>
      </c>
      <c r="B22" s="1906"/>
      <c r="C22" s="1911"/>
      <c r="D22" s="1911"/>
      <c r="E22" s="1911"/>
      <c r="F22" s="1911"/>
      <c r="G22" s="1911"/>
      <c r="H22" s="1911"/>
      <c r="I22" s="1911"/>
      <c r="J22" s="1951"/>
    </row>
    <row r="23" spans="1:10" s="813" customFormat="1" ht="14.25">
      <c r="A23" s="822"/>
      <c r="B23" s="1905" t="s">
        <v>217</v>
      </c>
      <c r="C23" s="1907" t="s">
        <v>418</v>
      </c>
      <c r="D23" s="1911"/>
      <c r="E23" s="1911"/>
      <c r="F23" s="1911"/>
      <c r="G23" s="1911"/>
      <c r="H23" s="1911"/>
      <c r="I23" s="823"/>
      <c r="J23" s="1955"/>
    </row>
    <row r="24" spans="1:10" s="813" customFormat="1" ht="14.25">
      <c r="A24" s="822">
        <v>3</v>
      </c>
      <c r="B24" s="1906"/>
      <c r="C24" s="1911"/>
      <c r="D24" s="1911"/>
      <c r="E24" s="1911"/>
      <c r="F24" s="1911"/>
      <c r="G24" s="1911"/>
      <c r="H24" s="1911"/>
      <c r="I24" s="823"/>
      <c r="J24" s="1951"/>
    </row>
    <row r="25" spans="1:10" s="813" customFormat="1" ht="14.25">
      <c r="A25" s="822"/>
      <c r="B25" s="1905" t="s">
        <v>217</v>
      </c>
      <c r="C25" s="1907" t="s">
        <v>417</v>
      </c>
      <c r="D25" s="1908"/>
      <c r="E25" s="1908"/>
      <c r="F25" s="1908"/>
      <c r="G25" s="1908"/>
      <c r="H25" s="1908"/>
      <c r="I25" s="823"/>
      <c r="J25" s="1955"/>
    </row>
    <row r="26" spans="1:10" s="813" customFormat="1" ht="14.25">
      <c r="A26" s="822">
        <v>4</v>
      </c>
      <c r="B26" s="1906"/>
      <c r="C26" s="1908"/>
      <c r="D26" s="1908"/>
      <c r="E26" s="1908"/>
      <c r="F26" s="1908"/>
      <c r="G26" s="1908"/>
      <c r="H26" s="1908"/>
      <c r="I26" s="824"/>
      <c r="J26" s="1951"/>
    </row>
    <row r="27" spans="1:10" s="813" customFormat="1" ht="14.25">
      <c r="A27" s="822"/>
      <c r="B27" s="1905" t="s">
        <v>217</v>
      </c>
      <c r="C27" s="1952" t="s">
        <v>550</v>
      </c>
      <c r="D27" s="1908"/>
      <c r="E27" s="1908"/>
      <c r="F27" s="1908"/>
      <c r="G27" s="1908"/>
      <c r="H27" s="1908"/>
      <c r="I27" s="824"/>
      <c r="J27" s="1955"/>
    </row>
    <row r="28" spans="1:10" s="813" customFormat="1" ht="14.25">
      <c r="A28" s="822">
        <v>5</v>
      </c>
      <c r="B28" s="1906"/>
      <c r="C28" s="1908"/>
      <c r="D28" s="1908"/>
      <c r="E28" s="1908"/>
      <c r="F28" s="1908"/>
      <c r="G28" s="1908"/>
      <c r="H28" s="1908"/>
      <c r="I28" s="823"/>
      <c r="J28" s="1951"/>
    </row>
    <row r="29" spans="1:10" s="813" customFormat="1" ht="14.25">
      <c r="A29" s="822"/>
      <c r="B29" s="1905" t="s">
        <v>217</v>
      </c>
      <c r="C29" s="1952" t="s">
        <v>551</v>
      </c>
      <c r="D29" s="1908"/>
      <c r="E29" s="1908"/>
      <c r="F29" s="1908"/>
      <c r="G29" s="1908"/>
      <c r="H29" s="1908"/>
      <c r="I29" s="1908"/>
      <c r="J29" s="1950"/>
    </row>
    <row r="30" spans="1:10" s="813" customFormat="1" ht="14.25">
      <c r="A30" s="822">
        <v>6</v>
      </c>
      <c r="B30" s="1906"/>
      <c r="C30" s="1908"/>
      <c r="D30" s="1908"/>
      <c r="E30" s="1908"/>
      <c r="F30" s="1908"/>
      <c r="G30" s="1908"/>
      <c r="H30" s="1908"/>
      <c r="I30" s="1908"/>
      <c r="J30" s="1961"/>
    </row>
    <row r="31" spans="1:10" s="813" customFormat="1" ht="27" customHeight="1">
      <c r="A31" s="814"/>
      <c r="B31" s="77"/>
      <c r="C31" s="819"/>
      <c r="D31" s="814"/>
      <c r="E31" s="814"/>
      <c r="F31" s="814"/>
      <c r="G31" s="814"/>
      <c r="H31" s="814"/>
      <c r="I31" s="821"/>
      <c r="J31" s="1009"/>
    </row>
    <row r="32" spans="1:10" s="813" customFormat="1" ht="7.5" customHeight="1" hidden="1">
      <c r="A32" s="814"/>
      <c r="B32" s="785"/>
      <c r="C32" s="819"/>
      <c r="D32" s="814"/>
      <c r="E32" s="814"/>
      <c r="F32" s="814"/>
      <c r="G32" s="814"/>
      <c r="H32" s="814"/>
      <c r="I32" s="821"/>
      <c r="J32" s="820"/>
    </row>
    <row r="33" spans="1:254" s="817" customFormat="1" ht="18">
      <c r="A33" s="1953" t="s">
        <v>455</v>
      </c>
      <c r="B33" s="1954"/>
      <c r="C33" s="1954"/>
      <c r="D33" s="1954"/>
      <c r="E33" s="1954"/>
      <c r="F33" s="1954"/>
      <c r="G33" s="1954"/>
      <c r="H33" s="1954"/>
      <c r="I33" s="1954"/>
      <c r="J33" s="1954"/>
      <c r="K33" s="818"/>
      <c r="L33" s="818"/>
      <c r="M33" s="818"/>
      <c r="N33" s="818"/>
      <c r="O33" s="818"/>
      <c r="P33" s="818"/>
      <c r="Q33" s="818"/>
      <c r="R33" s="818"/>
      <c r="S33" s="818"/>
      <c r="T33" s="818"/>
      <c r="U33" s="818"/>
      <c r="V33" s="818"/>
      <c r="W33" s="818"/>
      <c r="X33" s="818"/>
      <c r="Y33" s="818"/>
      <c r="Z33" s="818"/>
      <c r="AA33" s="818"/>
      <c r="AB33" s="818"/>
      <c r="AC33" s="818"/>
      <c r="AD33" s="818"/>
      <c r="AE33" s="818"/>
      <c r="AF33" s="818"/>
      <c r="AG33" s="818"/>
      <c r="AH33" s="818"/>
      <c r="AI33" s="818"/>
      <c r="AJ33" s="818"/>
      <c r="AK33" s="818"/>
      <c r="AL33" s="818"/>
      <c r="AM33" s="818"/>
      <c r="AN33" s="818"/>
      <c r="AO33" s="818"/>
      <c r="AP33" s="818"/>
      <c r="AQ33" s="818"/>
      <c r="AR33" s="818"/>
      <c r="AS33" s="818"/>
      <c r="AT33" s="818"/>
      <c r="AU33" s="818"/>
      <c r="AV33" s="818"/>
      <c r="AW33" s="818"/>
      <c r="AX33" s="818"/>
      <c r="AY33" s="818"/>
      <c r="AZ33" s="818"/>
      <c r="BA33" s="818"/>
      <c r="BB33" s="818"/>
      <c r="BC33" s="818"/>
      <c r="BD33" s="818"/>
      <c r="BE33" s="818"/>
      <c r="BF33" s="818"/>
      <c r="BG33" s="818"/>
      <c r="BH33" s="818"/>
      <c r="BI33" s="818"/>
      <c r="BJ33" s="818"/>
      <c r="BK33" s="818"/>
      <c r="BL33" s="818"/>
      <c r="BM33" s="818"/>
      <c r="BN33" s="818"/>
      <c r="BO33" s="818"/>
      <c r="BP33" s="818"/>
      <c r="BQ33" s="818"/>
      <c r="BR33" s="818"/>
      <c r="BS33" s="818"/>
      <c r="BT33" s="818"/>
      <c r="BU33" s="818"/>
      <c r="BV33" s="818"/>
      <c r="BW33" s="818"/>
      <c r="BX33" s="818"/>
      <c r="BY33" s="818"/>
      <c r="BZ33" s="818"/>
      <c r="CA33" s="818"/>
      <c r="CB33" s="818"/>
      <c r="CC33" s="818"/>
      <c r="CD33" s="818"/>
      <c r="CE33" s="818"/>
      <c r="CF33" s="818"/>
      <c r="CG33" s="818"/>
      <c r="CH33" s="818"/>
      <c r="CI33" s="818"/>
      <c r="CJ33" s="818"/>
      <c r="CK33" s="818"/>
      <c r="CL33" s="818"/>
      <c r="CM33" s="818"/>
      <c r="CN33" s="818"/>
      <c r="CO33" s="818"/>
      <c r="CP33" s="818"/>
      <c r="CQ33" s="818"/>
      <c r="CR33" s="818"/>
      <c r="CS33" s="818"/>
      <c r="CT33" s="818"/>
      <c r="CU33" s="818"/>
      <c r="CV33" s="818"/>
      <c r="CW33" s="818"/>
      <c r="CX33" s="818"/>
      <c r="CY33" s="818"/>
      <c r="CZ33" s="818"/>
      <c r="DA33" s="818"/>
      <c r="DB33" s="818"/>
      <c r="DC33" s="818"/>
      <c r="DD33" s="818"/>
      <c r="DE33" s="818"/>
      <c r="DF33" s="818"/>
      <c r="DG33" s="818"/>
      <c r="DH33" s="818"/>
      <c r="DI33" s="818"/>
      <c r="DJ33" s="818"/>
      <c r="DK33" s="818"/>
      <c r="DL33" s="818"/>
      <c r="DM33" s="818"/>
      <c r="DN33" s="818"/>
      <c r="DO33" s="818"/>
      <c r="DP33" s="818"/>
      <c r="DQ33" s="818"/>
      <c r="DR33" s="818"/>
      <c r="DS33" s="818"/>
      <c r="DT33" s="818"/>
      <c r="DU33" s="818"/>
      <c r="DV33" s="818"/>
      <c r="DW33" s="818"/>
      <c r="DX33" s="818"/>
      <c r="DY33" s="818"/>
      <c r="DZ33" s="818"/>
      <c r="EA33" s="818"/>
      <c r="EB33" s="818"/>
      <c r="EC33" s="818"/>
      <c r="ED33" s="818"/>
      <c r="EE33" s="818"/>
      <c r="EF33" s="818"/>
      <c r="EG33" s="818"/>
      <c r="EH33" s="818"/>
      <c r="EI33" s="818"/>
      <c r="EJ33" s="818"/>
      <c r="EK33" s="818"/>
      <c r="EL33" s="818"/>
      <c r="EM33" s="818"/>
      <c r="EN33" s="818"/>
      <c r="EO33" s="818"/>
      <c r="EP33" s="818"/>
      <c r="EQ33" s="818"/>
      <c r="ER33" s="818"/>
      <c r="ES33" s="818"/>
      <c r="ET33" s="818"/>
      <c r="EU33" s="818"/>
      <c r="EV33" s="818"/>
      <c r="EW33" s="818"/>
      <c r="EX33" s="818"/>
      <c r="EY33" s="818"/>
      <c r="EZ33" s="818"/>
      <c r="FA33" s="818"/>
      <c r="FB33" s="818"/>
      <c r="FC33" s="818"/>
      <c r="FD33" s="818"/>
      <c r="FE33" s="818"/>
      <c r="FF33" s="818"/>
      <c r="FG33" s="818"/>
      <c r="FH33" s="818"/>
      <c r="FI33" s="818"/>
      <c r="FJ33" s="818"/>
      <c r="FK33" s="818"/>
      <c r="FL33" s="818"/>
      <c r="FM33" s="818"/>
      <c r="FN33" s="818"/>
      <c r="FO33" s="818"/>
      <c r="FP33" s="818"/>
      <c r="FQ33" s="818"/>
      <c r="FR33" s="818"/>
      <c r="FS33" s="818"/>
      <c r="FT33" s="818"/>
      <c r="FU33" s="818"/>
      <c r="FV33" s="818"/>
      <c r="FW33" s="818"/>
      <c r="FX33" s="818"/>
      <c r="FY33" s="818"/>
      <c r="FZ33" s="818"/>
      <c r="GA33" s="818"/>
      <c r="GB33" s="818"/>
      <c r="GC33" s="818"/>
      <c r="GD33" s="818"/>
      <c r="GE33" s="818"/>
      <c r="GF33" s="818"/>
      <c r="GG33" s="818"/>
      <c r="GH33" s="818"/>
      <c r="GI33" s="818"/>
      <c r="GJ33" s="818"/>
      <c r="GK33" s="818"/>
      <c r="GL33" s="818"/>
      <c r="GM33" s="818"/>
      <c r="GN33" s="818"/>
      <c r="GO33" s="818"/>
      <c r="GP33" s="818"/>
      <c r="GQ33" s="818"/>
      <c r="GR33" s="818"/>
      <c r="GS33" s="818"/>
      <c r="GT33" s="818"/>
      <c r="GU33" s="818"/>
      <c r="GV33" s="818"/>
      <c r="GW33" s="818"/>
      <c r="GX33" s="818"/>
      <c r="GY33" s="818"/>
      <c r="GZ33" s="818"/>
      <c r="HA33" s="818"/>
      <c r="HB33" s="818"/>
      <c r="HC33" s="818"/>
      <c r="HD33" s="818"/>
      <c r="HE33" s="818"/>
      <c r="HF33" s="818"/>
      <c r="HG33" s="818"/>
      <c r="HH33" s="818"/>
      <c r="HI33" s="818"/>
      <c r="HJ33" s="818"/>
      <c r="HK33" s="818"/>
      <c r="HL33" s="818"/>
      <c r="HM33" s="818"/>
      <c r="HN33" s="818"/>
      <c r="HO33" s="818"/>
      <c r="HP33" s="818"/>
      <c r="HQ33" s="818"/>
      <c r="HR33" s="818"/>
      <c r="HS33" s="818"/>
      <c r="HT33" s="818"/>
      <c r="HU33" s="818"/>
      <c r="HV33" s="818"/>
      <c r="HW33" s="818"/>
      <c r="HX33" s="818"/>
      <c r="HY33" s="818"/>
      <c r="HZ33" s="818"/>
      <c r="IA33" s="818"/>
      <c r="IB33" s="818"/>
      <c r="IC33" s="818"/>
      <c r="ID33" s="818"/>
      <c r="IE33" s="818"/>
      <c r="IF33" s="818"/>
      <c r="IG33" s="818"/>
      <c r="IH33" s="818"/>
      <c r="II33" s="818"/>
      <c r="IJ33" s="818"/>
      <c r="IK33" s="818"/>
      <c r="IL33" s="818"/>
      <c r="IM33" s="818"/>
      <c r="IN33" s="818"/>
      <c r="IO33" s="818"/>
      <c r="IP33" s="818"/>
      <c r="IQ33" s="818"/>
      <c r="IR33" s="818"/>
      <c r="IS33" s="818"/>
      <c r="IT33" s="818"/>
    </row>
    <row r="34" spans="1:254" s="817" customFormat="1" ht="8.25" customHeight="1">
      <c r="A34" s="77"/>
      <c r="B34" s="77"/>
      <c r="C34" s="77"/>
      <c r="D34" s="77"/>
      <c r="E34" s="77"/>
      <c r="F34" s="77"/>
      <c r="G34" s="77"/>
      <c r="H34" s="77"/>
      <c r="I34" s="77"/>
      <c r="J34" s="77"/>
      <c r="K34" s="818"/>
      <c r="L34" s="818"/>
      <c r="M34" s="818"/>
      <c r="N34" s="818"/>
      <c r="O34" s="818"/>
      <c r="P34" s="818"/>
      <c r="Q34" s="818"/>
      <c r="R34" s="818"/>
      <c r="S34" s="818"/>
      <c r="T34" s="818"/>
      <c r="U34" s="818"/>
      <c r="V34" s="818"/>
      <c r="W34" s="818"/>
      <c r="X34" s="818"/>
      <c r="Y34" s="818"/>
      <c r="Z34" s="818"/>
      <c r="AA34" s="818"/>
      <c r="AB34" s="818"/>
      <c r="AC34" s="818"/>
      <c r="AD34" s="818"/>
      <c r="AE34" s="818"/>
      <c r="AF34" s="818"/>
      <c r="AG34" s="818"/>
      <c r="AH34" s="818"/>
      <c r="AI34" s="818"/>
      <c r="AJ34" s="818"/>
      <c r="AK34" s="818"/>
      <c r="AL34" s="818"/>
      <c r="AM34" s="818"/>
      <c r="AN34" s="818"/>
      <c r="AO34" s="818"/>
      <c r="AP34" s="818"/>
      <c r="AQ34" s="818"/>
      <c r="AR34" s="818"/>
      <c r="AS34" s="818"/>
      <c r="AT34" s="818"/>
      <c r="AU34" s="818"/>
      <c r="AV34" s="818"/>
      <c r="AW34" s="818"/>
      <c r="AX34" s="818"/>
      <c r="AY34" s="818"/>
      <c r="AZ34" s="818"/>
      <c r="BA34" s="818"/>
      <c r="BB34" s="818"/>
      <c r="BC34" s="818"/>
      <c r="BD34" s="818"/>
      <c r="BE34" s="818"/>
      <c r="BF34" s="818"/>
      <c r="BG34" s="818"/>
      <c r="BH34" s="818"/>
      <c r="BI34" s="818"/>
      <c r="BJ34" s="818"/>
      <c r="BK34" s="818"/>
      <c r="BL34" s="818"/>
      <c r="BM34" s="818"/>
      <c r="BN34" s="818"/>
      <c r="BO34" s="818"/>
      <c r="BP34" s="818"/>
      <c r="BQ34" s="818"/>
      <c r="BR34" s="818"/>
      <c r="BS34" s="818"/>
      <c r="BT34" s="818"/>
      <c r="BU34" s="818"/>
      <c r="BV34" s="818"/>
      <c r="BW34" s="818"/>
      <c r="BX34" s="818"/>
      <c r="BY34" s="818"/>
      <c r="BZ34" s="818"/>
      <c r="CA34" s="818"/>
      <c r="CB34" s="818"/>
      <c r="CC34" s="818"/>
      <c r="CD34" s="818"/>
      <c r="CE34" s="818"/>
      <c r="CF34" s="818"/>
      <c r="CG34" s="818"/>
      <c r="CH34" s="818"/>
      <c r="CI34" s="818"/>
      <c r="CJ34" s="818"/>
      <c r="CK34" s="818"/>
      <c r="CL34" s="818"/>
      <c r="CM34" s="818"/>
      <c r="CN34" s="818"/>
      <c r="CO34" s="818"/>
      <c r="CP34" s="818"/>
      <c r="CQ34" s="818"/>
      <c r="CR34" s="818"/>
      <c r="CS34" s="818"/>
      <c r="CT34" s="818"/>
      <c r="CU34" s="818"/>
      <c r="CV34" s="818"/>
      <c r="CW34" s="818"/>
      <c r="CX34" s="818"/>
      <c r="CY34" s="818"/>
      <c r="CZ34" s="818"/>
      <c r="DA34" s="818"/>
      <c r="DB34" s="818"/>
      <c r="DC34" s="818"/>
      <c r="DD34" s="818"/>
      <c r="DE34" s="818"/>
      <c r="DF34" s="818"/>
      <c r="DG34" s="818"/>
      <c r="DH34" s="818"/>
      <c r="DI34" s="818"/>
      <c r="DJ34" s="818"/>
      <c r="DK34" s="818"/>
      <c r="DL34" s="818"/>
      <c r="DM34" s="818"/>
      <c r="DN34" s="818"/>
      <c r="DO34" s="818"/>
      <c r="DP34" s="818"/>
      <c r="DQ34" s="818"/>
      <c r="DR34" s="818"/>
      <c r="DS34" s="818"/>
      <c r="DT34" s="818"/>
      <c r="DU34" s="818"/>
      <c r="DV34" s="818"/>
      <c r="DW34" s="818"/>
      <c r="DX34" s="818"/>
      <c r="DY34" s="818"/>
      <c r="DZ34" s="818"/>
      <c r="EA34" s="818"/>
      <c r="EB34" s="818"/>
      <c r="EC34" s="818"/>
      <c r="ED34" s="818"/>
      <c r="EE34" s="818"/>
      <c r="EF34" s="818"/>
      <c r="EG34" s="818"/>
      <c r="EH34" s="818"/>
      <c r="EI34" s="818"/>
      <c r="EJ34" s="818"/>
      <c r="EK34" s="818"/>
      <c r="EL34" s="818"/>
      <c r="EM34" s="818"/>
      <c r="EN34" s="818"/>
      <c r="EO34" s="818"/>
      <c r="EP34" s="818"/>
      <c r="EQ34" s="818"/>
      <c r="ER34" s="818"/>
      <c r="ES34" s="818"/>
      <c r="ET34" s="818"/>
      <c r="EU34" s="818"/>
      <c r="EV34" s="818"/>
      <c r="EW34" s="818"/>
      <c r="EX34" s="818"/>
      <c r="EY34" s="818"/>
      <c r="EZ34" s="818"/>
      <c r="FA34" s="818"/>
      <c r="FB34" s="818"/>
      <c r="FC34" s="818"/>
      <c r="FD34" s="818"/>
      <c r="FE34" s="818"/>
      <c r="FF34" s="818"/>
      <c r="FG34" s="818"/>
      <c r="FH34" s="818"/>
      <c r="FI34" s="818"/>
      <c r="FJ34" s="818"/>
      <c r="FK34" s="818"/>
      <c r="FL34" s="818"/>
      <c r="FM34" s="818"/>
      <c r="FN34" s="818"/>
      <c r="FO34" s="818"/>
      <c r="FP34" s="818"/>
      <c r="FQ34" s="818"/>
      <c r="FR34" s="818"/>
      <c r="FS34" s="818"/>
      <c r="FT34" s="818"/>
      <c r="FU34" s="818"/>
      <c r="FV34" s="818"/>
      <c r="FW34" s="818"/>
      <c r="FX34" s="818"/>
      <c r="FY34" s="818"/>
      <c r="FZ34" s="818"/>
      <c r="GA34" s="818"/>
      <c r="GB34" s="818"/>
      <c r="GC34" s="818"/>
      <c r="GD34" s="818"/>
      <c r="GE34" s="818"/>
      <c r="GF34" s="818"/>
      <c r="GG34" s="818"/>
      <c r="GH34" s="818"/>
      <c r="GI34" s="818"/>
      <c r="GJ34" s="818"/>
      <c r="GK34" s="818"/>
      <c r="GL34" s="818"/>
      <c r="GM34" s="818"/>
      <c r="GN34" s="818"/>
      <c r="GO34" s="818"/>
      <c r="GP34" s="818"/>
      <c r="GQ34" s="818"/>
      <c r="GR34" s="818"/>
      <c r="GS34" s="818"/>
      <c r="GT34" s="818"/>
      <c r="GU34" s="818"/>
      <c r="GV34" s="818"/>
      <c r="GW34" s="818"/>
      <c r="GX34" s="818"/>
      <c r="GY34" s="818"/>
      <c r="GZ34" s="818"/>
      <c r="HA34" s="818"/>
      <c r="HB34" s="818"/>
      <c r="HC34" s="818"/>
      <c r="HD34" s="818"/>
      <c r="HE34" s="818"/>
      <c r="HF34" s="818"/>
      <c r="HG34" s="818"/>
      <c r="HH34" s="818"/>
      <c r="HI34" s="818"/>
      <c r="HJ34" s="818"/>
      <c r="HK34" s="818"/>
      <c r="HL34" s="818"/>
      <c r="HM34" s="818"/>
      <c r="HN34" s="818"/>
      <c r="HO34" s="818"/>
      <c r="HP34" s="818"/>
      <c r="HQ34" s="818"/>
      <c r="HR34" s="818"/>
      <c r="HS34" s="818"/>
      <c r="HT34" s="818"/>
      <c r="HU34" s="818"/>
      <c r="HV34" s="818"/>
      <c r="HW34" s="818"/>
      <c r="HX34" s="818"/>
      <c r="HY34" s="818"/>
      <c r="HZ34" s="818"/>
      <c r="IA34" s="818"/>
      <c r="IB34" s="818"/>
      <c r="IC34" s="818"/>
      <c r="ID34" s="818"/>
      <c r="IE34" s="818"/>
      <c r="IF34" s="818"/>
      <c r="IG34" s="818"/>
      <c r="IH34" s="818"/>
      <c r="II34" s="818"/>
      <c r="IJ34" s="818"/>
      <c r="IK34" s="818"/>
      <c r="IL34" s="818"/>
      <c r="IM34" s="818"/>
      <c r="IN34" s="818"/>
      <c r="IO34" s="818"/>
      <c r="IP34" s="818"/>
      <c r="IQ34" s="818"/>
      <c r="IR34" s="818"/>
      <c r="IS34" s="818"/>
      <c r="IT34" s="818"/>
    </row>
    <row r="35" spans="1:254" s="817" customFormat="1" ht="24" customHeight="1">
      <c r="A35" s="819" t="s">
        <v>416</v>
      </c>
      <c r="B35" s="77"/>
      <c r="C35" s="77"/>
      <c r="D35" s="77"/>
      <c r="E35" s="77"/>
      <c r="F35" s="77"/>
      <c r="G35" s="77"/>
      <c r="H35" s="77"/>
      <c r="I35" s="77"/>
      <c r="J35" s="77"/>
      <c r="K35" s="818"/>
      <c r="L35" s="818"/>
      <c r="M35" s="818"/>
      <c r="N35" s="818"/>
      <c r="O35" s="818"/>
      <c r="P35" s="818"/>
      <c r="Q35" s="818"/>
      <c r="R35" s="818"/>
      <c r="S35" s="818"/>
      <c r="T35" s="818"/>
      <c r="U35" s="818"/>
      <c r="V35" s="818"/>
      <c r="W35" s="818"/>
      <c r="X35" s="818"/>
      <c r="Y35" s="818"/>
      <c r="Z35" s="818"/>
      <c r="AA35" s="818"/>
      <c r="AB35" s="818"/>
      <c r="AC35" s="818"/>
      <c r="AD35" s="818"/>
      <c r="AE35" s="818"/>
      <c r="AF35" s="818"/>
      <c r="AG35" s="818"/>
      <c r="AH35" s="818"/>
      <c r="AI35" s="818"/>
      <c r="AJ35" s="818"/>
      <c r="AK35" s="818"/>
      <c r="AL35" s="818"/>
      <c r="AM35" s="818"/>
      <c r="AN35" s="818"/>
      <c r="AO35" s="818"/>
      <c r="AP35" s="818"/>
      <c r="AQ35" s="818"/>
      <c r="AR35" s="818"/>
      <c r="AS35" s="818"/>
      <c r="AT35" s="818"/>
      <c r="AU35" s="818"/>
      <c r="AV35" s="818"/>
      <c r="AW35" s="818"/>
      <c r="AX35" s="818"/>
      <c r="AY35" s="818"/>
      <c r="AZ35" s="818"/>
      <c r="BA35" s="818"/>
      <c r="BB35" s="818"/>
      <c r="BC35" s="818"/>
      <c r="BD35" s="818"/>
      <c r="BE35" s="818"/>
      <c r="BF35" s="818"/>
      <c r="BG35" s="818"/>
      <c r="BH35" s="818"/>
      <c r="BI35" s="818"/>
      <c r="BJ35" s="818"/>
      <c r="BK35" s="818"/>
      <c r="BL35" s="818"/>
      <c r="BM35" s="818"/>
      <c r="BN35" s="818"/>
      <c r="BO35" s="818"/>
      <c r="BP35" s="818"/>
      <c r="BQ35" s="818"/>
      <c r="BR35" s="818"/>
      <c r="BS35" s="818"/>
      <c r="BT35" s="818"/>
      <c r="BU35" s="818"/>
      <c r="BV35" s="818"/>
      <c r="BW35" s="818"/>
      <c r="BX35" s="818"/>
      <c r="BY35" s="818"/>
      <c r="BZ35" s="818"/>
      <c r="CA35" s="818"/>
      <c r="CB35" s="818"/>
      <c r="CC35" s="818"/>
      <c r="CD35" s="818"/>
      <c r="CE35" s="818"/>
      <c r="CF35" s="818"/>
      <c r="CG35" s="818"/>
      <c r="CH35" s="818"/>
      <c r="CI35" s="818"/>
      <c r="CJ35" s="818"/>
      <c r="CK35" s="818"/>
      <c r="CL35" s="818"/>
      <c r="CM35" s="818"/>
      <c r="CN35" s="818"/>
      <c r="CO35" s="818"/>
      <c r="CP35" s="818"/>
      <c r="CQ35" s="818"/>
      <c r="CR35" s="818"/>
      <c r="CS35" s="818"/>
      <c r="CT35" s="818"/>
      <c r="CU35" s="818"/>
      <c r="CV35" s="818"/>
      <c r="CW35" s="818"/>
      <c r="CX35" s="818"/>
      <c r="CY35" s="818"/>
      <c r="CZ35" s="818"/>
      <c r="DA35" s="818"/>
      <c r="DB35" s="818"/>
      <c r="DC35" s="818"/>
      <c r="DD35" s="818"/>
      <c r="DE35" s="818"/>
      <c r="DF35" s="818"/>
      <c r="DG35" s="818"/>
      <c r="DH35" s="818"/>
      <c r="DI35" s="818"/>
      <c r="DJ35" s="818"/>
      <c r="DK35" s="818"/>
      <c r="DL35" s="818"/>
      <c r="DM35" s="818"/>
      <c r="DN35" s="818"/>
      <c r="DO35" s="818"/>
      <c r="DP35" s="818"/>
      <c r="DQ35" s="818"/>
      <c r="DR35" s="818"/>
      <c r="DS35" s="818"/>
      <c r="DT35" s="818"/>
      <c r="DU35" s="818"/>
      <c r="DV35" s="818"/>
      <c r="DW35" s="818"/>
      <c r="DX35" s="818"/>
      <c r="DY35" s="818"/>
      <c r="DZ35" s="818"/>
      <c r="EA35" s="818"/>
      <c r="EB35" s="818"/>
      <c r="EC35" s="818"/>
      <c r="ED35" s="818"/>
      <c r="EE35" s="818"/>
      <c r="EF35" s="818"/>
      <c r="EG35" s="818"/>
      <c r="EH35" s="818"/>
      <c r="EI35" s="818"/>
      <c r="EJ35" s="818"/>
      <c r="EK35" s="818"/>
      <c r="EL35" s="818"/>
      <c r="EM35" s="818"/>
      <c r="EN35" s="818"/>
      <c r="EO35" s="818"/>
      <c r="EP35" s="818"/>
      <c r="EQ35" s="818"/>
      <c r="ER35" s="818"/>
      <c r="ES35" s="818"/>
      <c r="ET35" s="818"/>
      <c r="EU35" s="818"/>
      <c r="EV35" s="818"/>
      <c r="EW35" s="818"/>
      <c r="EX35" s="818"/>
      <c r="EY35" s="818"/>
      <c r="EZ35" s="818"/>
      <c r="FA35" s="818"/>
      <c r="FB35" s="818"/>
      <c r="FC35" s="818"/>
      <c r="FD35" s="818"/>
      <c r="FE35" s="818"/>
      <c r="FF35" s="818"/>
      <c r="FG35" s="818"/>
      <c r="FH35" s="818"/>
      <c r="FI35" s="818"/>
      <c r="FJ35" s="818"/>
      <c r="FK35" s="818"/>
      <c r="FL35" s="818"/>
      <c r="FM35" s="818"/>
      <c r="FN35" s="818"/>
      <c r="FO35" s="818"/>
      <c r="FP35" s="818"/>
      <c r="FQ35" s="818"/>
      <c r="FR35" s="818"/>
      <c r="FS35" s="818"/>
      <c r="FT35" s="818"/>
      <c r="FU35" s="818"/>
      <c r="FV35" s="818"/>
      <c r="FW35" s="818"/>
      <c r="FX35" s="818"/>
      <c r="FY35" s="818"/>
      <c r="FZ35" s="818"/>
      <c r="GA35" s="818"/>
      <c r="GB35" s="818"/>
      <c r="GC35" s="818"/>
      <c r="GD35" s="818"/>
      <c r="GE35" s="818"/>
      <c r="GF35" s="818"/>
      <c r="GG35" s="818"/>
      <c r="GH35" s="818"/>
      <c r="GI35" s="818"/>
      <c r="GJ35" s="818"/>
      <c r="GK35" s="818"/>
      <c r="GL35" s="818"/>
      <c r="GM35" s="818"/>
      <c r="GN35" s="818"/>
      <c r="GO35" s="818"/>
      <c r="GP35" s="818"/>
      <c r="GQ35" s="818"/>
      <c r="GR35" s="818"/>
      <c r="GS35" s="818"/>
      <c r="GT35" s="818"/>
      <c r="GU35" s="818"/>
      <c r="GV35" s="818"/>
      <c r="GW35" s="818"/>
      <c r="GX35" s="818"/>
      <c r="GY35" s="818"/>
      <c r="GZ35" s="818"/>
      <c r="HA35" s="818"/>
      <c r="HB35" s="818"/>
      <c r="HC35" s="818"/>
      <c r="HD35" s="818"/>
      <c r="HE35" s="818"/>
      <c r="HF35" s="818"/>
      <c r="HG35" s="818"/>
      <c r="HH35" s="818"/>
      <c r="HI35" s="818"/>
      <c r="HJ35" s="818"/>
      <c r="HK35" s="818"/>
      <c r="HL35" s="818"/>
      <c r="HM35" s="818"/>
      <c r="HN35" s="818"/>
      <c r="HO35" s="818"/>
      <c r="HP35" s="818"/>
      <c r="HQ35" s="818"/>
      <c r="HR35" s="818"/>
      <c r="HS35" s="818"/>
      <c r="HT35" s="818"/>
      <c r="HU35" s="818"/>
      <c r="HV35" s="818"/>
      <c r="HW35" s="818"/>
      <c r="HX35" s="818"/>
      <c r="HY35" s="818"/>
      <c r="HZ35" s="818"/>
      <c r="IA35" s="818"/>
      <c r="IB35" s="818"/>
      <c r="IC35" s="818"/>
      <c r="ID35" s="818"/>
      <c r="IE35" s="818"/>
      <c r="IF35" s="818"/>
      <c r="IG35" s="818"/>
      <c r="IH35" s="818"/>
      <c r="II35" s="818"/>
      <c r="IJ35" s="818"/>
      <c r="IK35" s="818"/>
      <c r="IL35" s="818"/>
      <c r="IM35" s="818"/>
      <c r="IN35" s="818"/>
      <c r="IO35" s="818"/>
      <c r="IP35" s="818"/>
      <c r="IQ35" s="818"/>
      <c r="IR35" s="818"/>
      <c r="IS35" s="818"/>
      <c r="IT35" s="818"/>
    </row>
    <row r="36" spans="1:254" s="817" customFormat="1" ht="4.5" customHeight="1">
      <c r="A36" s="77"/>
      <c r="B36" s="77"/>
      <c r="C36" s="77"/>
      <c r="D36" s="77"/>
      <c r="E36" s="77"/>
      <c r="F36" s="77"/>
      <c r="G36" s="77"/>
      <c r="H36" s="77"/>
      <c r="I36" s="77"/>
      <c r="J36" s="77"/>
      <c r="K36" s="818"/>
      <c r="L36" s="818"/>
      <c r="M36" s="818"/>
      <c r="N36" s="818"/>
      <c r="O36" s="818"/>
      <c r="P36" s="818"/>
      <c r="Q36" s="818"/>
      <c r="R36" s="818"/>
      <c r="S36" s="818"/>
      <c r="T36" s="818"/>
      <c r="U36" s="818"/>
      <c r="V36" s="818"/>
      <c r="W36" s="818"/>
      <c r="X36" s="818"/>
      <c r="Y36" s="818"/>
      <c r="Z36" s="818"/>
      <c r="AA36" s="818"/>
      <c r="AB36" s="818"/>
      <c r="AC36" s="818"/>
      <c r="AD36" s="818"/>
      <c r="AE36" s="818"/>
      <c r="AF36" s="818"/>
      <c r="AG36" s="818"/>
      <c r="AH36" s="818"/>
      <c r="AI36" s="818"/>
      <c r="AJ36" s="818"/>
      <c r="AK36" s="818"/>
      <c r="AL36" s="818"/>
      <c r="AM36" s="818"/>
      <c r="AN36" s="818"/>
      <c r="AO36" s="818"/>
      <c r="AP36" s="818"/>
      <c r="AQ36" s="818"/>
      <c r="AR36" s="818"/>
      <c r="AS36" s="818"/>
      <c r="AT36" s="818"/>
      <c r="AU36" s="818"/>
      <c r="AV36" s="818"/>
      <c r="AW36" s="818"/>
      <c r="AX36" s="818"/>
      <c r="AY36" s="818"/>
      <c r="AZ36" s="818"/>
      <c r="BA36" s="818"/>
      <c r="BB36" s="818"/>
      <c r="BC36" s="818"/>
      <c r="BD36" s="818"/>
      <c r="BE36" s="818"/>
      <c r="BF36" s="818"/>
      <c r="BG36" s="818"/>
      <c r="BH36" s="818"/>
      <c r="BI36" s="818"/>
      <c r="BJ36" s="818"/>
      <c r="BK36" s="818"/>
      <c r="BL36" s="818"/>
      <c r="BM36" s="818"/>
      <c r="BN36" s="818"/>
      <c r="BO36" s="818"/>
      <c r="BP36" s="818"/>
      <c r="BQ36" s="818"/>
      <c r="BR36" s="818"/>
      <c r="BS36" s="818"/>
      <c r="BT36" s="818"/>
      <c r="BU36" s="818"/>
      <c r="BV36" s="818"/>
      <c r="BW36" s="818"/>
      <c r="BX36" s="818"/>
      <c r="BY36" s="818"/>
      <c r="BZ36" s="818"/>
      <c r="CA36" s="818"/>
      <c r="CB36" s="818"/>
      <c r="CC36" s="818"/>
      <c r="CD36" s="818"/>
      <c r="CE36" s="818"/>
      <c r="CF36" s="818"/>
      <c r="CG36" s="818"/>
      <c r="CH36" s="818"/>
      <c r="CI36" s="818"/>
      <c r="CJ36" s="818"/>
      <c r="CK36" s="818"/>
      <c r="CL36" s="818"/>
      <c r="CM36" s="818"/>
      <c r="CN36" s="818"/>
      <c r="CO36" s="818"/>
      <c r="CP36" s="818"/>
      <c r="CQ36" s="818"/>
      <c r="CR36" s="818"/>
      <c r="CS36" s="818"/>
      <c r="CT36" s="818"/>
      <c r="CU36" s="818"/>
      <c r="CV36" s="818"/>
      <c r="CW36" s="818"/>
      <c r="CX36" s="818"/>
      <c r="CY36" s="818"/>
      <c r="CZ36" s="818"/>
      <c r="DA36" s="818"/>
      <c r="DB36" s="818"/>
      <c r="DC36" s="818"/>
      <c r="DD36" s="818"/>
      <c r="DE36" s="818"/>
      <c r="DF36" s="818"/>
      <c r="DG36" s="818"/>
      <c r="DH36" s="818"/>
      <c r="DI36" s="818"/>
      <c r="DJ36" s="818"/>
      <c r="DK36" s="818"/>
      <c r="DL36" s="818"/>
      <c r="DM36" s="818"/>
      <c r="DN36" s="818"/>
      <c r="DO36" s="818"/>
      <c r="DP36" s="818"/>
      <c r="DQ36" s="818"/>
      <c r="DR36" s="818"/>
      <c r="DS36" s="818"/>
      <c r="DT36" s="818"/>
      <c r="DU36" s="818"/>
      <c r="DV36" s="818"/>
      <c r="DW36" s="818"/>
      <c r="DX36" s="818"/>
      <c r="DY36" s="818"/>
      <c r="DZ36" s="818"/>
      <c r="EA36" s="818"/>
      <c r="EB36" s="818"/>
      <c r="EC36" s="818"/>
      <c r="ED36" s="818"/>
      <c r="EE36" s="818"/>
      <c r="EF36" s="818"/>
      <c r="EG36" s="818"/>
      <c r="EH36" s="818"/>
      <c r="EI36" s="818"/>
      <c r="EJ36" s="818"/>
      <c r="EK36" s="818"/>
      <c r="EL36" s="818"/>
      <c r="EM36" s="818"/>
      <c r="EN36" s="818"/>
      <c r="EO36" s="818"/>
      <c r="EP36" s="818"/>
      <c r="EQ36" s="818"/>
      <c r="ER36" s="818"/>
      <c r="ES36" s="818"/>
      <c r="ET36" s="818"/>
      <c r="EU36" s="818"/>
      <c r="EV36" s="818"/>
      <c r="EW36" s="818"/>
      <c r="EX36" s="818"/>
      <c r="EY36" s="818"/>
      <c r="EZ36" s="818"/>
      <c r="FA36" s="818"/>
      <c r="FB36" s="818"/>
      <c r="FC36" s="818"/>
      <c r="FD36" s="818"/>
      <c r="FE36" s="818"/>
      <c r="FF36" s="818"/>
      <c r="FG36" s="818"/>
      <c r="FH36" s="818"/>
      <c r="FI36" s="818"/>
      <c r="FJ36" s="818"/>
      <c r="FK36" s="818"/>
      <c r="FL36" s="818"/>
      <c r="FM36" s="818"/>
      <c r="FN36" s="818"/>
      <c r="FO36" s="818"/>
      <c r="FP36" s="818"/>
      <c r="FQ36" s="818"/>
      <c r="FR36" s="818"/>
      <c r="FS36" s="818"/>
      <c r="FT36" s="818"/>
      <c r="FU36" s="818"/>
      <c r="FV36" s="818"/>
      <c r="FW36" s="818"/>
      <c r="FX36" s="818"/>
      <c r="FY36" s="818"/>
      <c r="FZ36" s="818"/>
      <c r="GA36" s="818"/>
      <c r="GB36" s="818"/>
      <c r="GC36" s="818"/>
      <c r="GD36" s="818"/>
      <c r="GE36" s="818"/>
      <c r="GF36" s="818"/>
      <c r="GG36" s="818"/>
      <c r="GH36" s="818"/>
      <c r="GI36" s="818"/>
      <c r="GJ36" s="818"/>
      <c r="GK36" s="818"/>
      <c r="GL36" s="818"/>
      <c r="GM36" s="818"/>
      <c r="GN36" s="818"/>
      <c r="GO36" s="818"/>
      <c r="GP36" s="818"/>
      <c r="GQ36" s="818"/>
      <c r="GR36" s="818"/>
      <c r="GS36" s="818"/>
      <c r="GT36" s="818"/>
      <c r="GU36" s="818"/>
      <c r="GV36" s="818"/>
      <c r="GW36" s="818"/>
      <c r="GX36" s="818"/>
      <c r="GY36" s="818"/>
      <c r="GZ36" s="818"/>
      <c r="HA36" s="818"/>
      <c r="HB36" s="818"/>
      <c r="HC36" s="818"/>
      <c r="HD36" s="818"/>
      <c r="HE36" s="818"/>
      <c r="HF36" s="818"/>
      <c r="HG36" s="818"/>
      <c r="HH36" s="818"/>
      <c r="HI36" s="818"/>
      <c r="HJ36" s="818"/>
      <c r="HK36" s="818"/>
      <c r="HL36" s="818"/>
      <c r="HM36" s="818"/>
      <c r="HN36" s="818"/>
      <c r="HO36" s="818"/>
      <c r="HP36" s="818"/>
      <c r="HQ36" s="818"/>
      <c r="HR36" s="818"/>
      <c r="HS36" s="818"/>
      <c r="HT36" s="818"/>
      <c r="HU36" s="818"/>
      <c r="HV36" s="818"/>
      <c r="HW36" s="818"/>
      <c r="HX36" s="818"/>
      <c r="HY36" s="818"/>
      <c r="HZ36" s="818"/>
      <c r="IA36" s="818"/>
      <c r="IB36" s="818"/>
      <c r="IC36" s="818"/>
      <c r="ID36" s="818"/>
      <c r="IE36" s="818"/>
      <c r="IF36" s="818"/>
      <c r="IG36" s="818"/>
      <c r="IH36" s="818"/>
      <c r="II36" s="818"/>
      <c r="IJ36" s="818"/>
      <c r="IK36" s="818"/>
      <c r="IL36" s="818"/>
      <c r="IM36" s="818"/>
      <c r="IN36" s="818"/>
      <c r="IO36" s="818"/>
      <c r="IP36" s="818"/>
      <c r="IQ36" s="818"/>
      <c r="IR36" s="818"/>
      <c r="IS36" s="818"/>
      <c r="IT36" s="818"/>
    </row>
    <row r="37" spans="1:254" s="715" customFormat="1" ht="19.5" customHeight="1">
      <c r="A37" s="1941"/>
      <c r="B37" s="1942"/>
      <c r="C37" s="1942"/>
      <c r="D37" s="1942"/>
      <c r="E37" s="1942"/>
      <c r="F37" s="1942"/>
      <c r="G37" s="1942"/>
      <c r="H37" s="1942"/>
      <c r="I37" s="1942"/>
      <c r="J37" s="1943"/>
      <c r="R37" s="818"/>
      <c r="S37" s="818"/>
      <c r="T37" s="818"/>
      <c r="U37" s="818"/>
      <c r="V37" s="818"/>
      <c r="W37" s="818"/>
      <c r="X37" s="818"/>
      <c r="Y37" s="818"/>
      <c r="Z37" s="818"/>
      <c r="AA37" s="818"/>
      <c r="AB37" s="818"/>
      <c r="AC37" s="818"/>
      <c r="AD37" s="818"/>
      <c r="AE37" s="818"/>
      <c r="AF37" s="818"/>
      <c r="AG37" s="818"/>
      <c r="AH37" s="818"/>
      <c r="AI37" s="818"/>
      <c r="AJ37" s="818"/>
      <c r="AK37" s="818"/>
      <c r="AL37" s="818"/>
      <c r="AM37" s="818"/>
      <c r="AN37" s="818"/>
      <c r="AO37" s="818"/>
      <c r="AP37" s="818"/>
      <c r="AQ37" s="818"/>
      <c r="AR37" s="818"/>
      <c r="AS37" s="818"/>
      <c r="AT37" s="818"/>
      <c r="AU37" s="818"/>
      <c r="AV37" s="818"/>
      <c r="AW37" s="818"/>
      <c r="AX37" s="818"/>
      <c r="AY37" s="818"/>
      <c r="AZ37" s="818"/>
      <c r="BA37" s="818"/>
      <c r="BB37" s="818"/>
      <c r="BC37" s="818"/>
      <c r="BD37" s="818"/>
      <c r="BE37" s="818"/>
      <c r="BF37" s="818"/>
      <c r="BG37" s="818"/>
      <c r="BH37" s="818"/>
      <c r="BI37" s="818"/>
      <c r="BJ37" s="818"/>
      <c r="BK37" s="818"/>
      <c r="BL37" s="818"/>
      <c r="BM37" s="818"/>
      <c r="BN37" s="818"/>
      <c r="BO37" s="818"/>
      <c r="BP37" s="818"/>
      <c r="BQ37" s="818"/>
      <c r="BR37" s="818"/>
      <c r="BS37" s="818"/>
      <c r="BT37" s="818"/>
      <c r="BU37" s="818"/>
      <c r="BV37" s="818"/>
      <c r="BW37" s="818"/>
      <c r="BX37" s="818"/>
      <c r="BY37" s="818"/>
      <c r="BZ37" s="818"/>
      <c r="CA37" s="818"/>
      <c r="CB37" s="818"/>
      <c r="CC37" s="818"/>
      <c r="CD37" s="818"/>
      <c r="CE37" s="818"/>
      <c r="CF37" s="818"/>
      <c r="CG37" s="818"/>
      <c r="CH37" s="818"/>
      <c r="CI37" s="818"/>
      <c r="CJ37" s="818"/>
      <c r="CK37" s="818"/>
      <c r="CL37" s="818"/>
      <c r="CM37" s="818"/>
      <c r="CN37" s="818"/>
      <c r="CO37" s="818"/>
      <c r="CP37" s="818"/>
      <c r="CQ37" s="818"/>
      <c r="CR37" s="818"/>
      <c r="CS37" s="818"/>
      <c r="CT37" s="818"/>
      <c r="CU37" s="818"/>
      <c r="CV37" s="818"/>
      <c r="CW37" s="818"/>
      <c r="CX37" s="818"/>
      <c r="CY37" s="818"/>
      <c r="CZ37" s="818"/>
      <c r="DA37" s="818"/>
      <c r="DB37" s="818"/>
      <c r="DC37" s="818"/>
      <c r="DD37" s="818"/>
      <c r="DE37" s="818"/>
      <c r="DF37" s="818"/>
      <c r="DG37" s="818"/>
      <c r="DH37" s="818"/>
      <c r="DI37" s="818"/>
      <c r="DJ37" s="818"/>
      <c r="DK37" s="818"/>
      <c r="DL37" s="818"/>
      <c r="DM37" s="818"/>
      <c r="DN37" s="818"/>
      <c r="DO37" s="818"/>
      <c r="DP37" s="818"/>
      <c r="DQ37" s="818"/>
      <c r="DR37" s="818"/>
      <c r="DS37" s="818"/>
      <c r="DT37" s="818"/>
      <c r="DU37" s="818"/>
      <c r="DV37" s="818"/>
      <c r="DW37" s="818"/>
      <c r="DX37" s="818"/>
      <c r="DY37" s="818"/>
      <c r="DZ37" s="818"/>
      <c r="EA37" s="818"/>
      <c r="EB37" s="818"/>
      <c r="EC37" s="818"/>
      <c r="ED37" s="818"/>
      <c r="EE37" s="818"/>
      <c r="EF37" s="818"/>
      <c r="EG37" s="818"/>
      <c r="EH37" s="818"/>
      <c r="EI37" s="818"/>
      <c r="EJ37" s="818"/>
      <c r="EK37" s="818"/>
      <c r="EL37" s="818"/>
      <c r="EM37" s="818"/>
      <c r="EN37" s="818"/>
      <c r="EO37" s="818"/>
      <c r="EP37" s="818"/>
      <c r="EQ37" s="818"/>
      <c r="ER37" s="818"/>
      <c r="ES37" s="818"/>
      <c r="ET37" s="818"/>
      <c r="EU37" s="818"/>
      <c r="EV37" s="818"/>
      <c r="EW37" s="818"/>
      <c r="EX37" s="818"/>
      <c r="EY37" s="818"/>
      <c r="EZ37" s="818"/>
      <c r="FA37" s="818"/>
      <c r="FB37" s="818"/>
      <c r="FC37" s="818"/>
      <c r="FD37" s="818"/>
      <c r="FE37" s="818"/>
      <c r="FF37" s="818"/>
      <c r="FG37" s="818"/>
      <c r="FH37" s="818"/>
      <c r="FI37" s="818"/>
      <c r="FJ37" s="818"/>
      <c r="FK37" s="818"/>
      <c r="FL37" s="818"/>
      <c r="FM37" s="818"/>
      <c r="FN37" s="818"/>
      <c r="FO37" s="818"/>
      <c r="FP37" s="818"/>
      <c r="FQ37" s="818"/>
      <c r="FR37" s="818"/>
      <c r="FS37" s="818"/>
      <c r="FT37" s="818"/>
      <c r="FU37" s="818"/>
      <c r="FV37" s="818"/>
      <c r="FW37" s="818"/>
      <c r="FX37" s="818"/>
      <c r="FY37" s="818"/>
      <c r="FZ37" s="818"/>
      <c r="GA37" s="818"/>
      <c r="GB37" s="818"/>
      <c r="GC37" s="818"/>
      <c r="GD37" s="818"/>
      <c r="GE37" s="818"/>
      <c r="GF37" s="818"/>
      <c r="GG37" s="818"/>
      <c r="GH37" s="818"/>
      <c r="GI37" s="818"/>
      <c r="GJ37" s="818"/>
      <c r="GK37" s="818"/>
      <c r="GL37" s="818"/>
      <c r="GM37" s="818"/>
      <c r="GN37" s="818"/>
      <c r="GO37" s="818"/>
      <c r="GP37" s="818"/>
      <c r="GQ37" s="818"/>
      <c r="GR37" s="818"/>
      <c r="GS37" s="818"/>
      <c r="GT37" s="818"/>
      <c r="GU37" s="818"/>
      <c r="GV37" s="818"/>
      <c r="GW37" s="818"/>
      <c r="GX37" s="818"/>
      <c r="GY37" s="818"/>
      <c r="GZ37" s="818"/>
      <c r="HA37" s="818"/>
      <c r="HB37" s="818"/>
      <c r="HC37" s="818"/>
      <c r="HD37" s="818"/>
      <c r="HE37" s="818"/>
      <c r="HF37" s="818"/>
      <c r="HG37" s="818"/>
      <c r="HH37" s="818"/>
      <c r="HI37" s="818"/>
      <c r="HJ37" s="818"/>
      <c r="HK37" s="818"/>
      <c r="HL37" s="818"/>
      <c r="HM37" s="818"/>
      <c r="HN37" s="818"/>
      <c r="HO37" s="818"/>
      <c r="HP37" s="818"/>
      <c r="HQ37" s="818"/>
      <c r="HR37" s="818"/>
      <c r="HS37" s="818"/>
      <c r="HT37" s="818"/>
      <c r="HU37" s="818"/>
      <c r="HV37" s="818"/>
      <c r="HW37" s="818"/>
      <c r="HX37" s="818"/>
      <c r="HY37" s="818"/>
      <c r="HZ37" s="818"/>
      <c r="IA37" s="818"/>
      <c r="IB37" s="818"/>
      <c r="IC37" s="818"/>
      <c r="ID37" s="818"/>
      <c r="IE37" s="818"/>
      <c r="IF37" s="818"/>
      <c r="IG37" s="818"/>
      <c r="IH37" s="818"/>
      <c r="II37" s="818"/>
      <c r="IJ37" s="818"/>
      <c r="IK37" s="818"/>
      <c r="IL37" s="818"/>
      <c r="IM37" s="818"/>
      <c r="IN37" s="818"/>
      <c r="IO37" s="818"/>
      <c r="IP37" s="818"/>
      <c r="IQ37" s="818"/>
      <c r="IR37" s="818"/>
      <c r="IS37" s="818"/>
      <c r="IT37" s="818"/>
    </row>
    <row r="38" spans="1:254" s="715" customFormat="1" ht="19.5" customHeight="1">
      <c r="A38" s="1944"/>
      <c r="B38" s="1945"/>
      <c r="C38" s="1945"/>
      <c r="D38" s="1945"/>
      <c r="E38" s="1945"/>
      <c r="F38" s="1945"/>
      <c r="G38" s="1945"/>
      <c r="H38" s="1945"/>
      <c r="I38" s="1945"/>
      <c r="J38" s="1946"/>
      <c r="R38" s="818"/>
      <c r="S38" s="818"/>
      <c r="T38" s="818"/>
      <c r="U38" s="818"/>
      <c r="V38" s="818"/>
      <c r="W38" s="818"/>
      <c r="X38" s="818"/>
      <c r="Y38" s="818"/>
      <c r="Z38" s="818"/>
      <c r="AA38" s="818"/>
      <c r="AB38" s="818"/>
      <c r="AC38" s="818"/>
      <c r="AD38" s="818"/>
      <c r="AE38" s="818"/>
      <c r="AF38" s="818"/>
      <c r="AG38" s="818"/>
      <c r="AH38" s="818"/>
      <c r="AI38" s="818"/>
      <c r="AJ38" s="818"/>
      <c r="AK38" s="818"/>
      <c r="AL38" s="818"/>
      <c r="AM38" s="818"/>
      <c r="AN38" s="818"/>
      <c r="AO38" s="818"/>
      <c r="AP38" s="818"/>
      <c r="AQ38" s="818"/>
      <c r="AR38" s="818"/>
      <c r="AS38" s="818"/>
      <c r="AT38" s="818"/>
      <c r="AU38" s="818"/>
      <c r="AV38" s="818"/>
      <c r="AW38" s="818"/>
      <c r="AX38" s="818"/>
      <c r="AY38" s="818"/>
      <c r="AZ38" s="818"/>
      <c r="BA38" s="818"/>
      <c r="BB38" s="818"/>
      <c r="BC38" s="818"/>
      <c r="BD38" s="818"/>
      <c r="BE38" s="818"/>
      <c r="BF38" s="818"/>
      <c r="BG38" s="818"/>
      <c r="BH38" s="818"/>
      <c r="BI38" s="818"/>
      <c r="BJ38" s="818"/>
      <c r="BK38" s="818"/>
      <c r="BL38" s="818"/>
      <c r="BM38" s="818"/>
      <c r="BN38" s="818"/>
      <c r="BO38" s="818"/>
      <c r="BP38" s="818"/>
      <c r="BQ38" s="818"/>
      <c r="BR38" s="818"/>
      <c r="BS38" s="818"/>
      <c r="BT38" s="818"/>
      <c r="BU38" s="818"/>
      <c r="BV38" s="818"/>
      <c r="BW38" s="818"/>
      <c r="BX38" s="818"/>
      <c r="BY38" s="818"/>
      <c r="BZ38" s="818"/>
      <c r="CA38" s="818"/>
      <c r="CB38" s="818"/>
      <c r="CC38" s="818"/>
      <c r="CD38" s="818"/>
      <c r="CE38" s="818"/>
      <c r="CF38" s="818"/>
      <c r="CG38" s="818"/>
      <c r="CH38" s="818"/>
      <c r="CI38" s="818"/>
      <c r="CJ38" s="818"/>
      <c r="CK38" s="818"/>
      <c r="CL38" s="818"/>
      <c r="CM38" s="818"/>
      <c r="CN38" s="818"/>
      <c r="CO38" s="818"/>
      <c r="CP38" s="818"/>
      <c r="CQ38" s="818"/>
      <c r="CR38" s="818"/>
      <c r="CS38" s="818"/>
      <c r="CT38" s="818"/>
      <c r="CU38" s="818"/>
      <c r="CV38" s="818"/>
      <c r="CW38" s="818"/>
      <c r="CX38" s="818"/>
      <c r="CY38" s="818"/>
      <c r="CZ38" s="818"/>
      <c r="DA38" s="818"/>
      <c r="DB38" s="818"/>
      <c r="DC38" s="818"/>
      <c r="DD38" s="818"/>
      <c r="DE38" s="818"/>
      <c r="DF38" s="818"/>
      <c r="DG38" s="818"/>
      <c r="DH38" s="818"/>
      <c r="DI38" s="818"/>
      <c r="DJ38" s="818"/>
      <c r="DK38" s="818"/>
      <c r="DL38" s="818"/>
      <c r="DM38" s="818"/>
      <c r="DN38" s="818"/>
      <c r="DO38" s="818"/>
      <c r="DP38" s="818"/>
      <c r="DQ38" s="818"/>
      <c r="DR38" s="818"/>
      <c r="DS38" s="818"/>
      <c r="DT38" s="818"/>
      <c r="DU38" s="818"/>
      <c r="DV38" s="818"/>
      <c r="DW38" s="818"/>
      <c r="DX38" s="818"/>
      <c r="DY38" s="818"/>
      <c r="DZ38" s="818"/>
      <c r="EA38" s="818"/>
      <c r="EB38" s="818"/>
      <c r="EC38" s="818"/>
      <c r="ED38" s="818"/>
      <c r="EE38" s="818"/>
      <c r="EF38" s="818"/>
      <c r="EG38" s="818"/>
      <c r="EH38" s="818"/>
      <c r="EI38" s="818"/>
      <c r="EJ38" s="818"/>
      <c r="EK38" s="818"/>
      <c r="EL38" s="818"/>
      <c r="EM38" s="818"/>
      <c r="EN38" s="818"/>
      <c r="EO38" s="818"/>
      <c r="EP38" s="818"/>
      <c r="EQ38" s="818"/>
      <c r="ER38" s="818"/>
      <c r="ES38" s="818"/>
      <c r="ET38" s="818"/>
      <c r="EU38" s="818"/>
      <c r="EV38" s="818"/>
      <c r="EW38" s="818"/>
      <c r="EX38" s="818"/>
      <c r="EY38" s="818"/>
      <c r="EZ38" s="818"/>
      <c r="FA38" s="818"/>
      <c r="FB38" s="818"/>
      <c r="FC38" s="818"/>
      <c r="FD38" s="818"/>
      <c r="FE38" s="818"/>
      <c r="FF38" s="818"/>
      <c r="FG38" s="818"/>
      <c r="FH38" s="818"/>
      <c r="FI38" s="818"/>
      <c r="FJ38" s="818"/>
      <c r="FK38" s="818"/>
      <c r="FL38" s="818"/>
      <c r="FM38" s="818"/>
      <c r="FN38" s="818"/>
      <c r="FO38" s="818"/>
      <c r="FP38" s="818"/>
      <c r="FQ38" s="818"/>
      <c r="FR38" s="818"/>
      <c r="FS38" s="818"/>
      <c r="FT38" s="818"/>
      <c r="FU38" s="818"/>
      <c r="FV38" s="818"/>
      <c r="FW38" s="818"/>
      <c r="FX38" s="818"/>
      <c r="FY38" s="818"/>
      <c r="FZ38" s="818"/>
      <c r="GA38" s="818"/>
      <c r="GB38" s="818"/>
      <c r="GC38" s="818"/>
      <c r="GD38" s="818"/>
      <c r="GE38" s="818"/>
      <c r="GF38" s="818"/>
      <c r="GG38" s="818"/>
      <c r="GH38" s="818"/>
      <c r="GI38" s="818"/>
      <c r="GJ38" s="818"/>
      <c r="GK38" s="818"/>
      <c r="GL38" s="818"/>
      <c r="GM38" s="818"/>
      <c r="GN38" s="818"/>
      <c r="GO38" s="818"/>
      <c r="GP38" s="818"/>
      <c r="GQ38" s="818"/>
      <c r="GR38" s="818"/>
      <c r="GS38" s="818"/>
      <c r="GT38" s="818"/>
      <c r="GU38" s="818"/>
      <c r="GV38" s="818"/>
      <c r="GW38" s="818"/>
      <c r="GX38" s="818"/>
      <c r="GY38" s="818"/>
      <c r="GZ38" s="818"/>
      <c r="HA38" s="818"/>
      <c r="HB38" s="818"/>
      <c r="HC38" s="818"/>
      <c r="HD38" s="818"/>
      <c r="HE38" s="818"/>
      <c r="HF38" s="818"/>
      <c r="HG38" s="818"/>
      <c r="HH38" s="818"/>
      <c r="HI38" s="818"/>
      <c r="HJ38" s="818"/>
      <c r="HK38" s="818"/>
      <c r="HL38" s="818"/>
      <c r="HM38" s="818"/>
      <c r="HN38" s="818"/>
      <c r="HO38" s="818"/>
      <c r="HP38" s="818"/>
      <c r="HQ38" s="818"/>
      <c r="HR38" s="818"/>
      <c r="HS38" s="818"/>
      <c r="HT38" s="818"/>
      <c r="HU38" s="818"/>
      <c r="HV38" s="818"/>
      <c r="HW38" s="818"/>
      <c r="HX38" s="818"/>
      <c r="HY38" s="818"/>
      <c r="HZ38" s="818"/>
      <c r="IA38" s="818"/>
      <c r="IB38" s="818"/>
      <c r="IC38" s="818"/>
      <c r="ID38" s="818"/>
      <c r="IE38" s="818"/>
      <c r="IF38" s="818"/>
      <c r="IG38" s="818"/>
      <c r="IH38" s="818"/>
      <c r="II38" s="818"/>
      <c r="IJ38" s="818"/>
      <c r="IK38" s="818"/>
      <c r="IL38" s="818"/>
      <c r="IM38" s="818"/>
      <c r="IN38" s="818"/>
      <c r="IO38" s="818"/>
      <c r="IP38" s="818"/>
      <c r="IQ38" s="818"/>
      <c r="IR38" s="818"/>
      <c r="IS38" s="818"/>
      <c r="IT38" s="818"/>
    </row>
    <row r="39" spans="1:254" s="715" customFormat="1" ht="19.5" customHeight="1">
      <c r="A39" s="1944"/>
      <c r="B39" s="1945"/>
      <c r="C39" s="1945"/>
      <c r="D39" s="1945"/>
      <c r="E39" s="1945"/>
      <c r="F39" s="1945"/>
      <c r="G39" s="1945"/>
      <c r="H39" s="1945"/>
      <c r="I39" s="1945"/>
      <c r="J39" s="1946"/>
      <c r="R39" s="818"/>
      <c r="S39" s="818"/>
      <c r="T39" s="818"/>
      <c r="U39" s="818"/>
      <c r="V39" s="818"/>
      <c r="W39" s="818"/>
      <c r="X39" s="818"/>
      <c r="Y39" s="818"/>
      <c r="Z39" s="818"/>
      <c r="AA39" s="818"/>
      <c r="AB39" s="818"/>
      <c r="AC39" s="818"/>
      <c r="AD39" s="818"/>
      <c r="AE39" s="818"/>
      <c r="AF39" s="818"/>
      <c r="AG39" s="818"/>
      <c r="AH39" s="818"/>
      <c r="AI39" s="818"/>
      <c r="AJ39" s="818"/>
      <c r="AK39" s="818"/>
      <c r="AL39" s="818"/>
      <c r="AM39" s="818"/>
      <c r="AN39" s="818"/>
      <c r="AO39" s="818"/>
      <c r="AP39" s="818"/>
      <c r="AQ39" s="818"/>
      <c r="AR39" s="818"/>
      <c r="AS39" s="818"/>
      <c r="AT39" s="818"/>
      <c r="AU39" s="818"/>
      <c r="AV39" s="818"/>
      <c r="AW39" s="818"/>
      <c r="AX39" s="818"/>
      <c r="AY39" s="818"/>
      <c r="AZ39" s="818"/>
      <c r="BA39" s="818"/>
      <c r="BB39" s="818"/>
      <c r="BC39" s="818"/>
      <c r="BD39" s="818"/>
      <c r="BE39" s="818"/>
      <c r="BF39" s="818"/>
      <c r="BG39" s="818"/>
      <c r="BH39" s="818"/>
      <c r="BI39" s="818"/>
      <c r="BJ39" s="818"/>
      <c r="BK39" s="818"/>
      <c r="BL39" s="818"/>
      <c r="BM39" s="818"/>
      <c r="BN39" s="818"/>
      <c r="BO39" s="818"/>
      <c r="BP39" s="818"/>
      <c r="BQ39" s="818"/>
      <c r="BR39" s="818"/>
      <c r="BS39" s="818"/>
      <c r="BT39" s="818"/>
      <c r="BU39" s="818"/>
      <c r="BV39" s="818"/>
      <c r="BW39" s="818"/>
      <c r="BX39" s="818"/>
      <c r="BY39" s="818"/>
      <c r="BZ39" s="818"/>
      <c r="CA39" s="818"/>
      <c r="CB39" s="818"/>
      <c r="CC39" s="818"/>
      <c r="CD39" s="818"/>
      <c r="CE39" s="818"/>
      <c r="CF39" s="818"/>
      <c r="CG39" s="818"/>
      <c r="CH39" s="818"/>
      <c r="CI39" s="818"/>
      <c r="CJ39" s="818"/>
      <c r="CK39" s="818"/>
      <c r="CL39" s="818"/>
      <c r="CM39" s="818"/>
      <c r="CN39" s="818"/>
      <c r="CO39" s="818"/>
      <c r="CP39" s="818"/>
      <c r="CQ39" s="818"/>
      <c r="CR39" s="818"/>
      <c r="CS39" s="818"/>
      <c r="CT39" s="818"/>
      <c r="CU39" s="818"/>
      <c r="CV39" s="818"/>
      <c r="CW39" s="818"/>
      <c r="CX39" s="818"/>
      <c r="CY39" s="818"/>
      <c r="CZ39" s="818"/>
      <c r="DA39" s="818"/>
      <c r="DB39" s="818"/>
      <c r="DC39" s="818"/>
      <c r="DD39" s="818"/>
      <c r="DE39" s="818"/>
      <c r="DF39" s="818"/>
      <c r="DG39" s="818"/>
      <c r="DH39" s="818"/>
      <c r="DI39" s="818"/>
      <c r="DJ39" s="818"/>
      <c r="DK39" s="818"/>
      <c r="DL39" s="818"/>
      <c r="DM39" s="818"/>
      <c r="DN39" s="818"/>
      <c r="DO39" s="818"/>
      <c r="DP39" s="818"/>
      <c r="DQ39" s="818"/>
      <c r="DR39" s="818"/>
      <c r="DS39" s="818"/>
      <c r="DT39" s="818"/>
      <c r="DU39" s="818"/>
      <c r="DV39" s="818"/>
      <c r="DW39" s="818"/>
      <c r="DX39" s="818"/>
      <c r="DY39" s="818"/>
      <c r="DZ39" s="818"/>
      <c r="EA39" s="818"/>
      <c r="EB39" s="818"/>
      <c r="EC39" s="818"/>
      <c r="ED39" s="818"/>
      <c r="EE39" s="818"/>
      <c r="EF39" s="818"/>
      <c r="EG39" s="818"/>
      <c r="EH39" s="818"/>
      <c r="EI39" s="818"/>
      <c r="EJ39" s="818"/>
      <c r="EK39" s="818"/>
      <c r="EL39" s="818"/>
      <c r="EM39" s="818"/>
      <c r="EN39" s="818"/>
      <c r="EO39" s="818"/>
      <c r="EP39" s="818"/>
      <c r="EQ39" s="818"/>
      <c r="ER39" s="818"/>
      <c r="ES39" s="818"/>
      <c r="ET39" s="818"/>
      <c r="EU39" s="818"/>
      <c r="EV39" s="818"/>
      <c r="EW39" s="818"/>
      <c r="EX39" s="818"/>
      <c r="EY39" s="818"/>
      <c r="EZ39" s="818"/>
      <c r="FA39" s="818"/>
      <c r="FB39" s="818"/>
      <c r="FC39" s="818"/>
      <c r="FD39" s="818"/>
      <c r="FE39" s="818"/>
      <c r="FF39" s="818"/>
      <c r="FG39" s="818"/>
      <c r="FH39" s="818"/>
      <c r="FI39" s="818"/>
      <c r="FJ39" s="818"/>
      <c r="FK39" s="818"/>
      <c r="FL39" s="818"/>
      <c r="FM39" s="818"/>
      <c r="FN39" s="818"/>
      <c r="FO39" s="818"/>
      <c r="FP39" s="818"/>
      <c r="FQ39" s="818"/>
      <c r="FR39" s="818"/>
      <c r="FS39" s="818"/>
      <c r="FT39" s="818"/>
      <c r="FU39" s="818"/>
      <c r="FV39" s="818"/>
      <c r="FW39" s="818"/>
      <c r="FX39" s="818"/>
      <c r="FY39" s="818"/>
      <c r="FZ39" s="818"/>
      <c r="GA39" s="818"/>
      <c r="GB39" s="818"/>
      <c r="GC39" s="818"/>
      <c r="GD39" s="818"/>
      <c r="GE39" s="818"/>
      <c r="GF39" s="818"/>
      <c r="GG39" s="818"/>
      <c r="GH39" s="818"/>
      <c r="GI39" s="818"/>
      <c r="GJ39" s="818"/>
      <c r="GK39" s="818"/>
      <c r="GL39" s="818"/>
      <c r="GM39" s="818"/>
      <c r="GN39" s="818"/>
      <c r="GO39" s="818"/>
      <c r="GP39" s="818"/>
      <c r="GQ39" s="818"/>
      <c r="GR39" s="818"/>
      <c r="GS39" s="818"/>
      <c r="GT39" s="818"/>
      <c r="GU39" s="818"/>
      <c r="GV39" s="818"/>
      <c r="GW39" s="818"/>
      <c r="GX39" s="818"/>
      <c r="GY39" s="818"/>
      <c r="GZ39" s="818"/>
      <c r="HA39" s="818"/>
      <c r="HB39" s="818"/>
      <c r="HC39" s="818"/>
      <c r="HD39" s="818"/>
      <c r="HE39" s="818"/>
      <c r="HF39" s="818"/>
      <c r="HG39" s="818"/>
      <c r="HH39" s="818"/>
      <c r="HI39" s="818"/>
      <c r="HJ39" s="818"/>
      <c r="HK39" s="818"/>
      <c r="HL39" s="818"/>
      <c r="HM39" s="818"/>
      <c r="HN39" s="818"/>
      <c r="HO39" s="818"/>
      <c r="HP39" s="818"/>
      <c r="HQ39" s="818"/>
      <c r="HR39" s="818"/>
      <c r="HS39" s="818"/>
      <c r="HT39" s="818"/>
      <c r="HU39" s="818"/>
      <c r="HV39" s="818"/>
      <c r="HW39" s="818"/>
      <c r="HX39" s="818"/>
      <c r="HY39" s="818"/>
      <c r="HZ39" s="818"/>
      <c r="IA39" s="818"/>
      <c r="IB39" s="818"/>
      <c r="IC39" s="818"/>
      <c r="ID39" s="818"/>
      <c r="IE39" s="818"/>
      <c r="IF39" s="818"/>
      <c r="IG39" s="818"/>
      <c r="IH39" s="818"/>
      <c r="II39" s="818"/>
      <c r="IJ39" s="818"/>
      <c r="IK39" s="818"/>
      <c r="IL39" s="818"/>
      <c r="IM39" s="818"/>
      <c r="IN39" s="818"/>
      <c r="IO39" s="818"/>
      <c r="IP39" s="818"/>
      <c r="IQ39" s="818"/>
      <c r="IR39" s="818"/>
      <c r="IS39" s="818"/>
      <c r="IT39" s="818"/>
    </row>
    <row r="40" spans="1:254" s="715" customFormat="1" ht="19.5" customHeight="1">
      <c r="A40" s="1947"/>
      <c r="B40" s="1948"/>
      <c r="C40" s="1948"/>
      <c r="D40" s="1948"/>
      <c r="E40" s="1948"/>
      <c r="F40" s="1948"/>
      <c r="G40" s="1948"/>
      <c r="H40" s="1948"/>
      <c r="I40" s="1948"/>
      <c r="J40" s="1949"/>
      <c r="R40" s="818"/>
      <c r="S40" s="818"/>
      <c r="T40" s="818"/>
      <c r="U40" s="818"/>
      <c r="V40" s="818"/>
      <c r="W40" s="818"/>
      <c r="X40" s="818"/>
      <c r="Y40" s="818"/>
      <c r="Z40" s="818"/>
      <c r="AA40" s="818"/>
      <c r="AB40" s="818"/>
      <c r="AC40" s="818"/>
      <c r="AD40" s="818"/>
      <c r="AE40" s="818"/>
      <c r="AF40" s="818"/>
      <c r="AG40" s="818"/>
      <c r="AH40" s="818"/>
      <c r="AI40" s="818"/>
      <c r="AJ40" s="818"/>
      <c r="AK40" s="818"/>
      <c r="AL40" s="818"/>
      <c r="AM40" s="818"/>
      <c r="AN40" s="818"/>
      <c r="AO40" s="818"/>
      <c r="AP40" s="818"/>
      <c r="AQ40" s="818"/>
      <c r="AR40" s="818"/>
      <c r="AS40" s="818"/>
      <c r="AT40" s="818"/>
      <c r="AU40" s="818"/>
      <c r="AV40" s="818"/>
      <c r="AW40" s="818"/>
      <c r="AX40" s="818"/>
      <c r="AY40" s="818"/>
      <c r="AZ40" s="818"/>
      <c r="BA40" s="818"/>
      <c r="BB40" s="818"/>
      <c r="BC40" s="818"/>
      <c r="BD40" s="818"/>
      <c r="BE40" s="818"/>
      <c r="BF40" s="818"/>
      <c r="BG40" s="818"/>
      <c r="BH40" s="818"/>
      <c r="BI40" s="818"/>
      <c r="BJ40" s="818"/>
      <c r="BK40" s="818"/>
      <c r="BL40" s="818"/>
      <c r="BM40" s="818"/>
      <c r="BN40" s="818"/>
      <c r="BO40" s="818"/>
      <c r="BP40" s="818"/>
      <c r="BQ40" s="818"/>
      <c r="BR40" s="818"/>
      <c r="BS40" s="818"/>
      <c r="BT40" s="818"/>
      <c r="BU40" s="818"/>
      <c r="BV40" s="818"/>
      <c r="BW40" s="818"/>
      <c r="BX40" s="818"/>
      <c r="BY40" s="818"/>
      <c r="BZ40" s="818"/>
      <c r="CA40" s="818"/>
      <c r="CB40" s="818"/>
      <c r="CC40" s="818"/>
      <c r="CD40" s="818"/>
      <c r="CE40" s="818"/>
      <c r="CF40" s="818"/>
      <c r="CG40" s="818"/>
      <c r="CH40" s="818"/>
      <c r="CI40" s="818"/>
      <c r="CJ40" s="818"/>
      <c r="CK40" s="818"/>
      <c r="CL40" s="818"/>
      <c r="CM40" s="818"/>
      <c r="CN40" s="818"/>
      <c r="CO40" s="818"/>
      <c r="CP40" s="818"/>
      <c r="CQ40" s="818"/>
      <c r="CR40" s="818"/>
      <c r="CS40" s="818"/>
      <c r="CT40" s="818"/>
      <c r="CU40" s="818"/>
      <c r="CV40" s="818"/>
      <c r="CW40" s="818"/>
      <c r="CX40" s="818"/>
      <c r="CY40" s="818"/>
      <c r="CZ40" s="818"/>
      <c r="DA40" s="818"/>
      <c r="DB40" s="818"/>
      <c r="DC40" s="818"/>
      <c r="DD40" s="818"/>
      <c r="DE40" s="818"/>
      <c r="DF40" s="818"/>
      <c r="DG40" s="818"/>
      <c r="DH40" s="818"/>
      <c r="DI40" s="818"/>
      <c r="DJ40" s="818"/>
      <c r="DK40" s="818"/>
      <c r="DL40" s="818"/>
      <c r="DM40" s="818"/>
      <c r="DN40" s="818"/>
      <c r="DO40" s="818"/>
      <c r="DP40" s="818"/>
      <c r="DQ40" s="818"/>
      <c r="DR40" s="818"/>
      <c r="DS40" s="818"/>
      <c r="DT40" s="818"/>
      <c r="DU40" s="818"/>
      <c r="DV40" s="818"/>
      <c r="DW40" s="818"/>
      <c r="DX40" s="818"/>
      <c r="DY40" s="818"/>
      <c r="DZ40" s="818"/>
      <c r="EA40" s="818"/>
      <c r="EB40" s="818"/>
      <c r="EC40" s="818"/>
      <c r="ED40" s="818"/>
      <c r="EE40" s="818"/>
      <c r="EF40" s="818"/>
      <c r="EG40" s="818"/>
      <c r="EH40" s="818"/>
      <c r="EI40" s="818"/>
      <c r="EJ40" s="818"/>
      <c r="EK40" s="818"/>
      <c r="EL40" s="818"/>
      <c r="EM40" s="818"/>
      <c r="EN40" s="818"/>
      <c r="EO40" s="818"/>
      <c r="EP40" s="818"/>
      <c r="EQ40" s="818"/>
      <c r="ER40" s="818"/>
      <c r="ES40" s="818"/>
      <c r="ET40" s="818"/>
      <c r="EU40" s="818"/>
      <c r="EV40" s="818"/>
      <c r="EW40" s="818"/>
      <c r="EX40" s="818"/>
      <c r="EY40" s="818"/>
      <c r="EZ40" s="818"/>
      <c r="FA40" s="818"/>
      <c r="FB40" s="818"/>
      <c r="FC40" s="818"/>
      <c r="FD40" s="818"/>
      <c r="FE40" s="818"/>
      <c r="FF40" s="818"/>
      <c r="FG40" s="818"/>
      <c r="FH40" s="818"/>
      <c r="FI40" s="818"/>
      <c r="FJ40" s="818"/>
      <c r="FK40" s="818"/>
      <c r="FL40" s="818"/>
      <c r="FM40" s="818"/>
      <c r="FN40" s="818"/>
      <c r="FO40" s="818"/>
      <c r="FP40" s="818"/>
      <c r="FQ40" s="818"/>
      <c r="FR40" s="818"/>
      <c r="FS40" s="818"/>
      <c r="FT40" s="818"/>
      <c r="FU40" s="818"/>
      <c r="FV40" s="818"/>
      <c r="FW40" s="818"/>
      <c r="FX40" s="818"/>
      <c r="FY40" s="818"/>
      <c r="FZ40" s="818"/>
      <c r="GA40" s="818"/>
      <c r="GB40" s="818"/>
      <c r="GC40" s="818"/>
      <c r="GD40" s="818"/>
      <c r="GE40" s="818"/>
      <c r="GF40" s="818"/>
      <c r="GG40" s="818"/>
      <c r="GH40" s="818"/>
      <c r="GI40" s="818"/>
      <c r="GJ40" s="818"/>
      <c r="GK40" s="818"/>
      <c r="GL40" s="818"/>
      <c r="GM40" s="818"/>
      <c r="GN40" s="818"/>
      <c r="GO40" s="818"/>
      <c r="GP40" s="818"/>
      <c r="GQ40" s="818"/>
      <c r="GR40" s="818"/>
      <c r="GS40" s="818"/>
      <c r="GT40" s="818"/>
      <c r="GU40" s="818"/>
      <c r="GV40" s="818"/>
      <c r="GW40" s="818"/>
      <c r="GX40" s="818"/>
      <c r="GY40" s="818"/>
      <c r="GZ40" s="818"/>
      <c r="HA40" s="818"/>
      <c r="HB40" s="818"/>
      <c r="HC40" s="818"/>
      <c r="HD40" s="818"/>
      <c r="HE40" s="818"/>
      <c r="HF40" s="818"/>
      <c r="HG40" s="818"/>
      <c r="HH40" s="818"/>
      <c r="HI40" s="818"/>
      <c r="HJ40" s="818"/>
      <c r="HK40" s="818"/>
      <c r="HL40" s="818"/>
      <c r="HM40" s="818"/>
      <c r="HN40" s="818"/>
      <c r="HO40" s="818"/>
      <c r="HP40" s="818"/>
      <c r="HQ40" s="818"/>
      <c r="HR40" s="818"/>
      <c r="HS40" s="818"/>
      <c r="HT40" s="818"/>
      <c r="HU40" s="818"/>
      <c r="HV40" s="818"/>
      <c r="HW40" s="818"/>
      <c r="HX40" s="818"/>
      <c r="HY40" s="818"/>
      <c r="HZ40" s="818"/>
      <c r="IA40" s="818"/>
      <c r="IB40" s="818"/>
      <c r="IC40" s="818"/>
      <c r="ID40" s="818"/>
      <c r="IE40" s="818"/>
      <c r="IF40" s="818"/>
      <c r="IG40" s="818"/>
      <c r="IH40" s="818"/>
      <c r="II40" s="818"/>
      <c r="IJ40" s="818"/>
      <c r="IK40" s="818"/>
      <c r="IL40" s="818"/>
      <c r="IM40" s="818"/>
      <c r="IN40" s="818"/>
      <c r="IO40" s="818"/>
      <c r="IP40" s="818"/>
      <c r="IQ40" s="818"/>
      <c r="IR40" s="818"/>
      <c r="IS40" s="818"/>
      <c r="IT40" s="818"/>
    </row>
    <row r="41" spans="1:254" s="715" customFormat="1" ht="26.25" customHeight="1">
      <c r="A41" s="72"/>
      <c r="B41" s="72"/>
      <c r="C41" s="72"/>
      <c r="D41" s="72"/>
      <c r="E41" s="72"/>
      <c r="F41" s="72"/>
      <c r="G41" s="72"/>
      <c r="H41" s="72"/>
      <c r="I41" s="72"/>
      <c r="J41" s="72"/>
      <c r="R41" s="818"/>
      <c r="S41" s="818"/>
      <c r="T41" s="818"/>
      <c r="U41" s="818"/>
      <c r="V41" s="818"/>
      <c r="W41" s="818"/>
      <c r="X41" s="818"/>
      <c r="Y41" s="818"/>
      <c r="Z41" s="818"/>
      <c r="AA41" s="818"/>
      <c r="AB41" s="818"/>
      <c r="AC41" s="818"/>
      <c r="AD41" s="818"/>
      <c r="AE41" s="818"/>
      <c r="AF41" s="818"/>
      <c r="AG41" s="818"/>
      <c r="AH41" s="818"/>
      <c r="AI41" s="818"/>
      <c r="AJ41" s="818"/>
      <c r="AK41" s="818"/>
      <c r="AL41" s="818"/>
      <c r="AM41" s="818"/>
      <c r="AN41" s="818"/>
      <c r="AO41" s="818"/>
      <c r="AP41" s="818"/>
      <c r="AQ41" s="818"/>
      <c r="AR41" s="818"/>
      <c r="AS41" s="818"/>
      <c r="AT41" s="818"/>
      <c r="AU41" s="818"/>
      <c r="AV41" s="818"/>
      <c r="AW41" s="818"/>
      <c r="AX41" s="818"/>
      <c r="AY41" s="818"/>
      <c r="AZ41" s="818"/>
      <c r="BA41" s="818"/>
      <c r="BB41" s="818"/>
      <c r="BC41" s="818"/>
      <c r="BD41" s="818"/>
      <c r="BE41" s="818"/>
      <c r="BF41" s="818"/>
      <c r="BG41" s="818"/>
      <c r="BH41" s="818"/>
      <c r="BI41" s="818"/>
      <c r="BJ41" s="818"/>
      <c r="BK41" s="818"/>
      <c r="BL41" s="818"/>
      <c r="BM41" s="818"/>
      <c r="BN41" s="818"/>
      <c r="BO41" s="818"/>
      <c r="BP41" s="818"/>
      <c r="BQ41" s="818"/>
      <c r="BR41" s="818"/>
      <c r="BS41" s="818"/>
      <c r="BT41" s="818"/>
      <c r="BU41" s="818"/>
      <c r="BV41" s="818"/>
      <c r="BW41" s="818"/>
      <c r="BX41" s="818"/>
      <c r="BY41" s="818"/>
      <c r="BZ41" s="818"/>
      <c r="CA41" s="818"/>
      <c r="CB41" s="818"/>
      <c r="CC41" s="818"/>
      <c r="CD41" s="818"/>
      <c r="CE41" s="818"/>
      <c r="CF41" s="818"/>
      <c r="CG41" s="818"/>
      <c r="CH41" s="818"/>
      <c r="CI41" s="818"/>
      <c r="CJ41" s="818"/>
      <c r="CK41" s="818"/>
      <c r="CL41" s="818"/>
      <c r="CM41" s="818"/>
      <c r="CN41" s="818"/>
      <c r="CO41" s="818"/>
      <c r="CP41" s="818"/>
      <c r="CQ41" s="818"/>
      <c r="CR41" s="818"/>
      <c r="CS41" s="818"/>
      <c r="CT41" s="818"/>
      <c r="CU41" s="818"/>
      <c r="CV41" s="818"/>
      <c r="CW41" s="818"/>
      <c r="CX41" s="818"/>
      <c r="CY41" s="818"/>
      <c r="CZ41" s="818"/>
      <c r="DA41" s="818"/>
      <c r="DB41" s="818"/>
      <c r="DC41" s="818"/>
      <c r="DD41" s="818"/>
      <c r="DE41" s="818"/>
      <c r="DF41" s="818"/>
      <c r="DG41" s="818"/>
      <c r="DH41" s="818"/>
      <c r="DI41" s="818"/>
      <c r="DJ41" s="818"/>
      <c r="DK41" s="818"/>
      <c r="DL41" s="818"/>
      <c r="DM41" s="818"/>
      <c r="DN41" s="818"/>
      <c r="DO41" s="818"/>
      <c r="DP41" s="818"/>
      <c r="DQ41" s="818"/>
      <c r="DR41" s="818"/>
      <c r="DS41" s="818"/>
      <c r="DT41" s="818"/>
      <c r="DU41" s="818"/>
      <c r="DV41" s="818"/>
      <c r="DW41" s="818"/>
      <c r="DX41" s="818"/>
      <c r="DY41" s="818"/>
      <c r="DZ41" s="818"/>
      <c r="EA41" s="818"/>
      <c r="EB41" s="818"/>
      <c r="EC41" s="818"/>
      <c r="ED41" s="818"/>
      <c r="EE41" s="818"/>
      <c r="EF41" s="818"/>
      <c r="EG41" s="818"/>
      <c r="EH41" s="818"/>
      <c r="EI41" s="818"/>
      <c r="EJ41" s="818"/>
      <c r="EK41" s="818"/>
      <c r="EL41" s="818"/>
      <c r="EM41" s="818"/>
      <c r="EN41" s="818"/>
      <c r="EO41" s="818"/>
      <c r="EP41" s="818"/>
      <c r="EQ41" s="818"/>
      <c r="ER41" s="818"/>
      <c r="ES41" s="818"/>
      <c r="ET41" s="818"/>
      <c r="EU41" s="818"/>
      <c r="EV41" s="818"/>
      <c r="EW41" s="818"/>
      <c r="EX41" s="818"/>
      <c r="EY41" s="818"/>
      <c r="EZ41" s="818"/>
      <c r="FA41" s="818"/>
      <c r="FB41" s="818"/>
      <c r="FC41" s="818"/>
      <c r="FD41" s="818"/>
      <c r="FE41" s="818"/>
      <c r="FF41" s="818"/>
      <c r="FG41" s="818"/>
      <c r="FH41" s="818"/>
      <c r="FI41" s="818"/>
      <c r="FJ41" s="818"/>
      <c r="FK41" s="818"/>
      <c r="FL41" s="818"/>
      <c r="FM41" s="818"/>
      <c r="FN41" s="818"/>
      <c r="FO41" s="818"/>
      <c r="FP41" s="818"/>
      <c r="FQ41" s="818"/>
      <c r="FR41" s="818"/>
      <c r="FS41" s="818"/>
      <c r="FT41" s="818"/>
      <c r="FU41" s="818"/>
      <c r="FV41" s="818"/>
      <c r="FW41" s="818"/>
      <c r="FX41" s="818"/>
      <c r="FY41" s="818"/>
      <c r="FZ41" s="818"/>
      <c r="GA41" s="818"/>
      <c r="GB41" s="818"/>
      <c r="GC41" s="818"/>
      <c r="GD41" s="818"/>
      <c r="GE41" s="818"/>
      <c r="GF41" s="818"/>
      <c r="GG41" s="818"/>
      <c r="GH41" s="818"/>
      <c r="GI41" s="818"/>
      <c r="GJ41" s="818"/>
      <c r="GK41" s="818"/>
      <c r="GL41" s="818"/>
      <c r="GM41" s="818"/>
      <c r="GN41" s="818"/>
      <c r="GO41" s="818"/>
      <c r="GP41" s="818"/>
      <c r="GQ41" s="818"/>
      <c r="GR41" s="818"/>
      <c r="GS41" s="818"/>
      <c r="GT41" s="818"/>
      <c r="GU41" s="818"/>
      <c r="GV41" s="818"/>
      <c r="GW41" s="818"/>
      <c r="GX41" s="818"/>
      <c r="GY41" s="818"/>
      <c r="GZ41" s="818"/>
      <c r="HA41" s="818"/>
      <c r="HB41" s="818"/>
      <c r="HC41" s="818"/>
      <c r="HD41" s="818"/>
      <c r="HE41" s="818"/>
      <c r="HF41" s="818"/>
      <c r="HG41" s="818"/>
      <c r="HH41" s="818"/>
      <c r="HI41" s="818"/>
      <c r="HJ41" s="818"/>
      <c r="HK41" s="818"/>
      <c r="HL41" s="818"/>
      <c r="HM41" s="818"/>
      <c r="HN41" s="818"/>
      <c r="HO41" s="818"/>
      <c r="HP41" s="818"/>
      <c r="HQ41" s="818"/>
      <c r="HR41" s="818"/>
      <c r="HS41" s="818"/>
      <c r="HT41" s="818"/>
      <c r="HU41" s="818"/>
      <c r="HV41" s="818"/>
      <c r="HW41" s="818"/>
      <c r="HX41" s="818"/>
      <c r="HY41" s="818"/>
      <c r="HZ41" s="818"/>
      <c r="IA41" s="818"/>
      <c r="IB41" s="818"/>
      <c r="IC41" s="818"/>
      <c r="ID41" s="818"/>
      <c r="IE41" s="818"/>
      <c r="IF41" s="818"/>
      <c r="IG41" s="818"/>
      <c r="IH41" s="818"/>
      <c r="II41" s="818"/>
      <c r="IJ41" s="818"/>
      <c r="IK41" s="818"/>
      <c r="IL41" s="818"/>
      <c r="IM41" s="818"/>
      <c r="IN41" s="818"/>
      <c r="IO41" s="818"/>
      <c r="IP41" s="818"/>
      <c r="IQ41" s="818"/>
      <c r="IR41" s="818"/>
      <c r="IS41" s="818"/>
      <c r="IT41" s="818"/>
    </row>
    <row r="42" spans="1:254" s="817" customFormat="1" ht="18">
      <c r="A42" s="1656" t="s">
        <v>456</v>
      </c>
      <c r="B42" s="1657"/>
      <c r="C42" s="1657"/>
      <c r="D42" s="1657"/>
      <c r="E42" s="1657"/>
      <c r="F42" s="1657"/>
      <c r="G42" s="1657"/>
      <c r="H42" s="1657"/>
      <c r="I42" s="1657"/>
      <c r="J42" s="1657"/>
      <c r="K42" s="818"/>
      <c r="L42" s="818"/>
      <c r="M42" s="818"/>
      <c r="N42" s="818"/>
      <c r="O42" s="818"/>
      <c r="P42" s="818"/>
      <c r="Q42" s="818"/>
      <c r="R42" s="818"/>
      <c r="S42" s="818"/>
      <c r="T42" s="818"/>
      <c r="U42" s="818"/>
      <c r="V42" s="818"/>
      <c r="W42" s="818"/>
      <c r="X42" s="818"/>
      <c r="Y42" s="818"/>
      <c r="Z42" s="818"/>
      <c r="AA42" s="818"/>
      <c r="AB42" s="818"/>
      <c r="AC42" s="818"/>
      <c r="AD42" s="818"/>
      <c r="AE42" s="818"/>
      <c r="AF42" s="818"/>
      <c r="AG42" s="818"/>
      <c r="AH42" s="818"/>
      <c r="AI42" s="818"/>
      <c r="AJ42" s="818"/>
      <c r="AK42" s="818"/>
      <c r="AL42" s="818"/>
      <c r="AM42" s="818"/>
      <c r="AN42" s="818"/>
      <c r="AO42" s="818"/>
      <c r="AP42" s="818"/>
      <c r="AQ42" s="818"/>
      <c r="AR42" s="818"/>
      <c r="AS42" s="818"/>
      <c r="AT42" s="818"/>
      <c r="AU42" s="818"/>
      <c r="AV42" s="818"/>
      <c r="AW42" s="818"/>
      <c r="AX42" s="818"/>
      <c r="AY42" s="818"/>
      <c r="AZ42" s="818"/>
      <c r="BA42" s="818"/>
      <c r="BB42" s="818"/>
      <c r="BC42" s="818"/>
      <c r="BD42" s="818"/>
      <c r="BE42" s="818"/>
      <c r="BF42" s="818"/>
      <c r="BG42" s="818"/>
      <c r="BH42" s="818"/>
      <c r="BI42" s="818"/>
      <c r="BJ42" s="818"/>
      <c r="BK42" s="818"/>
      <c r="BL42" s="818"/>
      <c r="BM42" s="818"/>
      <c r="BN42" s="818"/>
      <c r="BO42" s="818"/>
      <c r="BP42" s="818"/>
      <c r="BQ42" s="818"/>
      <c r="BR42" s="818"/>
      <c r="BS42" s="818"/>
      <c r="BT42" s="818"/>
      <c r="BU42" s="818"/>
      <c r="BV42" s="818"/>
      <c r="BW42" s="818"/>
      <c r="BX42" s="818"/>
      <c r="BY42" s="818"/>
      <c r="BZ42" s="818"/>
      <c r="CA42" s="818"/>
      <c r="CB42" s="818"/>
      <c r="CC42" s="818"/>
      <c r="CD42" s="818"/>
      <c r="CE42" s="818"/>
      <c r="CF42" s="818"/>
      <c r="CG42" s="818"/>
      <c r="CH42" s="818"/>
      <c r="CI42" s="818"/>
      <c r="CJ42" s="818"/>
      <c r="CK42" s="818"/>
      <c r="CL42" s="818"/>
      <c r="CM42" s="818"/>
      <c r="CN42" s="818"/>
      <c r="CO42" s="818"/>
      <c r="CP42" s="818"/>
      <c r="CQ42" s="818"/>
      <c r="CR42" s="818"/>
      <c r="CS42" s="818"/>
      <c r="CT42" s="818"/>
      <c r="CU42" s="818"/>
      <c r="CV42" s="818"/>
      <c r="CW42" s="818"/>
      <c r="CX42" s="818"/>
      <c r="CY42" s="818"/>
      <c r="CZ42" s="818"/>
      <c r="DA42" s="818"/>
      <c r="DB42" s="818"/>
      <c r="DC42" s="818"/>
      <c r="DD42" s="818"/>
      <c r="DE42" s="818"/>
      <c r="DF42" s="818"/>
      <c r="DG42" s="818"/>
      <c r="DH42" s="818"/>
      <c r="DI42" s="818"/>
      <c r="DJ42" s="818"/>
      <c r="DK42" s="818"/>
      <c r="DL42" s="818"/>
      <c r="DM42" s="818"/>
      <c r="DN42" s="818"/>
      <c r="DO42" s="818"/>
      <c r="DP42" s="818"/>
      <c r="DQ42" s="818"/>
      <c r="DR42" s="818"/>
      <c r="DS42" s="818"/>
      <c r="DT42" s="818"/>
      <c r="DU42" s="818"/>
      <c r="DV42" s="818"/>
      <c r="DW42" s="818"/>
      <c r="DX42" s="818"/>
      <c r="DY42" s="818"/>
      <c r="DZ42" s="818"/>
      <c r="EA42" s="818"/>
      <c r="EB42" s="818"/>
      <c r="EC42" s="818"/>
      <c r="ED42" s="818"/>
      <c r="EE42" s="818"/>
      <c r="EF42" s="818"/>
      <c r="EG42" s="818"/>
      <c r="EH42" s="818"/>
      <c r="EI42" s="818"/>
      <c r="EJ42" s="818"/>
      <c r="EK42" s="818"/>
      <c r="EL42" s="818"/>
      <c r="EM42" s="818"/>
      <c r="EN42" s="818"/>
      <c r="EO42" s="818"/>
      <c r="EP42" s="818"/>
      <c r="EQ42" s="818"/>
      <c r="ER42" s="818"/>
      <c r="ES42" s="818"/>
      <c r="ET42" s="818"/>
      <c r="EU42" s="818"/>
      <c r="EV42" s="818"/>
      <c r="EW42" s="818"/>
      <c r="EX42" s="818"/>
      <c r="EY42" s="818"/>
      <c r="EZ42" s="818"/>
      <c r="FA42" s="818"/>
      <c r="FB42" s="818"/>
      <c r="FC42" s="818"/>
      <c r="FD42" s="818"/>
      <c r="FE42" s="818"/>
      <c r="FF42" s="818"/>
      <c r="FG42" s="818"/>
      <c r="FH42" s="818"/>
      <c r="FI42" s="818"/>
      <c r="FJ42" s="818"/>
      <c r="FK42" s="818"/>
      <c r="FL42" s="818"/>
      <c r="FM42" s="818"/>
      <c r="FN42" s="818"/>
      <c r="FO42" s="818"/>
      <c r="FP42" s="818"/>
      <c r="FQ42" s="818"/>
      <c r="FR42" s="818"/>
      <c r="FS42" s="818"/>
      <c r="FT42" s="818"/>
      <c r="FU42" s="818"/>
      <c r="FV42" s="818"/>
      <c r="FW42" s="818"/>
      <c r="FX42" s="818"/>
      <c r="FY42" s="818"/>
      <c r="FZ42" s="818"/>
      <c r="GA42" s="818"/>
      <c r="GB42" s="818"/>
      <c r="GC42" s="818"/>
      <c r="GD42" s="818"/>
      <c r="GE42" s="818"/>
      <c r="GF42" s="818"/>
      <c r="GG42" s="818"/>
      <c r="GH42" s="818"/>
      <c r="GI42" s="818"/>
      <c r="GJ42" s="818"/>
      <c r="GK42" s="818"/>
      <c r="GL42" s="818"/>
      <c r="GM42" s="818"/>
      <c r="GN42" s="818"/>
      <c r="GO42" s="818"/>
      <c r="GP42" s="818"/>
      <c r="GQ42" s="818"/>
      <c r="GR42" s="818"/>
      <c r="GS42" s="818"/>
      <c r="GT42" s="818"/>
      <c r="GU42" s="818"/>
      <c r="GV42" s="818"/>
      <c r="GW42" s="818"/>
      <c r="GX42" s="818"/>
      <c r="GY42" s="818"/>
      <c r="GZ42" s="818"/>
      <c r="HA42" s="818"/>
      <c r="HB42" s="818"/>
      <c r="HC42" s="818"/>
      <c r="HD42" s="818"/>
      <c r="HE42" s="818"/>
      <c r="HF42" s="818"/>
      <c r="HG42" s="818"/>
      <c r="HH42" s="818"/>
      <c r="HI42" s="818"/>
      <c r="HJ42" s="818"/>
      <c r="HK42" s="818"/>
      <c r="HL42" s="818"/>
      <c r="HM42" s="818"/>
      <c r="HN42" s="818"/>
      <c r="HO42" s="818"/>
      <c r="HP42" s="818"/>
      <c r="HQ42" s="818"/>
      <c r="HR42" s="818"/>
      <c r="HS42" s="818"/>
      <c r="HT42" s="818"/>
      <c r="HU42" s="818"/>
      <c r="HV42" s="818"/>
      <c r="HW42" s="818"/>
      <c r="HX42" s="818"/>
      <c r="HY42" s="818"/>
      <c r="HZ42" s="818"/>
      <c r="IA42" s="818"/>
      <c r="IB42" s="818"/>
      <c r="IC42" s="818"/>
      <c r="ID42" s="818"/>
      <c r="IE42" s="818"/>
      <c r="IF42" s="818"/>
      <c r="IG42" s="818"/>
      <c r="IH42" s="818"/>
      <c r="II42" s="818"/>
      <c r="IJ42" s="818"/>
      <c r="IK42" s="818"/>
      <c r="IL42" s="818"/>
      <c r="IM42" s="818"/>
      <c r="IN42" s="818"/>
      <c r="IO42" s="818"/>
      <c r="IP42" s="818"/>
      <c r="IQ42" s="818"/>
      <c r="IR42" s="818"/>
      <c r="IS42" s="818"/>
      <c r="IT42" s="818"/>
    </row>
    <row r="43" spans="1:254" ht="12.75">
      <c r="A43" s="72"/>
      <c r="B43" s="72"/>
      <c r="C43" s="72"/>
      <c r="D43" s="72"/>
      <c r="E43" s="72"/>
      <c r="F43" s="72"/>
      <c r="G43" s="72"/>
      <c r="H43" s="72"/>
      <c r="I43" s="72"/>
      <c r="J43" s="72"/>
      <c r="R43" s="818"/>
      <c r="S43" s="818"/>
      <c r="T43" s="818"/>
      <c r="U43" s="818"/>
      <c r="V43" s="818"/>
      <c r="W43" s="818"/>
      <c r="X43" s="818"/>
      <c r="Y43" s="818"/>
      <c r="Z43" s="818"/>
      <c r="AA43" s="818"/>
      <c r="AB43" s="818"/>
      <c r="AC43" s="818"/>
      <c r="AD43" s="818"/>
      <c r="AE43" s="818"/>
      <c r="AF43" s="818"/>
      <c r="AG43" s="818"/>
      <c r="AH43" s="818"/>
      <c r="AI43" s="818"/>
      <c r="AJ43" s="818"/>
      <c r="AK43" s="818"/>
      <c r="AL43" s="818"/>
      <c r="AM43" s="818"/>
      <c r="AN43" s="818"/>
      <c r="AO43" s="818"/>
      <c r="AP43" s="818"/>
      <c r="AQ43" s="818"/>
      <c r="AR43" s="818"/>
      <c r="AS43" s="818"/>
      <c r="AT43" s="818"/>
      <c r="AU43" s="818"/>
      <c r="AV43" s="818"/>
      <c r="AW43" s="818"/>
      <c r="AX43" s="818"/>
      <c r="AY43" s="818"/>
      <c r="AZ43" s="818"/>
      <c r="BA43" s="818"/>
      <c r="BB43" s="818"/>
      <c r="BC43" s="818"/>
      <c r="BD43" s="818"/>
      <c r="BE43" s="818"/>
      <c r="BF43" s="818"/>
      <c r="BG43" s="818"/>
      <c r="BH43" s="818"/>
      <c r="BI43" s="818"/>
      <c r="BJ43" s="818"/>
      <c r="BK43" s="818"/>
      <c r="BL43" s="818"/>
      <c r="BM43" s="818"/>
      <c r="BN43" s="818"/>
      <c r="BO43" s="818"/>
      <c r="BP43" s="818"/>
      <c r="BQ43" s="818"/>
      <c r="BR43" s="818"/>
      <c r="BS43" s="818"/>
      <c r="BT43" s="818"/>
      <c r="BU43" s="818"/>
      <c r="BV43" s="818"/>
      <c r="BW43" s="818"/>
      <c r="BX43" s="818"/>
      <c r="BY43" s="818"/>
      <c r="BZ43" s="818"/>
      <c r="CA43" s="818"/>
      <c r="CB43" s="818"/>
      <c r="CC43" s="818"/>
      <c r="CD43" s="818"/>
      <c r="CE43" s="818"/>
      <c r="CF43" s="818"/>
      <c r="CG43" s="818"/>
      <c r="CH43" s="818"/>
      <c r="CI43" s="818"/>
      <c r="CJ43" s="818"/>
      <c r="CK43" s="818"/>
      <c r="CL43" s="818"/>
      <c r="CM43" s="818"/>
      <c r="CN43" s="818"/>
      <c r="CO43" s="818"/>
      <c r="CP43" s="818"/>
      <c r="CQ43" s="818"/>
      <c r="CR43" s="818"/>
      <c r="CS43" s="818"/>
      <c r="CT43" s="818"/>
      <c r="CU43" s="818"/>
      <c r="CV43" s="818"/>
      <c r="CW43" s="818"/>
      <c r="CX43" s="818"/>
      <c r="CY43" s="818"/>
      <c r="CZ43" s="818"/>
      <c r="DA43" s="818"/>
      <c r="DB43" s="818"/>
      <c r="DC43" s="818"/>
      <c r="DD43" s="818"/>
      <c r="DE43" s="818"/>
      <c r="DF43" s="818"/>
      <c r="DG43" s="818"/>
      <c r="DH43" s="818"/>
      <c r="DI43" s="818"/>
      <c r="DJ43" s="818"/>
      <c r="DK43" s="818"/>
      <c r="DL43" s="818"/>
      <c r="DM43" s="818"/>
      <c r="DN43" s="818"/>
      <c r="DO43" s="818"/>
      <c r="DP43" s="818"/>
      <c r="DQ43" s="818"/>
      <c r="DR43" s="818"/>
      <c r="DS43" s="818"/>
      <c r="DT43" s="818"/>
      <c r="DU43" s="818"/>
      <c r="DV43" s="818"/>
      <c r="DW43" s="818"/>
      <c r="DX43" s="818"/>
      <c r="DY43" s="818"/>
      <c r="DZ43" s="818"/>
      <c r="EA43" s="818"/>
      <c r="EB43" s="818"/>
      <c r="EC43" s="818"/>
      <c r="ED43" s="818"/>
      <c r="EE43" s="818"/>
      <c r="EF43" s="818"/>
      <c r="EG43" s="818"/>
      <c r="EH43" s="818"/>
      <c r="EI43" s="818"/>
      <c r="EJ43" s="818"/>
      <c r="EK43" s="818"/>
      <c r="EL43" s="818"/>
      <c r="EM43" s="818"/>
      <c r="EN43" s="818"/>
      <c r="EO43" s="818"/>
      <c r="EP43" s="818"/>
      <c r="EQ43" s="818"/>
      <c r="ER43" s="818"/>
      <c r="ES43" s="818"/>
      <c r="ET43" s="818"/>
      <c r="EU43" s="818"/>
      <c r="EV43" s="818"/>
      <c r="EW43" s="818"/>
      <c r="EX43" s="818"/>
      <c r="EY43" s="818"/>
      <c r="EZ43" s="818"/>
      <c r="FA43" s="818"/>
      <c r="FB43" s="818"/>
      <c r="FC43" s="818"/>
      <c r="FD43" s="818"/>
      <c r="FE43" s="818"/>
      <c r="FF43" s="818"/>
      <c r="FG43" s="818"/>
      <c r="FH43" s="818"/>
      <c r="FI43" s="818"/>
      <c r="FJ43" s="818"/>
      <c r="FK43" s="818"/>
      <c r="FL43" s="818"/>
      <c r="FM43" s="818"/>
      <c r="FN43" s="818"/>
      <c r="FO43" s="818"/>
      <c r="FP43" s="818"/>
      <c r="FQ43" s="818"/>
      <c r="FR43" s="818"/>
      <c r="FS43" s="818"/>
      <c r="FT43" s="818"/>
      <c r="FU43" s="818"/>
      <c r="FV43" s="818"/>
      <c r="FW43" s="818"/>
      <c r="FX43" s="818"/>
      <c r="FY43" s="818"/>
      <c r="FZ43" s="818"/>
      <c r="GA43" s="818"/>
      <c r="GB43" s="818"/>
      <c r="GC43" s="818"/>
      <c r="GD43" s="818"/>
      <c r="GE43" s="818"/>
      <c r="GF43" s="818"/>
      <c r="GG43" s="818"/>
      <c r="GH43" s="818"/>
      <c r="GI43" s="818"/>
      <c r="GJ43" s="818"/>
      <c r="GK43" s="818"/>
      <c r="GL43" s="818"/>
      <c r="GM43" s="818"/>
      <c r="GN43" s="818"/>
      <c r="GO43" s="818"/>
      <c r="GP43" s="818"/>
      <c r="GQ43" s="818"/>
      <c r="GR43" s="818"/>
      <c r="GS43" s="818"/>
      <c r="GT43" s="818"/>
      <c r="GU43" s="818"/>
      <c r="GV43" s="818"/>
      <c r="GW43" s="818"/>
      <c r="GX43" s="818"/>
      <c r="GY43" s="818"/>
      <c r="GZ43" s="818"/>
      <c r="HA43" s="818"/>
      <c r="HB43" s="818"/>
      <c r="HC43" s="818"/>
      <c r="HD43" s="818"/>
      <c r="HE43" s="818"/>
      <c r="HF43" s="818"/>
      <c r="HG43" s="818"/>
      <c r="HH43" s="818"/>
      <c r="HI43" s="818"/>
      <c r="HJ43" s="818"/>
      <c r="HK43" s="818"/>
      <c r="HL43" s="818"/>
      <c r="HM43" s="818"/>
      <c r="HN43" s="818"/>
      <c r="HO43" s="818"/>
      <c r="HP43" s="818"/>
      <c r="HQ43" s="818"/>
      <c r="HR43" s="818"/>
      <c r="HS43" s="818"/>
      <c r="HT43" s="818"/>
      <c r="HU43" s="818"/>
      <c r="HV43" s="818"/>
      <c r="HW43" s="818"/>
      <c r="HX43" s="818"/>
      <c r="HY43" s="818"/>
      <c r="HZ43" s="818"/>
      <c r="IA43" s="818"/>
      <c r="IB43" s="818"/>
      <c r="IC43" s="818"/>
      <c r="ID43" s="818"/>
      <c r="IE43" s="818"/>
      <c r="IF43" s="818"/>
      <c r="IG43" s="818"/>
      <c r="IH43" s="818"/>
      <c r="II43" s="818"/>
      <c r="IJ43" s="818"/>
      <c r="IK43" s="818"/>
      <c r="IL43" s="818"/>
      <c r="IM43" s="818"/>
      <c r="IN43" s="818"/>
      <c r="IO43" s="818"/>
      <c r="IP43" s="818"/>
      <c r="IQ43" s="818"/>
      <c r="IR43" s="818"/>
      <c r="IS43" s="818"/>
      <c r="IT43" s="818"/>
    </row>
    <row r="44" spans="1:254" s="817" customFormat="1" ht="13.5" customHeight="1">
      <c r="A44" s="819" t="s">
        <v>415</v>
      </c>
      <c r="B44" s="77"/>
      <c r="C44" s="77"/>
      <c r="D44" s="77"/>
      <c r="E44" s="77"/>
      <c r="F44" s="77"/>
      <c r="G44" s="77"/>
      <c r="H44" s="77"/>
      <c r="I44" s="77"/>
      <c r="J44" s="77"/>
      <c r="K44" s="818"/>
      <c r="L44" s="818"/>
      <c r="M44" s="818"/>
      <c r="N44" s="818"/>
      <c r="O44" s="818"/>
      <c r="P44" s="818"/>
      <c r="Q44" s="818"/>
      <c r="R44" s="818"/>
      <c r="S44" s="818"/>
      <c r="T44" s="818"/>
      <c r="U44" s="818"/>
      <c r="V44" s="818"/>
      <c r="W44" s="818"/>
      <c r="X44" s="818"/>
      <c r="Y44" s="818"/>
      <c r="Z44" s="818"/>
      <c r="AA44" s="818"/>
      <c r="AB44" s="818"/>
      <c r="AC44" s="818"/>
      <c r="AD44" s="818"/>
      <c r="AE44" s="818"/>
      <c r="AF44" s="818"/>
      <c r="AG44" s="818"/>
      <c r="AH44" s="818"/>
      <c r="AI44" s="818"/>
      <c r="AJ44" s="818"/>
      <c r="AK44" s="818"/>
      <c r="AL44" s="818"/>
      <c r="AM44" s="818"/>
      <c r="AN44" s="818"/>
      <c r="AO44" s="818"/>
      <c r="AP44" s="818"/>
      <c r="AQ44" s="818"/>
      <c r="AR44" s="818"/>
      <c r="AS44" s="818"/>
      <c r="AT44" s="818"/>
      <c r="AU44" s="818"/>
      <c r="AV44" s="818"/>
      <c r="AW44" s="818"/>
      <c r="AX44" s="818"/>
      <c r="AY44" s="818"/>
      <c r="AZ44" s="818"/>
      <c r="BA44" s="818"/>
      <c r="BB44" s="818"/>
      <c r="BC44" s="818"/>
      <c r="BD44" s="818"/>
      <c r="BE44" s="818"/>
      <c r="BF44" s="818"/>
      <c r="BG44" s="818"/>
      <c r="BH44" s="818"/>
      <c r="BI44" s="818"/>
      <c r="BJ44" s="818"/>
      <c r="BK44" s="818"/>
      <c r="BL44" s="818"/>
      <c r="BM44" s="818"/>
      <c r="BN44" s="818"/>
      <c r="BO44" s="818"/>
      <c r="BP44" s="818"/>
      <c r="BQ44" s="818"/>
      <c r="BR44" s="818"/>
      <c r="BS44" s="818"/>
      <c r="BT44" s="818"/>
      <c r="BU44" s="818"/>
      <c r="BV44" s="818"/>
      <c r="BW44" s="818"/>
      <c r="BX44" s="818"/>
      <c r="BY44" s="818"/>
      <c r="BZ44" s="818"/>
      <c r="CA44" s="818"/>
      <c r="CB44" s="818"/>
      <c r="CC44" s="818"/>
      <c r="CD44" s="818"/>
      <c r="CE44" s="818"/>
      <c r="CF44" s="818"/>
      <c r="CG44" s="818"/>
      <c r="CH44" s="818"/>
      <c r="CI44" s="818"/>
      <c r="CJ44" s="818"/>
      <c r="CK44" s="818"/>
      <c r="CL44" s="818"/>
      <c r="CM44" s="818"/>
      <c r="CN44" s="818"/>
      <c r="CO44" s="818"/>
      <c r="CP44" s="818"/>
      <c r="CQ44" s="818"/>
      <c r="CR44" s="818"/>
      <c r="CS44" s="818"/>
      <c r="CT44" s="818"/>
      <c r="CU44" s="818"/>
      <c r="CV44" s="818"/>
      <c r="CW44" s="818"/>
      <c r="CX44" s="818"/>
      <c r="CY44" s="818"/>
      <c r="CZ44" s="818"/>
      <c r="DA44" s="818"/>
      <c r="DB44" s="818"/>
      <c r="DC44" s="818"/>
      <c r="DD44" s="818"/>
      <c r="DE44" s="818"/>
      <c r="DF44" s="818"/>
      <c r="DG44" s="818"/>
      <c r="DH44" s="818"/>
      <c r="DI44" s="818"/>
      <c r="DJ44" s="818"/>
      <c r="DK44" s="818"/>
      <c r="DL44" s="818"/>
      <c r="DM44" s="818"/>
      <c r="DN44" s="818"/>
      <c r="DO44" s="818"/>
      <c r="DP44" s="818"/>
      <c r="DQ44" s="818"/>
      <c r="DR44" s="818"/>
      <c r="DS44" s="818"/>
      <c r="DT44" s="818"/>
      <c r="DU44" s="818"/>
      <c r="DV44" s="818"/>
      <c r="DW44" s="818"/>
      <c r="DX44" s="818"/>
      <c r="DY44" s="818"/>
      <c r="DZ44" s="818"/>
      <c r="EA44" s="818"/>
      <c r="EB44" s="818"/>
      <c r="EC44" s="818"/>
      <c r="ED44" s="818"/>
      <c r="EE44" s="818"/>
      <c r="EF44" s="818"/>
      <c r="EG44" s="818"/>
      <c r="EH44" s="818"/>
      <c r="EI44" s="818"/>
      <c r="EJ44" s="818"/>
      <c r="EK44" s="818"/>
      <c r="EL44" s="818"/>
      <c r="EM44" s="818"/>
      <c r="EN44" s="818"/>
      <c r="EO44" s="818"/>
      <c r="EP44" s="818"/>
      <c r="EQ44" s="818"/>
      <c r="ER44" s="818"/>
      <c r="ES44" s="818"/>
      <c r="ET44" s="818"/>
      <c r="EU44" s="818"/>
      <c r="EV44" s="818"/>
      <c r="EW44" s="818"/>
      <c r="EX44" s="818"/>
      <c r="EY44" s="818"/>
      <c r="EZ44" s="818"/>
      <c r="FA44" s="818"/>
      <c r="FB44" s="818"/>
      <c r="FC44" s="818"/>
      <c r="FD44" s="818"/>
      <c r="FE44" s="818"/>
      <c r="FF44" s="818"/>
      <c r="FG44" s="818"/>
      <c r="FH44" s="818"/>
      <c r="FI44" s="818"/>
      <c r="FJ44" s="818"/>
      <c r="FK44" s="818"/>
      <c r="FL44" s="818"/>
      <c r="FM44" s="818"/>
      <c r="FN44" s="818"/>
      <c r="FO44" s="818"/>
      <c r="FP44" s="818"/>
      <c r="FQ44" s="818"/>
      <c r="FR44" s="818"/>
      <c r="FS44" s="818"/>
      <c r="FT44" s="818"/>
      <c r="FU44" s="818"/>
      <c r="FV44" s="818"/>
      <c r="FW44" s="818"/>
      <c r="FX44" s="818"/>
      <c r="FY44" s="818"/>
      <c r="FZ44" s="818"/>
      <c r="GA44" s="818"/>
      <c r="GB44" s="818"/>
      <c r="GC44" s="818"/>
      <c r="GD44" s="818"/>
      <c r="GE44" s="818"/>
      <c r="GF44" s="818"/>
      <c r="GG44" s="818"/>
      <c r="GH44" s="818"/>
      <c r="GI44" s="818"/>
      <c r="GJ44" s="818"/>
      <c r="GK44" s="818"/>
      <c r="GL44" s="818"/>
      <c r="GM44" s="818"/>
      <c r="GN44" s="818"/>
      <c r="GO44" s="818"/>
      <c r="GP44" s="818"/>
      <c r="GQ44" s="818"/>
      <c r="GR44" s="818"/>
      <c r="GS44" s="818"/>
      <c r="GT44" s="818"/>
      <c r="GU44" s="818"/>
      <c r="GV44" s="818"/>
      <c r="GW44" s="818"/>
      <c r="GX44" s="818"/>
      <c r="GY44" s="818"/>
      <c r="GZ44" s="818"/>
      <c r="HA44" s="818"/>
      <c r="HB44" s="818"/>
      <c r="HC44" s="818"/>
      <c r="HD44" s="818"/>
      <c r="HE44" s="818"/>
      <c r="HF44" s="818"/>
      <c r="HG44" s="818"/>
      <c r="HH44" s="818"/>
      <c r="HI44" s="818"/>
      <c r="HJ44" s="818"/>
      <c r="HK44" s="818"/>
      <c r="HL44" s="818"/>
      <c r="HM44" s="818"/>
      <c r="HN44" s="818"/>
      <c r="HO44" s="818"/>
      <c r="HP44" s="818"/>
      <c r="HQ44" s="818"/>
      <c r="HR44" s="818"/>
      <c r="HS44" s="818"/>
      <c r="HT44" s="818"/>
      <c r="HU44" s="818"/>
      <c r="HV44" s="818"/>
      <c r="HW44" s="818"/>
      <c r="HX44" s="818"/>
      <c r="HY44" s="818"/>
      <c r="HZ44" s="818"/>
      <c r="IA44" s="818"/>
      <c r="IB44" s="818"/>
      <c r="IC44" s="818"/>
      <c r="ID44" s="818"/>
      <c r="IE44" s="818"/>
      <c r="IF44" s="818"/>
      <c r="IG44" s="818"/>
      <c r="IH44" s="818"/>
      <c r="II44" s="818"/>
      <c r="IJ44" s="818"/>
      <c r="IK44" s="818"/>
      <c r="IL44" s="818"/>
      <c r="IM44" s="818"/>
      <c r="IN44" s="818"/>
      <c r="IO44" s="818"/>
      <c r="IP44" s="818"/>
      <c r="IQ44" s="818"/>
      <c r="IR44" s="818"/>
      <c r="IS44" s="818"/>
      <c r="IT44" s="818"/>
    </row>
    <row r="45" spans="1:254" s="817" customFormat="1" ht="80.25" customHeight="1">
      <c r="A45" s="1957"/>
      <c r="B45" s="1958"/>
      <c r="C45" s="1958"/>
      <c r="D45" s="1958"/>
      <c r="E45" s="1958"/>
      <c r="F45" s="1958"/>
      <c r="G45" s="1958"/>
      <c r="H45" s="1958"/>
      <c r="I45" s="1958"/>
      <c r="J45" s="1959"/>
      <c r="K45" s="818"/>
      <c r="L45" s="818"/>
      <c r="M45" s="818"/>
      <c r="N45" s="818"/>
      <c r="O45" s="818"/>
      <c r="P45" s="818"/>
      <c r="Q45" s="818"/>
      <c r="R45" s="818"/>
      <c r="S45" s="818"/>
      <c r="T45" s="818"/>
      <c r="U45" s="818"/>
      <c r="V45" s="818"/>
      <c r="W45" s="818"/>
      <c r="X45" s="818"/>
      <c r="Y45" s="818"/>
      <c r="Z45" s="818"/>
      <c r="AA45" s="818"/>
      <c r="AB45" s="818"/>
      <c r="AC45" s="818"/>
      <c r="AD45" s="818"/>
      <c r="AE45" s="818"/>
      <c r="AF45" s="818"/>
      <c r="AG45" s="818"/>
      <c r="AH45" s="818"/>
      <c r="AI45" s="818"/>
      <c r="AJ45" s="818"/>
      <c r="AK45" s="818"/>
      <c r="AL45" s="818"/>
      <c r="AM45" s="818"/>
      <c r="AN45" s="818"/>
      <c r="AO45" s="818"/>
      <c r="AP45" s="818"/>
      <c r="AQ45" s="818"/>
      <c r="AR45" s="818"/>
      <c r="AS45" s="818"/>
      <c r="AT45" s="818"/>
      <c r="AU45" s="818"/>
      <c r="AV45" s="818"/>
      <c r="AW45" s="818"/>
      <c r="AX45" s="818"/>
      <c r="AY45" s="818"/>
      <c r="AZ45" s="818"/>
      <c r="BA45" s="818"/>
      <c r="BB45" s="818"/>
      <c r="BC45" s="818"/>
      <c r="BD45" s="818"/>
      <c r="BE45" s="818"/>
      <c r="BF45" s="818"/>
      <c r="BG45" s="818"/>
      <c r="BH45" s="818"/>
      <c r="BI45" s="818"/>
      <c r="BJ45" s="818"/>
      <c r="BK45" s="818"/>
      <c r="BL45" s="818"/>
      <c r="BM45" s="818"/>
      <c r="BN45" s="818"/>
      <c r="BO45" s="818"/>
      <c r="BP45" s="818"/>
      <c r="BQ45" s="818"/>
      <c r="BR45" s="818"/>
      <c r="BS45" s="818"/>
      <c r="BT45" s="818"/>
      <c r="BU45" s="818"/>
      <c r="BV45" s="818"/>
      <c r="BW45" s="818"/>
      <c r="BX45" s="818"/>
      <c r="BY45" s="818"/>
      <c r="BZ45" s="818"/>
      <c r="CA45" s="818"/>
      <c r="CB45" s="818"/>
      <c r="CC45" s="818"/>
      <c r="CD45" s="818"/>
      <c r="CE45" s="818"/>
      <c r="CF45" s="818"/>
      <c r="CG45" s="818"/>
      <c r="CH45" s="818"/>
      <c r="CI45" s="818"/>
      <c r="CJ45" s="818"/>
      <c r="CK45" s="818"/>
      <c r="CL45" s="818"/>
      <c r="CM45" s="818"/>
      <c r="CN45" s="818"/>
      <c r="CO45" s="818"/>
      <c r="CP45" s="818"/>
      <c r="CQ45" s="818"/>
      <c r="CR45" s="818"/>
      <c r="CS45" s="818"/>
      <c r="CT45" s="818"/>
      <c r="CU45" s="818"/>
      <c r="CV45" s="818"/>
      <c r="CW45" s="818"/>
      <c r="CX45" s="818"/>
      <c r="CY45" s="818"/>
      <c r="CZ45" s="818"/>
      <c r="DA45" s="818"/>
      <c r="DB45" s="818"/>
      <c r="DC45" s="818"/>
      <c r="DD45" s="818"/>
      <c r="DE45" s="818"/>
      <c r="DF45" s="818"/>
      <c r="DG45" s="818"/>
      <c r="DH45" s="818"/>
      <c r="DI45" s="818"/>
      <c r="DJ45" s="818"/>
      <c r="DK45" s="818"/>
      <c r="DL45" s="818"/>
      <c r="DM45" s="818"/>
      <c r="DN45" s="818"/>
      <c r="DO45" s="818"/>
      <c r="DP45" s="818"/>
      <c r="DQ45" s="818"/>
      <c r="DR45" s="818"/>
      <c r="DS45" s="818"/>
      <c r="DT45" s="818"/>
      <c r="DU45" s="818"/>
      <c r="DV45" s="818"/>
      <c r="DW45" s="818"/>
      <c r="DX45" s="818"/>
      <c r="DY45" s="818"/>
      <c r="DZ45" s="818"/>
      <c r="EA45" s="818"/>
      <c r="EB45" s="818"/>
      <c r="EC45" s="818"/>
      <c r="ED45" s="818"/>
      <c r="EE45" s="818"/>
      <c r="EF45" s="818"/>
      <c r="EG45" s="818"/>
      <c r="EH45" s="818"/>
      <c r="EI45" s="818"/>
      <c r="EJ45" s="818"/>
      <c r="EK45" s="818"/>
      <c r="EL45" s="818"/>
      <c r="EM45" s="818"/>
      <c r="EN45" s="818"/>
      <c r="EO45" s="818"/>
      <c r="EP45" s="818"/>
      <c r="EQ45" s="818"/>
      <c r="ER45" s="818"/>
      <c r="ES45" s="818"/>
      <c r="ET45" s="818"/>
      <c r="EU45" s="818"/>
      <c r="EV45" s="818"/>
      <c r="EW45" s="818"/>
      <c r="EX45" s="818"/>
      <c r="EY45" s="818"/>
      <c r="EZ45" s="818"/>
      <c r="FA45" s="818"/>
      <c r="FB45" s="818"/>
      <c r="FC45" s="818"/>
      <c r="FD45" s="818"/>
      <c r="FE45" s="818"/>
      <c r="FF45" s="818"/>
      <c r="FG45" s="818"/>
      <c r="FH45" s="818"/>
      <c r="FI45" s="818"/>
      <c r="FJ45" s="818"/>
      <c r="FK45" s="818"/>
      <c r="FL45" s="818"/>
      <c r="FM45" s="818"/>
      <c r="FN45" s="818"/>
      <c r="FO45" s="818"/>
      <c r="FP45" s="818"/>
      <c r="FQ45" s="818"/>
      <c r="FR45" s="818"/>
      <c r="FS45" s="818"/>
      <c r="FT45" s="818"/>
      <c r="FU45" s="818"/>
      <c r="FV45" s="818"/>
      <c r="FW45" s="818"/>
      <c r="FX45" s="818"/>
      <c r="FY45" s="818"/>
      <c r="FZ45" s="818"/>
      <c r="GA45" s="818"/>
      <c r="GB45" s="818"/>
      <c r="GC45" s="818"/>
      <c r="GD45" s="818"/>
      <c r="GE45" s="818"/>
      <c r="GF45" s="818"/>
      <c r="GG45" s="818"/>
      <c r="GH45" s="818"/>
      <c r="GI45" s="818"/>
      <c r="GJ45" s="818"/>
      <c r="GK45" s="818"/>
      <c r="GL45" s="818"/>
      <c r="GM45" s="818"/>
      <c r="GN45" s="818"/>
      <c r="GO45" s="818"/>
      <c r="GP45" s="818"/>
      <c r="GQ45" s="818"/>
      <c r="GR45" s="818"/>
      <c r="GS45" s="818"/>
      <c r="GT45" s="818"/>
      <c r="GU45" s="818"/>
      <c r="GV45" s="818"/>
      <c r="GW45" s="818"/>
      <c r="GX45" s="818"/>
      <c r="GY45" s="818"/>
      <c r="GZ45" s="818"/>
      <c r="HA45" s="818"/>
      <c r="HB45" s="818"/>
      <c r="HC45" s="818"/>
      <c r="HD45" s="818"/>
      <c r="HE45" s="818"/>
      <c r="HF45" s="818"/>
      <c r="HG45" s="818"/>
      <c r="HH45" s="818"/>
      <c r="HI45" s="818"/>
      <c r="HJ45" s="818"/>
      <c r="HK45" s="818"/>
      <c r="HL45" s="818"/>
      <c r="HM45" s="818"/>
      <c r="HN45" s="818"/>
      <c r="HO45" s="818"/>
      <c r="HP45" s="818"/>
      <c r="HQ45" s="818"/>
      <c r="HR45" s="818"/>
      <c r="HS45" s="818"/>
      <c r="HT45" s="818"/>
      <c r="HU45" s="818"/>
      <c r="HV45" s="818"/>
      <c r="HW45" s="818"/>
      <c r="HX45" s="818"/>
      <c r="HY45" s="818"/>
      <c r="HZ45" s="818"/>
      <c r="IA45" s="818"/>
      <c r="IB45" s="818"/>
      <c r="IC45" s="818"/>
      <c r="ID45" s="818"/>
      <c r="IE45" s="818"/>
      <c r="IF45" s="818"/>
      <c r="IG45" s="818"/>
      <c r="IH45" s="818"/>
      <c r="II45" s="818"/>
      <c r="IJ45" s="818"/>
      <c r="IK45" s="818"/>
      <c r="IL45" s="818"/>
      <c r="IM45" s="818"/>
      <c r="IN45" s="818"/>
      <c r="IO45" s="818"/>
      <c r="IP45" s="818"/>
      <c r="IQ45" s="818"/>
      <c r="IR45" s="818"/>
      <c r="IS45" s="818"/>
      <c r="IT45" s="818"/>
    </row>
    <row r="46" spans="1:10" s="813" customFormat="1" ht="47.25" customHeight="1">
      <c r="A46" s="816" t="s">
        <v>103</v>
      </c>
      <c r="B46" s="816"/>
      <c r="C46" s="816"/>
      <c r="D46" s="1956"/>
      <c r="E46" s="1956"/>
      <c r="F46" s="1956"/>
      <c r="G46" s="815"/>
      <c r="H46" s="815"/>
      <c r="I46" s="815"/>
      <c r="J46" s="814"/>
    </row>
    <row r="47" spans="1:10" s="813" customFormat="1" ht="27" customHeight="1">
      <c r="A47" s="816" t="s">
        <v>104</v>
      </c>
      <c r="B47" s="816"/>
      <c r="C47" s="816"/>
      <c r="D47" s="1960"/>
      <c r="E47" s="1960"/>
      <c r="F47" s="1960"/>
      <c r="G47" s="815"/>
      <c r="H47" s="815"/>
      <c r="I47" s="815"/>
      <c r="J47" s="814"/>
    </row>
    <row r="48" spans="1:10" s="813" customFormat="1" ht="27" customHeight="1">
      <c r="A48" s="816" t="s">
        <v>105</v>
      </c>
      <c r="B48" s="816"/>
      <c r="C48" s="816"/>
      <c r="D48" s="1960"/>
      <c r="E48" s="1960"/>
      <c r="F48" s="1960"/>
      <c r="G48" s="815"/>
      <c r="H48" s="815"/>
      <c r="I48" s="815"/>
      <c r="J48" s="814"/>
    </row>
    <row r="49" spans="1:10" s="813" customFormat="1" ht="27" customHeight="1">
      <c r="A49" s="816" t="s">
        <v>106</v>
      </c>
      <c r="B49" s="816"/>
      <c r="C49" s="816"/>
      <c r="D49" s="1956"/>
      <c r="E49" s="1956"/>
      <c r="F49" s="1956"/>
      <c r="G49" s="815"/>
      <c r="H49" s="815"/>
      <c r="I49" s="815"/>
      <c r="J49" s="814"/>
    </row>
    <row r="50" spans="23:254" s="715" customFormat="1" ht="12.75">
      <c r="W50" s="689"/>
      <c r="X50" s="689"/>
      <c r="Y50" s="689"/>
      <c r="Z50" s="689"/>
      <c r="AA50" s="689"/>
      <c r="AB50" s="689"/>
      <c r="AC50" s="689"/>
      <c r="AD50" s="689"/>
      <c r="AE50" s="689"/>
      <c r="AF50" s="689"/>
      <c r="AG50" s="689"/>
      <c r="AH50" s="689"/>
      <c r="AI50" s="689"/>
      <c r="AJ50" s="689"/>
      <c r="AK50" s="689"/>
      <c r="AL50" s="689"/>
      <c r="AM50" s="689"/>
      <c r="AN50" s="689"/>
      <c r="AO50" s="689"/>
      <c r="AP50" s="689"/>
      <c r="AQ50" s="689"/>
      <c r="AR50" s="689"/>
      <c r="AS50" s="689"/>
      <c r="AT50" s="689"/>
      <c r="AU50" s="689"/>
      <c r="AV50" s="689"/>
      <c r="AW50" s="689"/>
      <c r="AX50" s="689"/>
      <c r="AY50" s="689"/>
      <c r="AZ50" s="689"/>
      <c r="BA50" s="689"/>
      <c r="BB50" s="689"/>
      <c r="BC50" s="689"/>
      <c r="BD50" s="689"/>
      <c r="BE50" s="689"/>
      <c r="BF50" s="689"/>
      <c r="BG50" s="689"/>
      <c r="BH50" s="689"/>
      <c r="BI50" s="689"/>
      <c r="BJ50" s="689"/>
      <c r="BK50" s="689"/>
      <c r="BL50" s="689"/>
      <c r="BM50" s="689"/>
      <c r="BN50" s="689"/>
      <c r="BO50" s="689"/>
      <c r="BP50" s="689"/>
      <c r="BQ50" s="689"/>
      <c r="BR50" s="689"/>
      <c r="BS50" s="689"/>
      <c r="BT50" s="689"/>
      <c r="BU50" s="689"/>
      <c r="BV50" s="689"/>
      <c r="BW50" s="689"/>
      <c r="BX50" s="689"/>
      <c r="BY50" s="689"/>
      <c r="BZ50" s="689"/>
      <c r="CA50" s="689"/>
      <c r="CB50" s="689"/>
      <c r="CC50" s="689"/>
      <c r="CD50" s="689"/>
      <c r="CE50" s="689"/>
      <c r="CF50" s="689"/>
      <c r="CG50" s="689"/>
      <c r="CH50" s="689"/>
      <c r="CI50" s="689"/>
      <c r="CJ50" s="689"/>
      <c r="CK50" s="689"/>
      <c r="CL50" s="689"/>
      <c r="CM50" s="689"/>
      <c r="CN50" s="689"/>
      <c r="CO50" s="689"/>
      <c r="CP50" s="689"/>
      <c r="CQ50" s="689"/>
      <c r="CR50" s="689"/>
      <c r="CS50" s="689"/>
      <c r="CT50" s="689"/>
      <c r="CU50" s="689"/>
      <c r="CV50" s="689"/>
      <c r="CW50" s="689"/>
      <c r="CX50" s="689"/>
      <c r="CY50" s="689"/>
      <c r="CZ50" s="689"/>
      <c r="DA50" s="689"/>
      <c r="DB50" s="689"/>
      <c r="DC50" s="689"/>
      <c r="DD50" s="689"/>
      <c r="DE50" s="689"/>
      <c r="DF50" s="689"/>
      <c r="DG50" s="689"/>
      <c r="DH50" s="689"/>
      <c r="DI50" s="689"/>
      <c r="DJ50" s="689"/>
      <c r="DK50" s="689"/>
      <c r="DL50" s="689"/>
      <c r="DM50" s="689"/>
      <c r="DN50" s="689"/>
      <c r="DO50" s="689"/>
      <c r="DP50" s="689"/>
      <c r="DQ50" s="689"/>
      <c r="DR50" s="689"/>
      <c r="DS50" s="689"/>
      <c r="DT50" s="689"/>
      <c r="DU50" s="689"/>
      <c r="DV50" s="689"/>
      <c r="DW50" s="689"/>
      <c r="DX50" s="689"/>
      <c r="DY50" s="689"/>
      <c r="DZ50" s="689"/>
      <c r="EA50" s="689"/>
      <c r="EB50" s="689"/>
      <c r="EC50" s="689"/>
      <c r="ED50" s="689"/>
      <c r="EE50" s="689"/>
      <c r="EF50" s="689"/>
      <c r="EG50" s="689"/>
      <c r="EH50" s="689"/>
      <c r="EI50" s="689"/>
      <c r="EJ50" s="689"/>
      <c r="EK50" s="689"/>
      <c r="EL50" s="689"/>
      <c r="EM50" s="689"/>
      <c r="EN50" s="689"/>
      <c r="EO50" s="689"/>
      <c r="EP50" s="689"/>
      <c r="EQ50" s="689"/>
      <c r="ER50" s="689"/>
      <c r="ES50" s="689"/>
      <c r="ET50" s="689"/>
      <c r="EU50" s="689"/>
      <c r="EV50" s="689"/>
      <c r="EW50" s="689"/>
      <c r="EX50" s="689"/>
      <c r="EY50" s="689"/>
      <c r="EZ50" s="689"/>
      <c r="FA50" s="689"/>
      <c r="FB50" s="689"/>
      <c r="FC50" s="689"/>
      <c r="FD50" s="689"/>
      <c r="FE50" s="689"/>
      <c r="FF50" s="689"/>
      <c r="FG50" s="689"/>
      <c r="FH50" s="689"/>
      <c r="FI50" s="689"/>
      <c r="FJ50" s="689"/>
      <c r="FK50" s="689"/>
      <c r="FL50" s="689"/>
      <c r="FM50" s="689"/>
      <c r="FN50" s="689"/>
      <c r="FO50" s="689"/>
      <c r="FP50" s="689"/>
      <c r="FQ50" s="689"/>
      <c r="FR50" s="689"/>
      <c r="FS50" s="689"/>
      <c r="FT50" s="689"/>
      <c r="FU50" s="689"/>
      <c r="FV50" s="689"/>
      <c r="FW50" s="689"/>
      <c r="FX50" s="689"/>
      <c r="FY50" s="689"/>
      <c r="FZ50" s="689"/>
      <c r="GA50" s="689"/>
      <c r="GB50" s="689"/>
      <c r="GC50" s="689"/>
      <c r="GD50" s="689"/>
      <c r="GE50" s="689"/>
      <c r="GF50" s="689"/>
      <c r="GG50" s="689"/>
      <c r="GH50" s="689"/>
      <c r="GI50" s="689"/>
      <c r="GJ50" s="689"/>
      <c r="GK50" s="689"/>
      <c r="GL50" s="689"/>
      <c r="GM50" s="689"/>
      <c r="GN50" s="689"/>
      <c r="GO50" s="689"/>
      <c r="GP50" s="689"/>
      <c r="GQ50" s="689"/>
      <c r="GR50" s="689"/>
      <c r="GS50" s="689"/>
      <c r="GT50" s="689"/>
      <c r="GU50" s="689"/>
      <c r="GV50" s="689"/>
      <c r="GW50" s="689"/>
      <c r="GX50" s="689"/>
      <c r="GY50" s="689"/>
      <c r="GZ50" s="689"/>
      <c r="HA50" s="689"/>
      <c r="HB50" s="689"/>
      <c r="HC50" s="689"/>
      <c r="HD50" s="689"/>
      <c r="HE50" s="689"/>
      <c r="HF50" s="689"/>
      <c r="HG50" s="689"/>
      <c r="HH50" s="689"/>
      <c r="HI50" s="689"/>
      <c r="HJ50" s="689"/>
      <c r="HK50" s="689"/>
      <c r="HL50" s="689"/>
      <c r="HM50" s="689"/>
      <c r="HN50" s="689"/>
      <c r="HO50" s="689"/>
      <c r="HP50" s="689"/>
      <c r="HQ50" s="689"/>
      <c r="HR50" s="689"/>
      <c r="HS50" s="689"/>
      <c r="HT50" s="689"/>
      <c r="HU50" s="689"/>
      <c r="HV50" s="689"/>
      <c r="HW50" s="689"/>
      <c r="HX50" s="689"/>
      <c r="HY50" s="689"/>
      <c r="HZ50" s="689"/>
      <c r="IA50" s="689"/>
      <c r="IB50" s="689"/>
      <c r="IC50" s="689"/>
      <c r="ID50" s="689"/>
      <c r="IE50" s="689"/>
      <c r="IF50" s="689"/>
      <c r="IG50" s="689"/>
      <c r="IH50" s="689"/>
      <c r="II50" s="689"/>
      <c r="IJ50" s="689"/>
      <c r="IK50" s="689"/>
      <c r="IL50" s="689"/>
      <c r="IM50" s="689"/>
      <c r="IN50" s="689"/>
      <c r="IO50" s="689"/>
      <c r="IP50" s="689"/>
      <c r="IQ50" s="689"/>
      <c r="IR50" s="689"/>
      <c r="IS50" s="689"/>
      <c r="IT50" s="689"/>
    </row>
    <row r="51" spans="23:254" s="715" customFormat="1" ht="12.75">
      <c r="W51" s="689"/>
      <c r="X51" s="689"/>
      <c r="Y51" s="689"/>
      <c r="Z51" s="689"/>
      <c r="AA51" s="689"/>
      <c r="AB51" s="689"/>
      <c r="AC51" s="689"/>
      <c r="AD51" s="689"/>
      <c r="AE51" s="689"/>
      <c r="AF51" s="689"/>
      <c r="AG51" s="689"/>
      <c r="AH51" s="689"/>
      <c r="AI51" s="689"/>
      <c r="AJ51" s="689"/>
      <c r="AK51" s="689"/>
      <c r="AL51" s="689"/>
      <c r="AM51" s="689"/>
      <c r="AN51" s="689"/>
      <c r="AO51" s="689"/>
      <c r="AP51" s="689"/>
      <c r="AQ51" s="689"/>
      <c r="AR51" s="689"/>
      <c r="AS51" s="689"/>
      <c r="AT51" s="689"/>
      <c r="AU51" s="689"/>
      <c r="AV51" s="689"/>
      <c r="AW51" s="689"/>
      <c r="AX51" s="689"/>
      <c r="AY51" s="689"/>
      <c r="AZ51" s="689"/>
      <c r="BA51" s="689"/>
      <c r="BB51" s="689"/>
      <c r="BC51" s="689"/>
      <c r="BD51" s="689"/>
      <c r="BE51" s="689"/>
      <c r="BF51" s="689"/>
      <c r="BG51" s="689"/>
      <c r="BH51" s="689"/>
      <c r="BI51" s="689"/>
      <c r="BJ51" s="689"/>
      <c r="BK51" s="689"/>
      <c r="BL51" s="689"/>
      <c r="BM51" s="689"/>
      <c r="BN51" s="689"/>
      <c r="BO51" s="689"/>
      <c r="BP51" s="689"/>
      <c r="BQ51" s="689"/>
      <c r="BR51" s="689"/>
      <c r="BS51" s="689"/>
      <c r="BT51" s="689"/>
      <c r="BU51" s="689"/>
      <c r="BV51" s="689"/>
      <c r="BW51" s="689"/>
      <c r="BX51" s="689"/>
      <c r="BY51" s="689"/>
      <c r="BZ51" s="689"/>
      <c r="CA51" s="689"/>
      <c r="CB51" s="689"/>
      <c r="CC51" s="689"/>
      <c r="CD51" s="689"/>
      <c r="CE51" s="689"/>
      <c r="CF51" s="689"/>
      <c r="CG51" s="689"/>
      <c r="CH51" s="689"/>
      <c r="CI51" s="689"/>
      <c r="CJ51" s="689"/>
      <c r="CK51" s="689"/>
      <c r="CL51" s="689"/>
      <c r="CM51" s="689"/>
      <c r="CN51" s="689"/>
      <c r="CO51" s="689"/>
      <c r="CP51" s="689"/>
      <c r="CQ51" s="689"/>
      <c r="CR51" s="689"/>
      <c r="CS51" s="689"/>
      <c r="CT51" s="689"/>
      <c r="CU51" s="689"/>
      <c r="CV51" s="689"/>
      <c r="CW51" s="689"/>
      <c r="CX51" s="689"/>
      <c r="CY51" s="689"/>
      <c r="CZ51" s="689"/>
      <c r="DA51" s="689"/>
      <c r="DB51" s="689"/>
      <c r="DC51" s="689"/>
      <c r="DD51" s="689"/>
      <c r="DE51" s="689"/>
      <c r="DF51" s="689"/>
      <c r="DG51" s="689"/>
      <c r="DH51" s="689"/>
      <c r="DI51" s="689"/>
      <c r="DJ51" s="689"/>
      <c r="DK51" s="689"/>
      <c r="DL51" s="689"/>
      <c r="DM51" s="689"/>
      <c r="DN51" s="689"/>
      <c r="DO51" s="689"/>
      <c r="DP51" s="689"/>
      <c r="DQ51" s="689"/>
      <c r="DR51" s="689"/>
      <c r="DS51" s="689"/>
      <c r="DT51" s="689"/>
      <c r="DU51" s="689"/>
      <c r="DV51" s="689"/>
      <c r="DW51" s="689"/>
      <c r="DX51" s="689"/>
      <c r="DY51" s="689"/>
      <c r="DZ51" s="689"/>
      <c r="EA51" s="689"/>
      <c r="EB51" s="689"/>
      <c r="EC51" s="689"/>
      <c r="ED51" s="689"/>
      <c r="EE51" s="689"/>
      <c r="EF51" s="689"/>
      <c r="EG51" s="689"/>
      <c r="EH51" s="689"/>
      <c r="EI51" s="689"/>
      <c r="EJ51" s="689"/>
      <c r="EK51" s="689"/>
      <c r="EL51" s="689"/>
      <c r="EM51" s="689"/>
      <c r="EN51" s="689"/>
      <c r="EO51" s="689"/>
      <c r="EP51" s="689"/>
      <c r="EQ51" s="689"/>
      <c r="ER51" s="689"/>
      <c r="ES51" s="689"/>
      <c r="ET51" s="689"/>
      <c r="EU51" s="689"/>
      <c r="EV51" s="689"/>
      <c r="EW51" s="689"/>
      <c r="EX51" s="689"/>
      <c r="EY51" s="689"/>
      <c r="EZ51" s="689"/>
      <c r="FA51" s="689"/>
      <c r="FB51" s="689"/>
      <c r="FC51" s="689"/>
      <c r="FD51" s="689"/>
      <c r="FE51" s="689"/>
      <c r="FF51" s="689"/>
      <c r="FG51" s="689"/>
      <c r="FH51" s="689"/>
      <c r="FI51" s="689"/>
      <c r="FJ51" s="689"/>
      <c r="FK51" s="689"/>
      <c r="FL51" s="689"/>
      <c r="FM51" s="689"/>
      <c r="FN51" s="689"/>
      <c r="FO51" s="689"/>
      <c r="FP51" s="689"/>
      <c r="FQ51" s="689"/>
      <c r="FR51" s="689"/>
      <c r="FS51" s="689"/>
      <c r="FT51" s="689"/>
      <c r="FU51" s="689"/>
      <c r="FV51" s="689"/>
      <c r="FW51" s="689"/>
      <c r="FX51" s="689"/>
      <c r="FY51" s="689"/>
      <c r="FZ51" s="689"/>
      <c r="GA51" s="689"/>
      <c r="GB51" s="689"/>
      <c r="GC51" s="689"/>
      <c r="GD51" s="689"/>
      <c r="GE51" s="689"/>
      <c r="GF51" s="689"/>
      <c r="GG51" s="689"/>
      <c r="GH51" s="689"/>
      <c r="GI51" s="689"/>
      <c r="GJ51" s="689"/>
      <c r="GK51" s="689"/>
      <c r="GL51" s="689"/>
      <c r="GM51" s="689"/>
      <c r="GN51" s="689"/>
      <c r="GO51" s="689"/>
      <c r="GP51" s="689"/>
      <c r="GQ51" s="689"/>
      <c r="GR51" s="689"/>
      <c r="GS51" s="689"/>
      <c r="GT51" s="689"/>
      <c r="GU51" s="689"/>
      <c r="GV51" s="689"/>
      <c r="GW51" s="689"/>
      <c r="GX51" s="689"/>
      <c r="GY51" s="689"/>
      <c r="GZ51" s="689"/>
      <c r="HA51" s="689"/>
      <c r="HB51" s="689"/>
      <c r="HC51" s="689"/>
      <c r="HD51" s="689"/>
      <c r="HE51" s="689"/>
      <c r="HF51" s="689"/>
      <c r="HG51" s="689"/>
      <c r="HH51" s="689"/>
      <c r="HI51" s="689"/>
      <c r="HJ51" s="689"/>
      <c r="HK51" s="689"/>
      <c r="HL51" s="689"/>
      <c r="HM51" s="689"/>
      <c r="HN51" s="689"/>
      <c r="HO51" s="689"/>
      <c r="HP51" s="689"/>
      <c r="HQ51" s="689"/>
      <c r="HR51" s="689"/>
      <c r="HS51" s="689"/>
      <c r="HT51" s="689"/>
      <c r="HU51" s="689"/>
      <c r="HV51" s="689"/>
      <c r="HW51" s="689"/>
      <c r="HX51" s="689"/>
      <c r="HY51" s="689"/>
      <c r="HZ51" s="689"/>
      <c r="IA51" s="689"/>
      <c r="IB51" s="689"/>
      <c r="IC51" s="689"/>
      <c r="ID51" s="689"/>
      <c r="IE51" s="689"/>
      <c r="IF51" s="689"/>
      <c r="IG51" s="689"/>
      <c r="IH51" s="689"/>
      <c r="II51" s="689"/>
      <c r="IJ51" s="689"/>
      <c r="IK51" s="689"/>
      <c r="IL51" s="689"/>
      <c r="IM51" s="689"/>
      <c r="IN51" s="689"/>
      <c r="IO51" s="689"/>
      <c r="IP51" s="689"/>
      <c r="IQ51" s="689"/>
      <c r="IR51" s="689"/>
      <c r="IS51" s="689"/>
      <c r="IT51" s="689"/>
    </row>
    <row r="52" spans="23:254" s="715" customFormat="1" ht="12.75">
      <c r="W52" s="689"/>
      <c r="X52" s="689"/>
      <c r="Y52" s="689"/>
      <c r="Z52" s="689"/>
      <c r="AA52" s="689"/>
      <c r="AB52" s="689"/>
      <c r="AC52" s="689"/>
      <c r="AD52" s="689"/>
      <c r="AE52" s="689"/>
      <c r="AF52" s="689"/>
      <c r="AG52" s="689"/>
      <c r="AH52" s="689"/>
      <c r="AI52" s="689"/>
      <c r="AJ52" s="689"/>
      <c r="AK52" s="689"/>
      <c r="AL52" s="689"/>
      <c r="AM52" s="689"/>
      <c r="AN52" s="689"/>
      <c r="AO52" s="689"/>
      <c r="AP52" s="689"/>
      <c r="AQ52" s="689"/>
      <c r="AR52" s="689"/>
      <c r="AS52" s="689"/>
      <c r="AT52" s="689"/>
      <c r="AU52" s="689"/>
      <c r="AV52" s="689"/>
      <c r="AW52" s="689"/>
      <c r="AX52" s="689"/>
      <c r="AY52" s="689"/>
      <c r="AZ52" s="689"/>
      <c r="BA52" s="689"/>
      <c r="BB52" s="689"/>
      <c r="BC52" s="689"/>
      <c r="BD52" s="689"/>
      <c r="BE52" s="689"/>
      <c r="BF52" s="689"/>
      <c r="BG52" s="689"/>
      <c r="BH52" s="689"/>
      <c r="BI52" s="689"/>
      <c r="BJ52" s="689"/>
      <c r="BK52" s="689"/>
      <c r="BL52" s="689"/>
      <c r="BM52" s="689"/>
      <c r="BN52" s="689"/>
      <c r="BO52" s="689"/>
      <c r="BP52" s="689"/>
      <c r="BQ52" s="689"/>
      <c r="BR52" s="689"/>
      <c r="BS52" s="689"/>
      <c r="BT52" s="689"/>
      <c r="BU52" s="689"/>
      <c r="BV52" s="689"/>
      <c r="BW52" s="689"/>
      <c r="BX52" s="689"/>
      <c r="BY52" s="689"/>
      <c r="BZ52" s="689"/>
      <c r="CA52" s="689"/>
      <c r="CB52" s="689"/>
      <c r="CC52" s="689"/>
      <c r="CD52" s="689"/>
      <c r="CE52" s="689"/>
      <c r="CF52" s="689"/>
      <c r="CG52" s="689"/>
      <c r="CH52" s="689"/>
      <c r="CI52" s="689"/>
      <c r="CJ52" s="689"/>
      <c r="CK52" s="689"/>
      <c r="CL52" s="689"/>
      <c r="CM52" s="689"/>
      <c r="CN52" s="689"/>
      <c r="CO52" s="689"/>
      <c r="CP52" s="689"/>
      <c r="CQ52" s="689"/>
      <c r="CR52" s="689"/>
      <c r="CS52" s="689"/>
      <c r="CT52" s="689"/>
      <c r="CU52" s="689"/>
      <c r="CV52" s="689"/>
      <c r="CW52" s="689"/>
      <c r="CX52" s="689"/>
      <c r="CY52" s="689"/>
      <c r="CZ52" s="689"/>
      <c r="DA52" s="689"/>
      <c r="DB52" s="689"/>
      <c r="DC52" s="689"/>
      <c r="DD52" s="689"/>
      <c r="DE52" s="689"/>
      <c r="DF52" s="689"/>
      <c r="DG52" s="689"/>
      <c r="DH52" s="689"/>
      <c r="DI52" s="689"/>
      <c r="DJ52" s="689"/>
      <c r="DK52" s="689"/>
      <c r="DL52" s="689"/>
      <c r="DM52" s="689"/>
      <c r="DN52" s="689"/>
      <c r="DO52" s="689"/>
      <c r="DP52" s="689"/>
      <c r="DQ52" s="689"/>
      <c r="DR52" s="689"/>
      <c r="DS52" s="689"/>
      <c r="DT52" s="689"/>
      <c r="DU52" s="689"/>
      <c r="DV52" s="689"/>
      <c r="DW52" s="689"/>
      <c r="DX52" s="689"/>
      <c r="DY52" s="689"/>
      <c r="DZ52" s="689"/>
      <c r="EA52" s="689"/>
      <c r="EB52" s="689"/>
      <c r="EC52" s="689"/>
      <c r="ED52" s="689"/>
      <c r="EE52" s="689"/>
      <c r="EF52" s="689"/>
      <c r="EG52" s="689"/>
      <c r="EH52" s="689"/>
      <c r="EI52" s="689"/>
      <c r="EJ52" s="689"/>
      <c r="EK52" s="689"/>
      <c r="EL52" s="689"/>
      <c r="EM52" s="689"/>
      <c r="EN52" s="689"/>
      <c r="EO52" s="689"/>
      <c r="EP52" s="689"/>
      <c r="EQ52" s="689"/>
      <c r="ER52" s="689"/>
      <c r="ES52" s="689"/>
      <c r="ET52" s="689"/>
      <c r="EU52" s="689"/>
      <c r="EV52" s="689"/>
      <c r="EW52" s="689"/>
      <c r="EX52" s="689"/>
      <c r="EY52" s="689"/>
      <c r="EZ52" s="689"/>
      <c r="FA52" s="689"/>
      <c r="FB52" s="689"/>
      <c r="FC52" s="689"/>
      <c r="FD52" s="689"/>
      <c r="FE52" s="689"/>
      <c r="FF52" s="689"/>
      <c r="FG52" s="689"/>
      <c r="FH52" s="689"/>
      <c r="FI52" s="689"/>
      <c r="FJ52" s="689"/>
      <c r="FK52" s="689"/>
      <c r="FL52" s="689"/>
      <c r="FM52" s="689"/>
      <c r="FN52" s="689"/>
      <c r="FO52" s="689"/>
      <c r="FP52" s="689"/>
      <c r="FQ52" s="689"/>
      <c r="FR52" s="689"/>
      <c r="FS52" s="689"/>
      <c r="FT52" s="689"/>
      <c r="FU52" s="689"/>
      <c r="FV52" s="689"/>
      <c r="FW52" s="689"/>
      <c r="FX52" s="689"/>
      <c r="FY52" s="689"/>
      <c r="FZ52" s="689"/>
      <c r="GA52" s="689"/>
      <c r="GB52" s="689"/>
      <c r="GC52" s="689"/>
      <c r="GD52" s="689"/>
      <c r="GE52" s="689"/>
      <c r="GF52" s="689"/>
      <c r="GG52" s="689"/>
      <c r="GH52" s="689"/>
      <c r="GI52" s="689"/>
      <c r="GJ52" s="689"/>
      <c r="GK52" s="689"/>
      <c r="GL52" s="689"/>
      <c r="GM52" s="689"/>
      <c r="GN52" s="689"/>
      <c r="GO52" s="689"/>
      <c r="GP52" s="689"/>
      <c r="GQ52" s="689"/>
      <c r="GR52" s="689"/>
      <c r="GS52" s="689"/>
      <c r="GT52" s="689"/>
      <c r="GU52" s="689"/>
      <c r="GV52" s="689"/>
      <c r="GW52" s="689"/>
      <c r="GX52" s="689"/>
      <c r="GY52" s="689"/>
      <c r="GZ52" s="689"/>
      <c r="HA52" s="689"/>
      <c r="HB52" s="689"/>
      <c r="HC52" s="689"/>
      <c r="HD52" s="689"/>
      <c r="HE52" s="689"/>
      <c r="HF52" s="689"/>
      <c r="HG52" s="689"/>
      <c r="HH52" s="689"/>
      <c r="HI52" s="689"/>
      <c r="HJ52" s="689"/>
      <c r="HK52" s="689"/>
      <c r="HL52" s="689"/>
      <c r="HM52" s="689"/>
      <c r="HN52" s="689"/>
      <c r="HO52" s="689"/>
      <c r="HP52" s="689"/>
      <c r="HQ52" s="689"/>
      <c r="HR52" s="689"/>
      <c r="HS52" s="689"/>
      <c r="HT52" s="689"/>
      <c r="HU52" s="689"/>
      <c r="HV52" s="689"/>
      <c r="HW52" s="689"/>
      <c r="HX52" s="689"/>
      <c r="HY52" s="689"/>
      <c r="HZ52" s="689"/>
      <c r="IA52" s="689"/>
      <c r="IB52" s="689"/>
      <c r="IC52" s="689"/>
      <c r="ID52" s="689"/>
      <c r="IE52" s="689"/>
      <c r="IF52" s="689"/>
      <c r="IG52" s="689"/>
      <c r="IH52" s="689"/>
      <c r="II52" s="689"/>
      <c r="IJ52" s="689"/>
      <c r="IK52" s="689"/>
      <c r="IL52" s="689"/>
      <c r="IM52" s="689"/>
      <c r="IN52" s="689"/>
      <c r="IO52" s="689"/>
      <c r="IP52" s="689"/>
      <c r="IQ52" s="689"/>
      <c r="IR52" s="689"/>
      <c r="IS52" s="689"/>
      <c r="IT52" s="689"/>
    </row>
    <row r="53" spans="23:254" s="715" customFormat="1" ht="12.75">
      <c r="W53" s="689"/>
      <c r="X53" s="689"/>
      <c r="Y53" s="689"/>
      <c r="Z53" s="689"/>
      <c r="AA53" s="689"/>
      <c r="AB53" s="689"/>
      <c r="AC53" s="689"/>
      <c r="AD53" s="689"/>
      <c r="AE53" s="689"/>
      <c r="AF53" s="689"/>
      <c r="AG53" s="689"/>
      <c r="AH53" s="689"/>
      <c r="AI53" s="689"/>
      <c r="AJ53" s="689"/>
      <c r="AK53" s="689"/>
      <c r="AL53" s="689"/>
      <c r="AM53" s="689"/>
      <c r="AN53" s="689"/>
      <c r="AO53" s="689"/>
      <c r="AP53" s="689"/>
      <c r="AQ53" s="689"/>
      <c r="AR53" s="689"/>
      <c r="AS53" s="689"/>
      <c r="AT53" s="689"/>
      <c r="AU53" s="689"/>
      <c r="AV53" s="689"/>
      <c r="AW53" s="689"/>
      <c r="AX53" s="689"/>
      <c r="AY53" s="689"/>
      <c r="AZ53" s="689"/>
      <c r="BA53" s="689"/>
      <c r="BB53" s="689"/>
      <c r="BC53" s="689"/>
      <c r="BD53" s="689"/>
      <c r="BE53" s="689"/>
      <c r="BF53" s="689"/>
      <c r="BG53" s="689"/>
      <c r="BH53" s="689"/>
      <c r="BI53" s="689"/>
      <c r="BJ53" s="689"/>
      <c r="BK53" s="689"/>
      <c r="BL53" s="689"/>
      <c r="BM53" s="689"/>
      <c r="BN53" s="689"/>
      <c r="BO53" s="689"/>
      <c r="BP53" s="689"/>
      <c r="BQ53" s="689"/>
      <c r="BR53" s="689"/>
      <c r="BS53" s="689"/>
      <c r="BT53" s="689"/>
      <c r="BU53" s="689"/>
      <c r="BV53" s="689"/>
      <c r="BW53" s="689"/>
      <c r="BX53" s="689"/>
      <c r="BY53" s="689"/>
      <c r="BZ53" s="689"/>
      <c r="CA53" s="689"/>
      <c r="CB53" s="689"/>
      <c r="CC53" s="689"/>
      <c r="CD53" s="689"/>
      <c r="CE53" s="689"/>
      <c r="CF53" s="689"/>
      <c r="CG53" s="689"/>
      <c r="CH53" s="689"/>
      <c r="CI53" s="689"/>
      <c r="CJ53" s="689"/>
      <c r="CK53" s="689"/>
      <c r="CL53" s="689"/>
      <c r="CM53" s="689"/>
      <c r="CN53" s="689"/>
      <c r="CO53" s="689"/>
      <c r="CP53" s="689"/>
      <c r="CQ53" s="689"/>
      <c r="CR53" s="689"/>
      <c r="CS53" s="689"/>
      <c r="CT53" s="689"/>
      <c r="CU53" s="689"/>
      <c r="CV53" s="689"/>
      <c r="CW53" s="689"/>
      <c r="CX53" s="689"/>
      <c r="CY53" s="689"/>
      <c r="CZ53" s="689"/>
      <c r="DA53" s="689"/>
      <c r="DB53" s="689"/>
      <c r="DC53" s="689"/>
      <c r="DD53" s="689"/>
      <c r="DE53" s="689"/>
      <c r="DF53" s="689"/>
      <c r="DG53" s="689"/>
      <c r="DH53" s="689"/>
      <c r="DI53" s="689"/>
      <c r="DJ53" s="689"/>
      <c r="DK53" s="689"/>
      <c r="DL53" s="689"/>
      <c r="DM53" s="689"/>
      <c r="DN53" s="689"/>
      <c r="DO53" s="689"/>
      <c r="DP53" s="689"/>
      <c r="DQ53" s="689"/>
      <c r="DR53" s="689"/>
      <c r="DS53" s="689"/>
      <c r="DT53" s="689"/>
      <c r="DU53" s="689"/>
      <c r="DV53" s="689"/>
      <c r="DW53" s="689"/>
      <c r="DX53" s="689"/>
      <c r="DY53" s="689"/>
      <c r="DZ53" s="689"/>
      <c r="EA53" s="689"/>
      <c r="EB53" s="689"/>
      <c r="EC53" s="689"/>
      <c r="ED53" s="689"/>
      <c r="EE53" s="689"/>
      <c r="EF53" s="689"/>
      <c r="EG53" s="689"/>
      <c r="EH53" s="689"/>
      <c r="EI53" s="689"/>
      <c r="EJ53" s="689"/>
      <c r="EK53" s="689"/>
      <c r="EL53" s="689"/>
      <c r="EM53" s="689"/>
      <c r="EN53" s="689"/>
      <c r="EO53" s="689"/>
      <c r="EP53" s="689"/>
      <c r="EQ53" s="689"/>
      <c r="ER53" s="689"/>
      <c r="ES53" s="689"/>
      <c r="ET53" s="689"/>
      <c r="EU53" s="689"/>
      <c r="EV53" s="689"/>
      <c r="EW53" s="689"/>
      <c r="EX53" s="689"/>
      <c r="EY53" s="689"/>
      <c r="EZ53" s="689"/>
      <c r="FA53" s="689"/>
      <c r="FB53" s="689"/>
      <c r="FC53" s="689"/>
      <c r="FD53" s="689"/>
      <c r="FE53" s="689"/>
      <c r="FF53" s="689"/>
      <c r="FG53" s="689"/>
      <c r="FH53" s="689"/>
      <c r="FI53" s="689"/>
      <c r="FJ53" s="689"/>
      <c r="FK53" s="689"/>
      <c r="FL53" s="689"/>
      <c r="FM53" s="689"/>
      <c r="FN53" s="689"/>
      <c r="FO53" s="689"/>
      <c r="FP53" s="689"/>
      <c r="FQ53" s="689"/>
      <c r="FR53" s="689"/>
      <c r="FS53" s="689"/>
      <c r="FT53" s="689"/>
      <c r="FU53" s="689"/>
      <c r="FV53" s="689"/>
      <c r="FW53" s="689"/>
      <c r="FX53" s="689"/>
      <c r="FY53" s="689"/>
      <c r="FZ53" s="689"/>
      <c r="GA53" s="689"/>
      <c r="GB53" s="689"/>
      <c r="GC53" s="689"/>
      <c r="GD53" s="689"/>
      <c r="GE53" s="689"/>
      <c r="GF53" s="689"/>
      <c r="GG53" s="689"/>
      <c r="GH53" s="689"/>
      <c r="GI53" s="689"/>
      <c r="GJ53" s="689"/>
      <c r="GK53" s="689"/>
      <c r="GL53" s="689"/>
      <c r="GM53" s="689"/>
      <c r="GN53" s="689"/>
      <c r="GO53" s="689"/>
      <c r="GP53" s="689"/>
      <c r="GQ53" s="689"/>
      <c r="GR53" s="689"/>
      <c r="GS53" s="689"/>
      <c r="GT53" s="689"/>
      <c r="GU53" s="689"/>
      <c r="GV53" s="689"/>
      <c r="GW53" s="689"/>
      <c r="GX53" s="689"/>
      <c r="GY53" s="689"/>
      <c r="GZ53" s="689"/>
      <c r="HA53" s="689"/>
      <c r="HB53" s="689"/>
      <c r="HC53" s="689"/>
      <c r="HD53" s="689"/>
      <c r="HE53" s="689"/>
      <c r="HF53" s="689"/>
      <c r="HG53" s="689"/>
      <c r="HH53" s="689"/>
      <c r="HI53" s="689"/>
      <c r="HJ53" s="689"/>
      <c r="HK53" s="689"/>
      <c r="HL53" s="689"/>
      <c r="HM53" s="689"/>
      <c r="HN53" s="689"/>
      <c r="HO53" s="689"/>
      <c r="HP53" s="689"/>
      <c r="HQ53" s="689"/>
      <c r="HR53" s="689"/>
      <c r="HS53" s="689"/>
      <c r="HT53" s="689"/>
      <c r="HU53" s="689"/>
      <c r="HV53" s="689"/>
      <c r="HW53" s="689"/>
      <c r="HX53" s="689"/>
      <c r="HY53" s="689"/>
      <c r="HZ53" s="689"/>
      <c r="IA53" s="689"/>
      <c r="IB53" s="689"/>
      <c r="IC53" s="689"/>
      <c r="ID53" s="689"/>
      <c r="IE53" s="689"/>
      <c r="IF53" s="689"/>
      <c r="IG53" s="689"/>
      <c r="IH53" s="689"/>
      <c r="II53" s="689"/>
      <c r="IJ53" s="689"/>
      <c r="IK53" s="689"/>
      <c r="IL53" s="689"/>
      <c r="IM53" s="689"/>
      <c r="IN53" s="689"/>
      <c r="IO53" s="689"/>
      <c r="IP53" s="689"/>
      <c r="IQ53" s="689"/>
      <c r="IR53" s="689"/>
      <c r="IS53" s="689"/>
      <c r="IT53" s="689"/>
    </row>
    <row r="54" spans="23:254" s="715" customFormat="1" ht="12.75">
      <c r="W54" s="689"/>
      <c r="X54" s="689"/>
      <c r="Y54" s="689"/>
      <c r="Z54" s="689"/>
      <c r="AA54" s="689"/>
      <c r="AB54" s="689"/>
      <c r="AC54" s="689"/>
      <c r="AD54" s="689"/>
      <c r="AE54" s="689"/>
      <c r="AF54" s="689"/>
      <c r="AG54" s="689"/>
      <c r="AH54" s="689"/>
      <c r="AI54" s="689"/>
      <c r="AJ54" s="689"/>
      <c r="AK54" s="689"/>
      <c r="AL54" s="689"/>
      <c r="AM54" s="689"/>
      <c r="AN54" s="689"/>
      <c r="AO54" s="689"/>
      <c r="AP54" s="689"/>
      <c r="AQ54" s="689"/>
      <c r="AR54" s="689"/>
      <c r="AS54" s="689"/>
      <c r="AT54" s="689"/>
      <c r="AU54" s="689"/>
      <c r="AV54" s="689"/>
      <c r="AW54" s="689"/>
      <c r="AX54" s="689"/>
      <c r="AY54" s="689"/>
      <c r="AZ54" s="689"/>
      <c r="BA54" s="689"/>
      <c r="BB54" s="689"/>
      <c r="BC54" s="689"/>
      <c r="BD54" s="689"/>
      <c r="BE54" s="689"/>
      <c r="BF54" s="689"/>
      <c r="BG54" s="689"/>
      <c r="BH54" s="689"/>
      <c r="BI54" s="689"/>
      <c r="BJ54" s="689"/>
      <c r="BK54" s="689"/>
      <c r="BL54" s="689"/>
      <c r="BM54" s="689"/>
      <c r="BN54" s="689"/>
      <c r="BO54" s="689"/>
      <c r="BP54" s="689"/>
      <c r="BQ54" s="689"/>
      <c r="BR54" s="689"/>
      <c r="BS54" s="689"/>
      <c r="BT54" s="689"/>
      <c r="BU54" s="689"/>
      <c r="BV54" s="689"/>
      <c r="BW54" s="689"/>
      <c r="BX54" s="689"/>
      <c r="BY54" s="689"/>
      <c r="BZ54" s="689"/>
      <c r="CA54" s="689"/>
      <c r="CB54" s="689"/>
      <c r="CC54" s="689"/>
      <c r="CD54" s="689"/>
      <c r="CE54" s="689"/>
      <c r="CF54" s="689"/>
      <c r="CG54" s="689"/>
      <c r="CH54" s="689"/>
      <c r="CI54" s="689"/>
      <c r="CJ54" s="689"/>
      <c r="CK54" s="689"/>
      <c r="CL54" s="689"/>
      <c r="CM54" s="689"/>
      <c r="CN54" s="689"/>
      <c r="CO54" s="689"/>
      <c r="CP54" s="689"/>
      <c r="CQ54" s="689"/>
      <c r="CR54" s="689"/>
      <c r="CS54" s="689"/>
      <c r="CT54" s="689"/>
      <c r="CU54" s="689"/>
      <c r="CV54" s="689"/>
      <c r="CW54" s="689"/>
      <c r="CX54" s="689"/>
      <c r="CY54" s="689"/>
      <c r="CZ54" s="689"/>
      <c r="DA54" s="689"/>
      <c r="DB54" s="689"/>
      <c r="DC54" s="689"/>
      <c r="DD54" s="689"/>
      <c r="DE54" s="689"/>
      <c r="DF54" s="689"/>
      <c r="DG54" s="689"/>
      <c r="DH54" s="689"/>
      <c r="DI54" s="689"/>
      <c r="DJ54" s="689"/>
      <c r="DK54" s="689"/>
      <c r="DL54" s="689"/>
      <c r="DM54" s="689"/>
      <c r="DN54" s="689"/>
      <c r="DO54" s="689"/>
      <c r="DP54" s="689"/>
      <c r="DQ54" s="689"/>
      <c r="DR54" s="689"/>
      <c r="DS54" s="689"/>
      <c r="DT54" s="689"/>
      <c r="DU54" s="689"/>
      <c r="DV54" s="689"/>
      <c r="DW54" s="689"/>
      <c r="DX54" s="689"/>
      <c r="DY54" s="689"/>
      <c r="DZ54" s="689"/>
      <c r="EA54" s="689"/>
      <c r="EB54" s="689"/>
      <c r="EC54" s="689"/>
      <c r="ED54" s="689"/>
      <c r="EE54" s="689"/>
      <c r="EF54" s="689"/>
      <c r="EG54" s="689"/>
      <c r="EH54" s="689"/>
      <c r="EI54" s="689"/>
      <c r="EJ54" s="689"/>
      <c r="EK54" s="689"/>
      <c r="EL54" s="689"/>
      <c r="EM54" s="689"/>
      <c r="EN54" s="689"/>
      <c r="EO54" s="689"/>
      <c r="EP54" s="689"/>
      <c r="EQ54" s="689"/>
      <c r="ER54" s="689"/>
      <c r="ES54" s="689"/>
      <c r="ET54" s="689"/>
      <c r="EU54" s="689"/>
      <c r="EV54" s="689"/>
      <c r="EW54" s="689"/>
      <c r="EX54" s="689"/>
      <c r="EY54" s="689"/>
      <c r="EZ54" s="689"/>
      <c r="FA54" s="689"/>
      <c r="FB54" s="689"/>
      <c r="FC54" s="689"/>
      <c r="FD54" s="689"/>
      <c r="FE54" s="689"/>
      <c r="FF54" s="689"/>
      <c r="FG54" s="689"/>
      <c r="FH54" s="689"/>
      <c r="FI54" s="689"/>
      <c r="FJ54" s="689"/>
      <c r="FK54" s="689"/>
      <c r="FL54" s="689"/>
      <c r="FM54" s="689"/>
      <c r="FN54" s="689"/>
      <c r="FO54" s="689"/>
      <c r="FP54" s="689"/>
      <c r="FQ54" s="689"/>
      <c r="FR54" s="689"/>
      <c r="FS54" s="689"/>
      <c r="FT54" s="689"/>
      <c r="FU54" s="689"/>
      <c r="FV54" s="689"/>
      <c r="FW54" s="689"/>
      <c r="FX54" s="689"/>
      <c r="FY54" s="689"/>
      <c r="FZ54" s="689"/>
      <c r="GA54" s="689"/>
      <c r="GB54" s="689"/>
      <c r="GC54" s="689"/>
      <c r="GD54" s="689"/>
      <c r="GE54" s="689"/>
      <c r="GF54" s="689"/>
      <c r="GG54" s="689"/>
      <c r="GH54" s="689"/>
      <c r="GI54" s="689"/>
      <c r="GJ54" s="689"/>
      <c r="GK54" s="689"/>
      <c r="GL54" s="689"/>
      <c r="GM54" s="689"/>
      <c r="GN54" s="689"/>
      <c r="GO54" s="689"/>
      <c r="GP54" s="689"/>
      <c r="GQ54" s="689"/>
      <c r="GR54" s="689"/>
      <c r="GS54" s="689"/>
      <c r="GT54" s="689"/>
      <c r="GU54" s="689"/>
      <c r="GV54" s="689"/>
      <c r="GW54" s="689"/>
      <c r="GX54" s="689"/>
      <c r="GY54" s="689"/>
      <c r="GZ54" s="689"/>
      <c r="HA54" s="689"/>
      <c r="HB54" s="689"/>
      <c r="HC54" s="689"/>
      <c r="HD54" s="689"/>
      <c r="HE54" s="689"/>
      <c r="HF54" s="689"/>
      <c r="HG54" s="689"/>
      <c r="HH54" s="689"/>
      <c r="HI54" s="689"/>
      <c r="HJ54" s="689"/>
      <c r="HK54" s="689"/>
      <c r="HL54" s="689"/>
      <c r="HM54" s="689"/>
      <c r="HN54" s="689"/>
      <c r="HO54" s="689"/>
      <c r="HP54" s="689"/>
      <c r="HQ54" s="689"/>
      <c r="HR54" s="689"/>
      <c r="HS54" s="689"/>
      <c r="HT54" s="689"/>
      <c r="HU54" s="689"/>
      <c r="HV54" s="689"/>
      <c r="HW54" s="689"/>
      <c r="HX54" s="689"/>
      <c r="HY54" s="689"/>
      <c r="HZ54" s="689"/>
      <c r="IA54" s="689"/>
      <c r="IB54" s="689"/>
      <c r="IC54" s="689"/>
      <c r="ID54" s="689"/>
      <c r="IE54" s="689"/>
      <c r="IF54" s="689"/>
      <c r="IG54" s="689"/>
      <c r="IH54" s="689"/>
      <c r="II54" s="689"/>
      <c r="IJ54" s="689"/>
      <c r="IK54" s="689"/>
      <c r="IL54" s="689"/>
      <c r="IM54" s="689"/>
      <c r="IN54" s="689"/>
      <c r="IO54" s="689"/>
      <c r="IP54" s="689"/>
      <c r="IQ54" s="689"/>
      <c r="IR54" s="689"/>
      <c r="IS54" s="689"/>
      <c r="IT54" s="689"/>
    </row>
    <row r="55" spans="23:254" s="715" customFormat="1" ht="12.75">
      <c r="W55" s="689"/>
      <c r="X55" s="689"/>
      <c r="Y55" s="689"/>
      <c r="Z55" s="689"/>
      <c r="AA55" s="689"/>
      <c r="AB55" s="689"/>
      <c r="AC55" s="689"/>
      <c r="AD55" s="689"/>
      <c r="AE55" s="689"/>
      <c r="AF55" s="689"/>
      <c r="AG55" s="689"/>
      <c r="AH55" s="689"/>
      <c r="AI55" s="689"/>
      <c r="AJ55" s="689"/>
      <c r="AK55" s="689"/>
      <c r="AL55" s="689"/>
      <c r="AM55" s="689"/>
      <c r="AN55" s="689"/>
      <c r="AO55" s="689"/>
      <c r="AP55" s="689"/>
      <c r="AQ55" s="689"/>
      <c r="AR55" s="689"/>
      <c r="AS55" s="689"/>
      <c r="AT55" s="689"/>
      <c r="AU55" s="689"/>
      <c r="AV55" s="689"/>
      <c r="AW55" s="689"/>
      <c r="AX55" s="689"/>
      <c r="AY55" s="689"/>
      <c r="AZ55" s="689"/>
      <c r="BA55" s="689"/>
      <c r="BB55" s="689"/>
      <c r="BC55" s="689"/>
      <c r="BD55" s="689"/>
      <c r="BE55" s="689"/>
      <c r="BF55" s="689"/>
      <c r="BG55" s="689"/>
      <c r="BH55" s="689"/>
      <c r="BI55" s="689"/>
      <c r="BJ55" s="689"/>
      <c r="BK55" s="689"/>
      <c r="BL55" s="689"/>
      <c r="BM55" s="689"/>
      <c r="BN55" s="689"/>
      <c r="BO55" s="689"/>
      <c r="BP55" s="689"/>
      <c r="BQ55" s="689"/>
      <c r="BR55" s="689"/>
      <c r="BS55" s="689"/>
      <c r="BT55" s="689"/>
      <c r="BU55" s="689"/>
      <c r="BV55" s="689"/>
      <c r="BW55" s="689"/>
      <c r="BX55" s="689"/>
      <c r="BY55" s="689"/>
      <c r="BZ55" s="689"/>
      <c r="CA55" s="689"/>
      <c r="CB55" s="689"/>
      <c r="CC55" s="689"/>
      <c r="CD55" s="689"/>
      <c r="CE55" s="689"/>
      <c r="CF55" s="689"/>
      <c r="CG55" s="689"/>
      <c r="CH55" s="689"/>
      <c r="CI55" s="689"/>
      <c r="CJ55" s="689"/>
      <c r="CK55" s="689"/>
      <c r="CL55" s="689"/>
      <c r="CM55" s="689"/>
      <c r="CN55" s="689"/>
      <c r="CO55" s="689"/>
      <c r="CP55" s="689"/>
      <c r="CQ55" s="689"/>
      <c r="CR55" s="689"/>
      <c r="CS55" s="689"/>
      <c r="CT55" s="689"/>
      <c r="CU55" s="689"/>
      <c r="CV55" s="689"/>
      <c r="CW55" s="689"/>
      <c r="CX55" s="689"/>
      <c r="CY55" s="689"/>
      <c r="CZ55" s="689"/>
      <c r="DA55" s="689"/>
      <c r="DB55" s="689"/>
      <c r="DC55" s="689"/>
      <c r="DD55" s="689"/>
      <c r="DE55" s="689"/>
      <c r="DF55" s="689"/>
      <c r="DG55" s="689"/>
      <c r="DH55" s="689"/>
      <c r="DI55" s="689"/>
      <c r="DJ55" s="689"/>
      <c r="DK55" s="689"/>
      <c r="DL55" s="689"/>
      <c r="DM55" s="689"/>
      <c r="DN55" s="689"/>
      <c r="DO55" s="689"/>
      <c r="DP55" s="689"/>
      <c r="DQ55" s="689"/>
      <c r="DR55" s="689"/>
      <c r="DS55" s="689"/>
      <c r="DT55" s="689"/>
      <c r="DU55" s="689"/>
      <c r="DV55" s="689"/>
      <c r="DW55" s="689"/>
      <c r="DX55" s="689"/>
      <c r="DY55" s="689"/>
      <c r="DZ55" s="689"/>
      <c r="EA55" s="689"/>
      <c r="EB55" s="689"/>
      <c r="EC55" s="689"/>
      <c r="ED55" s="689"/>
      <c r="EE55" s="689"/>
      <c r="EF55" s="689"/>
      <c r="EG55" s="689"/>
      <c r="EH55" s="689"/>
      <c r="EI55" s="689"/>
      <c r="EJ55" s="689"/>
      <c r="EK55" s="689"/>
      <c r="EL55" s="689"/>
      <c r="EM55" s="689"/>
      <c r="EN55" s="689"/>
      <c r="EO55" s="689"/>
      <c r="EP55" s="689"/>
      <c r="EQ55" s="689"/>
      <c r="ER55" s="689"/>
      <c r="ES55" s="689"/>
      <c r="ET55" s="689"/>
      <c r="EU55" s="689"/>
      <c r="EV55" s="689"/>
      <c r="EW55" s="689"/>
      <c r="EX55" s="689"/>
      <c r="EY55" s="689"/>
      <c r="EZ55" s="689"/>
      <c r="FA55" s="689"/>
      <c r="FB55" s="689"/>
      <c r="FC55" s="689"/>
      <c r="FD55" s="689"/>
      <c r="FE55" s="689"/>
      <c r="FF55" s="689"/>
      <c r="FG55" s="689"/>
      <c r="FH55" s="689"/>
      <c r="FI55" s="689"/>
      <c r="FJ55" s="689"/>
      <c r="FK55" s="689"/>
      <c r="FL55" s="689"/>
      <c r="FM55" s="689"/>
      <c r="FN55" s="689"/>
      <c r="FO55" s="689"/>
      <c r="FP55" s="689"/>
      <c r="FQ55" s="689"/>
      <c r="FR55" s="689"/>
      <c r="FS55" s="689"/>
      <c r="FT55" s="689"/>
      <c r="FU55" s="689"/>
      <c r="FV55" s="689"/>
      <c r="FW55" s="689"/>
      <c r="FX55" s="689"/>
      <c r="FY55" s="689"/>
      <c r="FZ55" s="689"/>
      <c r="GA55" s="689"/>
      <c r="GB55" s="689"/>
      <c r="GC55" s="689"/>
      <c r="GD55" s="689"/>
      <c r="GE55" s="689"/>
      <c r="GF55" s="689"/>
      <c r="GG55" s="689"/>
      <c r="GH55" s="689"/>
      <c r="GI55" s="689"/>
      <c r="GJ55" s="689"/>
      <c r="GK55" s="689"/>
      <c r="GL55" s="689"/>
      <c r="GM55" s="689"/>
      <c r="GN55" s="689"/>
      <c r="GO55" s="689"/>
      <c r="GP55" s="689"/>
      <c r="GQ55" s="689"/>
      <c r="GR55" s="689"/>
      <c r="GS55" s="689"/>
      <c r="GT55" s="689"/>
      <c r="GU55" s="689"/>
      <c r="GV55" s="689"/>
      <c r="GW55" s="689"/>
      <c r="GX55" s="689"/>
      <c r="GY55" s="689"/>
      <c r="GZ55" s="689"/>
      <c r="HA55" s="689"/>
      <c r="HB55" s="689"/>
      <c r="HC55" s="689"/>
      <c r="HD55" s="689"/>
      <c r="HE55" s="689"/>
      <c r="HF55" s="689"/>
      <c r="HG55" s="689"/>
      <c r="HH55" s="689"/>
      <c r="HI55" s="689"/>
      <c r="HJ55" s="689"/>
      <c r="HK55" s="689"/>
      <c r="HL55" s="689"/>
      <c r="HM55" s="689"/>
      <c r="HN55" s="689"/>
      <c r="HO55" s="689"/>
      <c r="HP55" s="689"/>
      <c r="HQ55" s="689"/>
      <c r="HR55" s="689"/>
      <c r="HS55" s="689"/>
      <c r="HT55" s="689"/>
      <c r="HU55" s="689"/>
      <c r="HV55" s="689"/>
      <c r="HW55" s="689"/>
      <c r="HX55" s="689"/>
      <c r="HY55" s="689"/>
      <c r="HZ55" s="689"/>
      <c r="IA55" s="689"/>
      <c r="IB55" s="689"/>
      <c r="IC55" s="689"/>
      <c r="ID55" s="689"/>
      <c r="IE55" s="689"/>
      <c r="IF55" s="689"/>
      <c r="IG55" s="689"/>
      <c r="IH55" s="689"/>
      <c r="II55" s="689"/>
      <c r="IJ55" s="689"/>
      <c r="IK55" s="689"/>
      <c r="IL55" s="689"/>
      <c r="IM55" s="689"/>
      <c r="IN55" s="689"/>
      <c r="IO55" s="689"/>
      <c r="IP55" s="689"/>
      <c r="IQ55" s="689"/>
      <c r="IR55" s="689"/>
      <c r="IS55" s="689"/>
      <c r="IT55" s="689"/>
    </row>
    <row r="56" spans="23:254" s="715" customFormat="1" ht="12.75">
      <c r="W56" s="689"/>
      <c r="X56" s="689"/>
      <c r="Y56" s="689"/>
      <c r="Z56" s="689"/>
      <c r="AA56" s="689"/>
      <c r="AB56" s="689"/>
      <c r="AC56" s="689"/>
      <c r="AD56" s="689"/>
      <c r="AE56" s="689"/>
      <c r="AF56" s="689"/>
      <c r="AG56" s="689"/>
      <c r="AH56" s="689"/>
      <c r="AI56" s="689"/>
      <c r="AJ56" s="689"/>
      <c r="AK56" s="689"/>
      <c r="AL56" s="689"/>
      <c r="AM56" s="689"/>
      <c r="AN56" s="689"/>
      <c r="AO56" s="689"/>
      <c r="AP56" s="689"/>
      <c r="AQ56" s="689"/>
      <c r="AR56" s="689"/>
      <c r="AS56" s="689"/>
      <c r="AT56" s="689"/>
      <c r="AU56" s="689"/>
      <c r="AV56" s="689"/>
      <c r="AW56" s="689"/>
      <c r="AX56" s="689"/>
      <c r="AY56" s="689"/>
      <c r="AZ56" s="689"/>
      <c r="BA56" s="689"/>
      <c r="BB56" s="689"/>
      <c r="BC56" s="689"/>
      <c r="BD56" s="689"/>
      <c r="BE56" s="689"/>
      <c r="BF56" s="689"/>
      <c r="BG56" s="689"/>
      <c r="BH56" s="689"/>
      <c r="BI56" s="689"/>
      <c r="BJ56" s="689"/>
      <c r="BK56" s="689"/>
      <c r="BL56" s="689"/>
      <c r="BM56" s="689"/>
      <c r="BN56" s="689"/>
      <c r="BO56" s="689"/>
      <c r="BP56" s="689"/>
      <c r="BQ56" s="689"/>
      <c r="BR56" s="689"/>
      <c r="BS56" s="689"/>
      <c r="BT56" s="689"/>
      <c r="BU56" s="689"/>
      <c r="BV56" s="689"/>
      <c r="BW56" s="689"/>
      <c r="BX56" s="689"/>
      <c r="BY56" s="689"/>
      <c r="BZ56" s="689"/>
      <c r="CA56" s="689"/>
      <c r="CB56" s="689"/>
      <c r="CC56" s="689"/>
      <c r="CD56" s="689"/>
      <c r="CE56" s="689"/>
      <c r="CF56" s="689"/>
      <c r="CG56" s="689"/>
      <c r="CH56" s="689"/>
      <c r="CI56" s="689"/>
      <c r="CJ56" s="689"/>
      <c r="CK56" s="689"/>
      <c r="CL56" s="689"/>
      <c r="CM56" s="689"/>
      <c r="CN56" s="689"/>
      <c r="CO56" s="689"/>
      <c r="CP56" s="689"/>
      <c r="CQ56" s="689"/>
      <c r="CR56" s="689"/>
      <c r="CS56" s="689"/>
      <c r="CT56" s="689"/>
      <c r="CU56" s="689"/>
      <c r="CV56" s="689"/>
      <c r="CW56" s="689"/>
      <c r="CX56" s="689"/>
      <c r="CY56" s="689"/>
      <c r="CZ56" s="689"/>
      <c r="DA56" s="689"/>
      <c r="DB56" s="689"/>
      <c r="DC56" s="689"/>
      <c r="DD56" s="689"/>
      <c r="DE56" s="689"/>
      <c r="DF56" s="689"/>
      <c r="DG56" s="689"/>
      <c r="DH56" s="689"/>
      <c r="DI56" s="689"/>
      <c r="DJ56" s="689"/>
      <c r="DK56" s="689"/>
      <c r="DL56" s="689"/>
      <c r="DM56" s="689"/>
      <c r="DN56" s="689"/>
      <c r="DO56" s="689"/>
      <c r="DP56" s="689"/>
      <c r="DQ56" s="689"/>
      <c r="DR56" s="689"/>
      <c r="DS56" s="689"/>
      <c r="DT56" s="689"/>
      <c r="DU56" s="689"/>
      <c r="DV56" s="689"/>
      <c r="DW56" s="689"/>
      <c r="DX56" s="689"/>
      <c r="DY56" s="689"/>
      <c r="DZ56" s="689"/>
      <c r="EA56" s="689"/>
      <c r="EB56" s="689"/>
      <c r="EC56" s="689"/>
      <c r="ED56" s="689"/>
      <c r="EE56" s="689"/>
      <c r="EF56" s="689"/>
      <c r="EG56" s="689"/>
      <c r="EH56" s="689"/>
      <c r="EI56" s="689"/>
      <c r="EJ56" s="689"/>
      <c r="EK56" s="689"/>
      <c r="EL56" s="689"/>
      <c r="EM56" s="689"/>
      <c r="EN56" s="689"/>
      <c r="EO56" s="689"/>
      <c r="EP56" s="689"/>
      <c r="EQ56" s="689"/>
      <c r="ER56" s="689"/>
      <c r="ES56" s="689"/>
      <c r="ET56" s="689"/>
      <c r="EU56" s="689"/>
      <c r="EV56" s="689"/>
      <c r="EW56" s="689"/>
      <c r="EX56" s="689"/>
      <c r="EY56" s="689"/>
      <c r="EZ56" s="689"/>
      <c r="FA56" s="689"/>
      <c r="FB56" s="689"/>
      <c r="FC56" s="689"/>
      <c r="FD56" s="689"/>
      <c r="FE56" s="689"/>
      <c r="FF56" s="689"/>
      <c r="FG56" s="689"/>
      <c r="FH56" s="689"/>
      <c r="FI56" s="689"/>
      <c r="FJ56" s="689"/>
      <c r="FK56" s="689"/>
      <c r="FL56" s="689"/>
      <c r="FM56" s="689"/>
      <c r="FN56" s="689"/>
      <c r="FO56" s="689"/>
      <c r="FP56" s="689"/>
      <c r="FQ56" s="689"/>
      <c r="FR56" s="689"/>
      <c r="FS56" s="689"/>
      <c r="FT56" s="689"/>
      <c r="FU56" s="689"/>
      <c r="FV56" s="689"/>
      <c r="FW56" s="689"/>
      <c r="FX56" s="689"/>
      <c r="FY56" s="689"/>
      <c r="FZ56" s="689"/>
      <c r="GA56" s="689"/>
      <c r="GB56" s="689"/>
      <c r="GC56" s="689"/>
      <c r="GD56" s="689"/>
      <c r="GE56" s="689"/>
      <c r="GF56" s="689"/>
      <c r="GG56" s="689"/>
      <c r="GH56" s="689"/>
      <c r="GI56" s="689"/>
      <c r="GJ56" s="689"/>
      <c r="GK56" s="689"/>
      <c r="GL56" s="689"/>
      <c r="GM56" s="689"/>
      <c r="GN56" s="689"/>
      <c r="GO56" s="689"/>
      <c r="GP56" s="689"/>
      <c r="GQ56" s="689"/>
      <c r="GR56" s="689"/>
      <c r="GS56" s="689"/>
      <c r="GT56" s="689"/>
      <c r="GU56" s="689"/>
      <c r="GV56" s="689"/>
      <c r="GW56" s="689"/>
      <c r="GX56" s="689"/>
      <c r="GY56" s="689"/>
      <c r="GZ56" s="689"/>
      <c r="HA56" s="689"/>
      <c r="HB56" s="689"/>
      <c r="HC56" s="689"/>
      <c r="HD56" s="689"/>
      <c r="HE56" s="689"/>
      <c r="HF56" s="689"/>
      <c r="HG56" s="689"/>
      <c r="HH56" s="689"/>
      <c r="HI56" s="689"/>
      <c r="HJ56" s="689"/>
      <c r="HK56" s="689"/>
      <c r="HL56" s="689"/>
      <c r="HM56" s="689"/>
      <c r="HN56" s="689"/>
      <c r="HO56" s="689"/>
      <c r="HP56" s="689"/>
      <c r="HQ56" s="689"/>
      <c r="HR56" s="689"/>
      <c r="HS56" s="689"/>
      <c r="HT56" s="689"/>
      <c r="HU56" s="689"/>
      <c r="HV56" s="689"/>
      <c r="HW56" s="689"/>
      <c r="HX56" s="689"/>
      <c r="HY56" s="689"/>
      <c r="HZ56" s="689"/>
      <c r="IA56" s="689"/>
      <c r="IB56" s="689"/>
      <c r="IC56" s="689"/>
      <c r="ID56" s="689"/>
      <c r="IE56" s="689"/>
      <c r="IF56" s="689"/>
      <c r="IG56" s="689"/>
      <c r="IH56" s="689"/>
      <c r="II56" s="689"/>
      <c r="IJ56" s="689"/>
      <c r="IK56" s="689"/>
      <c r="IL56" s="689"/>
      <c r="IM56" s="689"/>
      <c r="IN56" s="689"/>
      <c r="IO56" s="689"/>
      <c r="IP56" s="689"/>
      <c r="IQ56" s="689"/>
      <c r="IR56" s="689"/>
      <c r="IS56" s="689"/>
      <c r="IT56" s="689"/>
    </row>
    <row r="57" spans="23:254" s="715" customFormat="1" ht="12.75">
      <c r="W57" s="689"/>
      <c r="X57" s="689"/>
      <c r="Y57" s="689"/>
      <c r="Z57" s="689"/>
      <c r="AA57" s="689"/>
      <c r="AB57" s="689"/>
      <c r="AC57" s="689"/>
      <c r="AD57" s="689"/>
      <c r="AE57" s="689"/>
      <c r="AF57" s="689"/>
      <c r="AG57" s="689"/>
      <c r="AH57" s="689"/>
      <c r="AI57" s="689"/>
      <c r="AJ57" s="689"/>
      <c r="AK57" s="689"/>
      <c r="AL57" s="689"/>
      <c r="AM57" s="689"/>
      <c r="AN57" s="689"/>
      <c r="AO57" s="689"/>
      <c r="AP57" s="689"/>
      <c r="AQ57" s="689"/>
      <c r="AR57" s="689"/>
      <c r="AS57" s="689"/>
      <c r="AT57" s="689"/>
      <c r="AU57" s="689"/>
      <c r="AV57" s="689"/>
      <c r="AW57" s="689"/>
      <c r="AX57" s="689"/>
      <c r="AY57" s="689"/>
      <c r="AZ57" s="689"/>
      <c r="BA57" s="689"/>
      <c r="BB57" s="689"/>
      <c r="BC57" s="689"/>
      <c r="BD57" s="689"/>
      <c r="BE57" s="689"/>
      <c r="BF57" s="689"/>
      <c r="BG57" s="689"/>
      <c r="BH57" s="689"/>
      <c r="BI57" s="689"/>
      <c r="BJ57" s="689"/>
      <c r="BK57" s="689"/>
      <c r="BL57" s="689"/>
      <c r="BM57" s="689"/>
      <c r="BN57" s="689"/>
      <c r="BO57" s="689"/>
      <c r="BP57" s="689"/>
      <c r="BQ57" s="689"/>
      <c r="BR57" s="689"/>
      <c r="BS57" s="689"/>
      <c r="BT57" s="689"/>
      <c r="BU57" s="689"/>
      <c r="BV57" s="689"/>
      <c r="BW57" s="689"/>
      <c r="BX57" s="689"/>
      <c r="BY57" s="689"/>
      <c r="BZ57" s="689"/>
      <c r="CA57" s="689"/>
      <c r="CB57" s="689"/>
      <c r="CC57" s="689"/>
      <c r="CD57" s="689"/>
      <c r="CE57" s="689"/>
      <c r="CF57" s="689"/>
      <c r="CG57" s="689"/>
      <c r="CH57" s="689"/>
      <c r="CI57" s="689"/>
      <c r="CJ57" s="689"/>
      <c r="CK57" s="689"/>
      <c r="CL57" s="689"/>
      <c r="CM57" s="689"/>
      <c r="CN57" s="689"/>
      <c r="CO57" s="689"/>
      <c r="CP57" s="689"/>
      <c r="CQ57" s="689"/>
      <c r="CR57" s="689"/>
      <c r="CS57" s="689"/>
      <c r="CT57" s="689"/>
      <c r="CU57" s="689"/>
      <c r="CV57" s="689"/>
      <c r="CW57" s="689"/>
      <c r="CX57" s="689"/>
      <c r="CY57" s="689"/>
      <c r="CZ57" s="689"/>
      <c r="DA57" s="689"/>
      <c r="DB57" s="689"/>
      <c r="DC57" s="689"/>
      <c r="DD57" s="689"/>
      <c r="DE57" s="689"/>
      <c r="DF57" s="689"/>
      <c r="DG57" s="689"/>
      <c r="DH57" s="689"/>
      <c r="DI57" s="689"/>
      <c r="DJ57" s="689"/>
      <c r="DK57" s="689"/>
      <c r="DL57" s="689"/>
      <c r="DM57" s="689"/>
      <c r="DN57" s="689"/>
      <c r="DO57" s="689"/>
      <c r="DP57" s="689"/>
      <c r="DQ57" s="689"/>
      <c r="DR57" s="689"/>
      <c r="DS57" s="689"/>
      <c r="DT57" s="689"/>
      <c r="DU57" s="689"/>
      <c r="DV57" s="689"/>
      <c r="DW57" s="689"/>
      <c r="DX57" s="689"/>
      <c r="DY57" s="689"/>
      <c r="DZ57" s="689"/>
      <c r="EA57" s="689"/>
      <c r="EB57" s="689"/>
      <c r="EC57" s="689"/>
      <c r="ED57" s="689"/>
      <c r="EE57" s="689"/>
      <c r="EF57" s="689"/>
      <c r="EG57" s="689"/>
      <c r="EH57" s="689"/>
      <c r="EI57" s="689"/>
      <c r="EJ57" s="689"/>
      <c r="EK57" s="689"/>
      <c r="EL57" s="689"/>
      <c r="EM57" s="689"/>
      <c r="EN57" s="689"/>
      <c r="EO57" s="689"/>
      <c r="EP57" s="689"/>
      <c r="EQ57" s="689"/>
      <c r="ER57" s="689"/>
      <c r="ES57" s="689"/>
      <c r="ET57" s="689"/>
      <c r="EU57" s="689"/>
      <c r="EV57" s="689"/>
      <c r="EW57" s="689"/>
      <c r="EX57" s="689"/>
      <c r="EY57" s="689"/>
      <c r="EZ57" s="689"/>
      <c r="FA57" s="689"/>
      <c r="FB57" s="689"/>
      <c r="FC57" s="689"/>
      <c r="FD57" s="689"/>
      <c r="FE57" s="689"/>
      <c r="FF57" s="689"/>
      <c r="FG57" s="689"/>
      <c r="FH57" s="689"/>
      <c r="FI57" s="689"/>
      <c r="FJ57" s="689"/>
      <c r="FK57" s="689"/>
      <c r="FL57" s="689"/>
      <c r="FM57" s="689"/>
      <c r="FN57" s="689"/>
      <c r="FO57" s="689"/>
      <c r="FP57" s="689"/>
      <c r="FQ57" s="689"/>
      <c r="FR57" s="689"/>
      <c r="FS57" s="689"/>
      <c r="FT57" s="689"/>
      <c r="FU57" s="689"/>
      <c r="FV57" s="689"/>
      <c r="FW57" s="689"/>
      <c r="FX57" s="689"/>
      <c r="FY57" s="689"/>
      <c r="FZ57" s="689"/>
      <c r="GA57" s="689"/>
      <c r="GB57" s="689"/>
      <c r="GC57" s="689"/>
      <c r="GD57" s="689"/>
      <c r="GE57" s="689"/>
      <c r="GF57" s="689"/>
      <c r="GG57" s="689"/>
      <c r="GH57" s="689"/>
      <c r="GI57" s="689"/>
      <c r="GJ57" s="689"/>
      <c r="GK57" s="689"/>
      <c r="GL57" s="689"/>
      <c r="GM57" s="689"/>
      <c r="GN57" s="689"/>
      <c r="GO57" s="689"/>
      <c r="GP57" s="689"/>
      <c r="GQ57" s="689"/>
      <c r="GR57" s="689"/>
      <c r="GS57" s="689"/>
      <c r="GT57" s="689"/>
      <c r="GU57" s="689"/>
      <c r="GV57" s="689"/>
      <c r="GW57" s="689"/>
      <c r="GX57" s="689"/>
      <c r="GY57" s="689"/>
      <c r="GZ57" s="689"/>
      <c r="HA57" s="689"/>
      <c r="HB57" s="689"/>
      <c r="HC57" s="689"/>
      <c r="HD57" s="689"/>
      <c r="HE57" s="689"/>
      <c r="HF57" s="689"/>
      <c r="HG57" s="689"/>
      <c r="HH57" s="689"/>
      <c r="HI57" s="689"/>
      <c r="HJ57" s="689"/>
      <c r="HK57" s="689"/>
      <c r="HL57" s="689"/>
      <c r="HM57" s="689"/>
      <c r="HN57" s="689"/>
      <c r="HO57" s="689"/>
      <c r="HP57" s="689"/>
      <c r="HQ57" s="689"/>
      <c r="HR57" s="689"/>
      <c r="HS57" s="689"/>
      <c r="HT57" s="689"/>
      <c r="HU57" s="689"/>
      <c r="HV57" s="689"/>
      <c r="HW57" s="689"/>
      <c r="HX57" s="689"/>
      <c r="HY57" s="689"/>
      <c r="HZ57" s="689"/>
      <c r="IA57" s="689"/>
      <c r="IB57" s="689"/>
      <c r="IC57" s="689"/>
      <c r="ID57" s="689"/>
      <c r="IE57" s="689"/>
      <c r="IF57" s="689"/>
      <c r="IG57" s="689"/>
      <c r="IH57" s="689"/>
      <c r="II57" s="689"/>
      <c r="IJ57" s="689"/>
      <c r="IK57" s="689"/>
      <c r="IL57" s="689"/>
      <c r="IM57" s="689"/>
      <c r="IN57" s="689"/>
      <c r="IO57" s="689"/>
      <c r="IP57" s="689"/>
      <c r="IQ57" s="689"/>
      <c r="IR57" s="689"/>
      <c r="IS57" s="689"/>
      <c r="IT57" s="689"/>
    </row>
    <row r="58" spans="23:254" s="715" customFormat="1" ht="12.75">
      <c r="W58" s="689"/>
      <c r="X58" s="689"/>
      <c r="Y58" s="689"/>
      <c r="Z58" s="689"/>
      <c r="AA58" s="689"/>
      <c r="AB58" s="689"/>
      <c r="AC58" s="689"/>
      <c r="AD58" s="689"/>
      <c r="AE58" s="689"/>
      <c r="AF58" s="689"/>
      <c r="AG58" s="689"/>
      <c r="AH58" s="689"/>
      <c r="AI58" s="689"/>
      <c r="AJ58" s="689"/>
      <c r="AK58" s="689"/>
      <c r="AL58" s="689"/>
      <c r="AM58" s="689"/>
      <c r="AN58" s="689"/>
      <c r="AO58" s="689"/>
      <c r="AP58" s="689"/>
      <c r="AQ58" s="689"/>
      <c r="AR58" s="689"/>
      <c r="AS58" s="689"/>
      <c r="AT58" s="689"/>
      <c r="AU58" s="689"/>
      <c r="AV58" s="689"/>
      <c r="AW58" s="689"/>
      <c r="AX58" s="689"/>
      <c r="AY58" s="689"/>
      <c r="AZ58" s="689"/>
      <c r="BA58" s="689"/>
      <c r="BB58" s="689"/>
      <c r="BC58" s="689"/>
      <c r="BD58" s="689"/>
      <c r="BE58" s="689"/>
      <c r="BF58" s="689"/>
      <c r="BG58" s="689"/>
      <c r="BH58" s="689"/>
      <c r="BI58" s="689"/>
      <c r="BJ58" s="689"/>
      <c r="BK58" s="689"/>
      <c r="BL58" s="689"/>
      <c r="BM58" s="689"/>
      <c r="BN58" s="689"/>
      <c r="BO58" s="689"/>
      <c r="BP58" s="689"/>
      <c r="BQ58" s="689"/>
      <c r="BR58" s="689"/>
      <c r="BS58" s="689"/>
      <c r="BT58" s="689"/>
      <c r="BU58" s="689"/>
      <c r="BV58" s="689"/>
      <c r="BW58" s="689"/>
      <c r="BX58" s="689"/>
      <c r="BY58" s="689"/>
      <c r="BZ58" s="689"/>
      <c r="CA58" s="689"/>
      <c r="CB58" s="689"/>
      <c r="CC58" s="689"/>
      <c r="CD58" s="689"/>
      <c r="CE58" s="689"/>
      <c r="CF58" s="689"/>
      <c r="CG58" s="689"/>
      <c r="CH58" s="689"/>
      <c r="CI58" s="689"/>
      <c r="CJ58" s="689"/>
      <c r="CK58" s="689"/>
      <c r="CL58" s="689"/>
      <c r="CM58" s="689"/>
      <c r="CN58" s="689"/>
      <c r="CO58" s="689"/>
      <c r="CP58" s="689"/>
      <c r="CQ58" s="689"/>
      <c r="CR58" s="689"/>
      <c r="CS58" s="689"/>
      <c r="CT58" s="689"/>
      <c r="CU58" s="689"/>
      <c r="CV58" s="689"/>
      <c r="CW58" s="689"/>
      <c r="CX58" s="689"/>
      <c r="CY58" s="689"/>
      <c r="CZ58" s="689"/>
      <c r="DA58" s="689"/>
      <c r="DB58" s="689"/>
      <c r="DC58" s="689"/>
      <c r="DD58" s="689"/>
      <c r="DE58" s="689"/>
      <c r="DF58" s="689"/>
      <c r="DG58" s="689"/>
      <c r="DH58" s="689"/>
      <c r="DI58" s="689"/>
      <c r="DJ58" s="689"/>
      <c r="DK58" s="689"/>
      <c r="DL58" s="689"/>
      <c r="DM58" s="689"/>
      <c r="DN58" s="689"/>
      <c r="DO58" s="689"/>
      <c r="DP58" s="689"/>
      <c r="DQ58" s="689"/>
      <c r="DR58" s="689"/>
      <c r="DS58" s="689"/>
      <c r="DT58" s="689"/>
      <c r="DU58" s="689"/>
      <c r="DV58" s="689"/>
      <c r="DW58" s="689"/>
      <c r="DX58" s="689"/>
      <c r="DY58" s="689"/>
      <c r="DZ58" s="689"/>
      <c r="EA58" s="689"/>
      <c r="EB58" s="689"/>
      <c r="EC58" s="689"/>
      <c r="ED58" s="689"/>
      <c r="EE58" s="689"/>
      <c r="EF58" s="689"/>
      <c r="EG58" s="689"/>
      <c r="EH58" s="689"/>
      <c r="EI58" s="689"/>
      <c r="EJ58" s="689"/>
      <c r="EK58" s="689"/>
      <c r="EL58" s="689"/>
      <c r="EM58" s="689"/>
      <c r="EN58" s="689"/>
      <c r="EO58" s="689"/>
      <c r="EP58" s="689"/>
      <c r="EQ58" s="689"/>
      <c r="ER58" s="689"/>
      <c r="ES58" s="689"/>
      <c r="ET58" s="689"/>
      <c r="EU58" s="689"/>
      <c r="EV58" s="689"/>
      <c r="EW58" s="689"/>
      <c r="EX58" s="689"/>
      <c r="EY58" s="689"/>
      <c r="EZ58" s="689"/>
      <c r="FA58" s="689"/>
      <c r="FB58" s="689"/>
      <c r="FC58" s="689"/>
      <c r="FD58" s="689"/>
      <c r="FE58" s="689"/>
      <c r="FF58" s="689"/>
      <c r="FG58" s="689"/>
      <c r="FH58" s="689"/>
      <c r="FI58" s="689"/>
      <c r="FJ58" s="689"/>
      <c r="FK58" s="689"/>
      <c r="FL58" s="689"/>
      <c r="FM58" s="689"/>
      <c r="FN58" s="689"/>
      <c r="FO58" s="689"/>
      <c r="FP58" s="689"/>
      <c r="FQ58" s="689"/>
      <c r="FR58" s="689"/>
      <c r="FS58" s="689"/>
      <c r="FT58" s="689"/>
      <c r="FU58" s="689"/>
      <c r="FV58" s="689"/>
      <c r="FW58" s="689"/>
      <c r="FX58" s="689"/>
      <c r="FY58" s="689"/>
      <c r="FZ58" s="689"/>
      <c r="GA58" s="689"/>
      <c r="GB58" s="689"/>
      <c r="GC58" s="689"/>
      <c r="GD58" s="689"/>
      <c r="GE58" s="689"/>
      <c r="GF58" s="689"/>
      <c r="GG58" s="689"/>
      <c r="GH58" s="689"/>
      <c r="GI58" s="689"/>
      <c r="GJ58" s="689"/>
      <c r="GK58" s="689"/>
      <c r="GL58" s="689"/>
      <c r="GM58" s="689"/>
      <c r="GN58" s="689"/>
      <c r="GO58" s="689"/>
      <c r="GP58" s="689"/>
      <c r="GQ58" s="689"/>
      <c r="GR58" s="689"/>
      <c r="GS58" s="689"/>
      <c r="GT58" s="689"/>
      <c r="GU58" s="689"/>
      <c r="GV58" s="689"/>
      <c r="GW58" s="689"/>
      <c r="GX58" s="689"/>
      <c r="GY58" s="689"/>
      <c r="GZ58" s="689"/>
      <c r="HA58" s="689"/>
      <c r="HB58" s="689"/>
      <c r="HC58" s="689"/>
      <c r="HD58" s="689"/>
      <c r="HE58" s="689"/>
      <c r="HF58" s="689"/>
      <c r="HG58" s="689"/>
      <c r="HH58" s="689"/>
      <c r="HI58" s="689"/>
      <c r="HJ58" s="689"/>
      <c r="HK58" s="689"/>
      <c r="HL58" s="689"/>
      <c r="HM58" s="689"/>
      <c r="HN58" s="689"/>
      <c r="HO58" s="689"/>
      <c r="HP58" s="689"/>
      <c r="HQ58" s="689"/>
      <c r="HR58" s="689"/>
      <c r="HS58" s="689"/>
      <c r="HT58" s="689"/>
      <c r="HU58" s="689"/>
      <c r="HV58" s="689"/>
      <c r="HW58" s="689"/>
      <c r="HX58" s="689"/>
      <c r="HY58" s="689"/>
      <c r="HZ58" s="689"/>
      <c r="IA58" s="689"/>
      <c r="IB58" s="689"/>
      <c r="IC58" s="689"/>
      <c r="ID58" s="689"/>
      <c r="IE58" s="689"/>
      <c r="IF58" s="689"/>
      <c r="IG58" s="689"/>
      <c r="IH58" s="689"/>
      <c r="II58" s="689"/>
      <c r="IJ58" s="689"/>
      <c r="IK58" s="689"/>
      <c r="IL58" s="689"/>
      <c r="IM58" s="689"/>
      <c r="IN58" s="689"/>
      <c r="IO58" s="689"/>
      <c r="IP58" s="689"/>
      <c r="IQ58" s="689"/>
      <c r="IR58" s="689"/>
      <c r="IS58" s="689"/>
      <c r="IT58" s="689"/>
    </row>
    <row r="59" spans="23:254" s="715" customFormat="1" ht="12.75">
      <c r="W59" s="689"/>
      <c r="X59" s="689"/>
      <c r="Y59" s="689"/>
      <c r="Z59" s="689"/>
      <c r="AA59" s="689"/>
      <c r="AB59" s="689"/>
      <c r="AC59" s="689"/>
      <c r="AD59" s="689"/>
      <c r="AE59" s="689"/>
      <c r="AF59" s="689"/>
      <c r="AG59" s="689"/>
      <c r="AH59" s="689"/>
      <c r="AI59" s="689"/>
      <c r="AJ59" s="689"/>
      <c r="AK59" s="689"/>
      <c r="AL59" s="689"/>
      <c r="AM59" s="689"/>
      <c r="AN59" s="689"/>
      <c r="AO59" s="689"/>
      <c r="AP59" s="689"/>
      <c r="AQ59" s="689"/>
      <c r="AR59" s="689"/>
      <c r="AS59" s="689"/>
      <c r="AT59" s="689"/>
      <c r="AU59" s="689"/>
      <c r="AV59" s="689"/>
      <c r="AW59" s="689"/>
      <c r="AX59" s="689"/>
      <c r="AY59" s="689"/>
      <c r="AZ59" s="689"/>
      <c r="BA59" s="689"/>
      <c r="BB59" s="689"/>
      <c r="BC59" s="689"/>
      <c r="BD59" s="689"/>
      <c r="BE59" s="689"/>
      <c r="BF59" s="689"/>
      <c r="BG59" s="689"/>
      <c r="BH59" s="689"/>
      <c r="BI59" s="689"/>
      <c r="BJ59" s="689"/>
      <c r="BK59" s="689"/>
      <c r="BL59" s="689"/>
      <c r="BM59" s="689"/>
      <c r="BN59" s="689"/>
      <c r="BO59" s="689"/>
      <c r="BP59" s="689"/>
      <c r="BQ59" s="689"/>
      <c r="BR59" s="689"/>
      <c r="BS59" s="689"/>
      <c r="BT59" s="689"/>
      <c r="BU59" s="689"/>
      <c r="BV59" s="689"/>
      <c r="BW59" s="689"/>
      <c r="BX59" s="689"/>
      <c r="BY59" s="689"/>
      <c r="BZ59" s="689"/>
      <c r="CA59" s="689"/>
      <c r="CB59" s="689"/>
      <c r="CC59" s="689"/>
      <c r="CD59" s="689"/>
      <c r="CE59" s="689"/>
      <c r="CF59" s="689"/>
      <c r="CG59" s="689"/>
      <c r="CH59" s="689"/>
      <c r="CI59" s="689"/>
      <c r="CJ59" s="689"/>
      <c r="CK59" s="689"/>
      <c r="CL59" s="689"/>
      <c r="CM59" s="689"/>
      <c r="CN59" s="689"/>
      <c r="CO59" s="689"/>
      <c r="CP59" s="689"/>
      <c r="CQ59" s="689"/>
      <c r="CR59" s="689"/>
      <c r="CS59" s="689"/>
      <c r="CT59" s="689"/>
      <c r="CU59" s="689"/>
      <c r="CV59" s="689"/>
      <c r="CW59" s="689"/>
      <c r="CX59" s="689"/>
      <c r="CY59" s="689"/>
      <c r="CZ59" s="689"/>
      <c r="DA59" s="689"/>
      <c r="DB59" s="689"/>
      <c r="DC59" s="689"/>
      <c r="DD59" s="689"/>
      <c r="DE59" s="689"/>
      <c r="DF59" s="689"/>
      <c r="DG59" s="689"/>
      <c r="DH59" s="689"/>
      <c r="DI59" s="689"/>
      <c r="DJ59" s="689"/>
      <c r="DK59" s="689"/>
      <c r="DL59" s="689"/>
      <c r="DM59" s="689"/>
      <c r="DN59" s="689"/>
      <c r="DO59" s="689"/>
      <c r="DP59" s="689"/>
      <c r="DQ59" s="689"/>
      <c r="DR59" s="689"/>
      <c r="DS59" s="689"/>
      <c r="DT59" s="689"/>
      <c r="DU59" s="689"/>
      <c r="DV59" s="689"/>
      <c r="DW59" s="689"/>
      <c r="DX59" s="689"/>
      <c r="DY59" s="689"/>
      <c r="DZ59" s="689"/>
      <c r="EA59" s="689"/>
      <c r="EB59" s="689"/>
      <c r="EC59" s="689"/>
      <c r="ED59" s="689"/>
      <c r="EE59" s="689"/>
      <c r="EF59" s="689"/>
      <c r="EG59" s="689"/>
      <c r="EH59" s="689"/>
      <c r="EI59" s="689"/>
      <c r="EJ59" s="689"/>
      <c r="EK59" s="689"/>
      <c r="EL59" s="689"/>
      <c r="EM59" s="689"/>
      <c r="EN59" s="689"/>
      <c r="EO59" s="689"/>
      <c r="EP59" s="689"/>
      <c r="EQ59" s="689"/>
      <c r="ER59" s="689"/>
      <c r="ES59" s="689"/>
      <c r="ET59" s="689"/>
      <c r="EU59" s="689"/>
      <c r="EV59" s="689"/>
      <c r="EW59" s="689"/>
      <c r="EX59" s="689"/>
      <c r="EY59" s="689"/>
      <c r="EZ59" s="689"/>
      <c r="FA59" s="689"/>
      <c r="FB59" s="689"/>
      <c r="FC59" s="689"/>
      <c r="FD59" s="689"/>
      <c r="FE59" s="689"/>
      <c r="FF59" s="689"/>
      <c r="FG59" s="689"/>
      <c r="FH59" s="689"/>
      <c r="FI59" s="689"/>
      <c r="FJ59" s="689"/>
      <c r="FK59" s="689"/>
      <c r="FL59" s="689"/>
      <c r="FM59" s="689"/>
      <c r="FN59" s="689"/>
      <c r="FO59" s="689"/>
      <c r="FP59" s="689"/>
      <c r="FQ59" s="689"/>
      <c r="FR59" s="689"/>
      <c r="FS59" s="689"/>
      <c r="FT59" s="689"/>
      <c r="FU59" s="689"/>
      <c r="FV59" s="689"/>
      <c r="FW59" s="689"/>
      <c r="FX59" s="689"/>
      <c r="FY59" s="689"/>
      <c r="FZ59" s="689"/>
      <c r="GA59" s="689"/>
      <c r="GB59" s="689"/>
      <c r="GC59" s="689"/>
      <c r="GD59" s="689"/>
      <c r="GE59" s="689"/>
      <c r="GF59" s="689"/>
      <c r="GG59" s="689"/>
      <c r="GH59" s="689"/>
      <c r="GI59" s="689"/>
      <c r="GJ59" s="689"/>
      <c r="GK59" s="689"/>
      <c r="GL59" s="689"/>
      <c r="GM59" s="689"/>
      <c r="GN59" s="689"/>
      <c r="GO59" s="689"/>
      <c r="GP59" s="689"/>
      <c r="GQ59" s="689"/>
      <c r="GR59" s="689"/>
      <c r="GS59" s="689"/>
      <c r="GT59" s="689"/>
      <c r="GU59" s="689"/>
      <c r="GV59" s="689"/>
      <c r="GW59" s="689"/>
      <c r="GX59" s="689"/>
      <c r="GY59" s="689"/>
      <c r="GZ59" s="689"/>
      <c r="HA59" s="689"/>
      <c r="HB59" s="689"/>
      <c r="HC59" s="689"/>
      <c r="HD59" s="689"/>
      <c r="HE59" s="689"/>
      <c r="HF59" s="689"/>
      <c r="HG59" s="689"/>
      <c r="HH59" s="689"/>
      <c r="HI59" s="689"/>
      <c r="HJ59" s="689"/>
      <c r="HK59" s="689"/>
      <c r="HL59" s="689"/>
      <c r="HM59" s="689"/>
      <c r="HN59" s="689"/>
      <c r="HO59" s="689"/>
      <c r="HP59" s="689"/>
      <c r="HQ59" s="689"/>
      <c r="HR59" s="689"/>
      <c r="HS59" s="689"/>
      <c r="HT59" s="689"/>
      <c r="HU59" s="689"/>
      <c r="HV59" s="689"/>
      <c r="HW59" s="689"/>
      <c r="HX59" s="689"/>
      <c r="HY59" s="689"/>
      <c r="HZ59" s="689"/>
      <c r="IA59" s="689"/>
      <c r="IB59" s="689"/>
      <c r="IC59" s="689"/>
      <c r="ID59" s="689"/>
      <c r="IE59" s="689"/>
      <c r="IF59" s="689"/>
      <c r="IG59" s="689"/>
      <c r="IH59" s="689"/>
      <c r="II59" s="689"/>
      <c r="IJ59" s="689"/>
      <c r="IK59" s="689"/>
      <c r="IL59" s="689"/>
      <c r="IM59" s="689"/>
      <c r="IN59" s="689"/>
      <c r="IO59" s="689"/>
      <c r="IP59" s="689"/>
      <c r="IQ59" s="689"/>
      <c r="IR59" s="689"/>
      <c r="IS59" s="689"/>
      <c r="IT59" s="689"/>
    </row>
    <row r="60" spans="23:254" s="715" customFormat="1" ht="12.75">
      <c r="W60" s="689"/>
      <c r="X60" s="689"/>
      <c r="Y60" s="689"/>
      <c r="Z60" s="689"/>
      <c r="AA60" s="689"/>
      <c r="AB60" s="689"/>
      <c r="AC60" s="689"/>
      <c r="AD60" s="689"/>
      <c r="AE60" s="689"/>
      <c r="AF60" s="689"/>
      <c r="AG60" s="689"/>
      <c r="AH60" s="689"/>
      <c r="AI60" s="689"/>
      <c r="AJ60" s="689"/>
      <c r="AK60" s="689"/>
      <c r="AL60" s="689"/>
      <c r="AM60" s="689"/>
      <c r="AN60" s="689"/>
      <c r="AO60" s="689"/>
      <c r="AP60" s="689"/>
      <c r="AQ60" s="689"/>
      <c r="AR60" s="689"/>
      <c r="AS60" s="689"/>
      <c r="AT60" s="689"/>
      <c r="AU60" s="689"/>
      <c r="AV60" s="689"/>
      <c r="AW60" s="689"/>
      <c r="AX60" s="689"/>
      <c r="AY60" s="689"/>
      <c r="AZ60" s="689"/>
      <c r="BA60" s="689"/>
      <c r="BB60" s="689"/>
      <c r="BC60" s="689"/>
      <c r="BD60" s="689"/>
      <c r="BE60" s="689"/>
      <c r="BF60" s="689"/>
      <c r="BG60" s="689"/>
      <c r="BH60" s="689"/>
      <c r="BI60" s="689"/>
      <c r="BJ60" s="689"/>
      <c r="BK60" s="689"/>
      <c r="BL60" s="689"/>
      <c r="BM60" s="689"/>
      <c r="BN60" s="689"/>
      <c r="BO60" s="689"/>
      <c r="BP60" s="689"/>
      <c r="BQ60" s="689"/>
      <c r="BR60" s="689"/>
      <c r="BS60" s="689"/>
      <c r="BT60" s="689"/>
      <c r="BU60" s="689"/>
      <c r="BV60" s="689"/>
      <c r="BW60" s="689"/>
      <c r="BX60" s="689"/>
      <c r="BY60" s="689"/>
      <c r="BZ60" s="689"/>
      <c r="CA60" s="689"/>
      <c r="CB60" s="689"/>
      <c r="CC60" s="689"/>
      <c r="CD60" s="689"/>
      <c r="CE60" s="689"/>
      <c r="CF60" s="689"/>
      <c r="CG60" s="689"/>
      <c r="CH60" s="689"/>
      <c r="CI60" s="689"/>
      <c r="CJ60" s="689"/>
      <c r="CK60" s="689"/>
      <c r="CL60" s="689"/>
      <c r="CM60" s="689"/>
      <c r="CN60" s="689"/>
      <c r="CO60" s="689"/>
      <c r="CP60" s="689"/>
      <c r="CQ60" s="689"/>
      <c r="CR60" s="689"/>
      <c r="CS60" s="689"/>
      <c r="CT60" s="689"/>
      <c r="CU60" s="689"/>
      <c r="CV60" s="689"/>
      <c r="CW60" s="689"/>
      <c r="CX60" s="689"/>
      <c r="CY60" s="689"/>
      <c r="CZ60" s="689"/>
      <c r="DA60" s="689"/>
      <c r="DB60" s="689"/>
      <c r="DC60" s="689"/>
      <c r="DD60" s="689"/>
      <c r="DE60" s="689"/>
      <c r="DF60" s="689"/>
      <c r="DG60" s="689"/>
      <c r="DH60" s="689"/>
      <c r="DI60" s="689"/>
      <c r="DJ60" s="689"/>
      <c r="DK60" s="689"/>
      <c r="DL60" s="689"/>
      <c r="DM60" s="689"/>
      <c r="DN60" s="689"/>
      <c r="DO60" s="689"/>
      <c r="DP60" s="689"/>
      <c r="DQ60" s="689"/>
      <c r="DR60" s="689"/>
      <c r="DS60" s="689"/>
      <c r="DT60" s="689"/>
      <c r="DU60" s="689"/>
      <c r="DV60" s="689"/>
      <c r="DW60" s="689"/>
      <c r="DX60" s="689"/>
      <c r="DY60" s="689"/>
      <c r="DZ60" s="689"/>
      <c r="EA60" s="689"/>
      <c r="EB60" s="689"/>
      <c r="EC60" s="689"/>
      <c r="ED60" s="689"/>
      <c r="EE60" s="689"/>
      <c r="EF60" s="689"/>
      <c r="EG60" s="689"/>
      <c r="EH60" s="689"/>
      <c r="EI60" s="689"/>
      <c r="EJ60" s="689"/>
      <c r="EK60" s="689"/>
      <c r="EL60" s="689"/>
      <c r="EM60" s="689"/>
      <c r="EN60" s="689"/>
      <c r="EO60" s="689"/>
      <c r="EP60" s="689"/>
      <c r="EQ60" s="689"/>
      <c r="ER60" s="689"/>
      <c r="ES60" s="689"/>
      <c r="ET60" s="689"/>
      <c r="EU60" s="689"/>
      <c r="EV60" s="689"/>
      <c r="EW60" s="689"/>
      <c r="EX60" s="689"/>
      <c r="EY60" s="689"/>
      <c r="EZ60" s="689"/>
      <c r="FA60" s="689"/>
      <c r="FB60" s="689"/>
      <c r="FC60" s="689"/>
      <c r="FD60" s="689"/>
      <c r="FE60" s="689"/>
      <c r="FF60" s="689"/>
      <c r="FG60" s="689"/>
      <c r="FH60" s="689"/>
      <c r="FI60" s="689"/>
      <c r="FJ60" s="689"/>
      <c r="FK60" s="689"/>
      <c r="FL60" s="689"/>
      <c r="FM60" s="689"/>
      <c r="FN60" s="689"/>
      <c r="FO60" s="689"/>
      <c r="FP60" s="689"/>
      <c r="FQ60" s="689"/>
      <c r="FR60" s="689"/>
      <c r="FS60" s="689"/>
      <c r="FT60" s="689"/>
      <c r="FU60" s="689"/>
      <c r="FV60" s="689"/>
      <c r="FW60" s="689"/>
      <c r="FX60" s="689"/>
      <c r="FY60" s="689"/>
      <c r="FZ60" s="689"/>
      <c r="GA60" s="689"/>
      <c r="GB60" s="689"/>
      <c r="GC60" s="689"/>
      <c r="GD60" s="689"/>
      <c r="GE60" s="689"/>
      <c r="GF60" s="689"/>
      <c r="GG60" s="689"/>
      <c r="GH60" s="689"/>
      <c r="GI60" s="689"/>
      <c r="GJ60" s="689"/>
      <c r="GK60" s="689"/>
      <c r="GL60" s="689"/>
      <c r="GM60" s="689"/>
      <c r="GN60" s="689"/>
      <c r="GO60" s="689"/>
      <c r="GP60" s="689"/>
      <c r="GQ60" s="689"/>
      <c r="GR60" s="689"/>
      <c r="GS60" s="689"/>
      <c r="GT60" s="689"/>
      <c r="GU60" s="689"/>
      <c r="GV60" s="689"/>
      <c r="GW60" s="689"/>
      <c r="GX60" s="689"/>
      <c r="GY60" s="689"/>
      <c r="GZ60" s="689"/>
      <c r="HA60" s="689"/>
      <c r="HB60" s="689"/>
      <c r="HC60" s="689"/>
      <c r="HD60" s="689"/>
      <c r="HE60" s="689"/>
      <c r="HF60" s="689"/>
      <c r="HG60" s="689"/>
      <c r="HH60" s="689"/>
      <c r="HI60" s="689"/>
      <c r="HJ60" s="689"/>
      <c r="HK60" s="689"/>
      <c r="HL60" s="689"/>
      <c r="HM60" s="689"/>
      <c r="HN60" s="689"/>
      <c r="HO60" s="689"/>
      <c r="HP60" s="689"/>
      <c r="HQ60" s="689"/>
      <c r="HR60" s="689"/>
      <c r="HS60" s="689"/>
      <c r="HT60" s="689"/>
      <c r="HU60" s="689"/>
      <c r="HV60" s="689"/>
      <c r="HW60" s="689"/>
      <c r="HX60" s="689"/>
      <c r="HY60" s="689"/>
      <c r="HZ60" s="689"/>
      <c r="IA60" s="689"/>
      <c r="IB60" s="689"/>
      <c r="IC60" s="689"/>
      <c r="ID60" s="689"/>
      <c r="IE60" s="689"/>
      <c r="IF60" s="689"/>
      <c r="IG60" s="689"/>
      <c r="IH60" s="689"/>
      <c r="II60" s="689"/>
      <c r="IJ60" s="689"/>
      <c r="IK60" s="689"/>
      <c r="IL60" s="689"/>
      <c r="IM60" s="689"/>
      <c r="IN60" s="689"/>
      <c r="IO60" s="689"/>
      <c r="IP60" s="689"/>
      <c r="IQ60" s="689"/>
      <c r="IR60" s="689"/>
      <c r="IS60" s="689"/>
      <c r="IT60" s="689"/>
    </row>
    <row r="61" spans="23:254" s="715" customFormat="1" ht="12.75">
      <c r="W61" s="689"/>
      <c r="X61" s="689"/>
      <c r="Y61" s="689"/>
      <c r="Z61" s="689"/>
      <c r="AA61" s="689"/>
      <c r="AB61" s="689"/>
      <c r="AC61" s="689"/>
      <c r="AD61" s="689"/>
      <c r="AE61" s="689"/>
      <c r="AF61" s="689"/>
      <c r="AG61" s="689"/>
      <c r="AH61" s="689"/>
      <c r="AI61" s="689"/>
      <c r="AJ61" s="689"/>
      <c r="AK61" s="689"/>
      <c r="AL61" s="689"/>
      <c r="AM61" s="689"/>
      <c r="AN61" s="689"/>
      <c r="AO61" s="689"/>
      <c r="AP61" s="689"/>
      <c r="AQ61" s="689"/>
      <c r="AR61" s="689"/>
      <c r="AS61" s="689"/>
      <c r="AT61" s="689"/>
      <c r="AU61" s="689"/>
      <c r="AV61" s="689"/>
      <c r="AW61" s="689"/>
      <c r="AX61" s="689"/>
      <c r="AY61" s="689"/>
      <c r="AZ61" s="689"/>
      <c r="BA61" s="689"/>
      <c r="BB61" s="689"/>
      <c r="BC61" s="689"/>
      <c r="BD61" s="689"/>
      <c r="BE61" s="689"/>
      <c r="BF61" s="689"/>
      <c r="BG61" s="689"/>
      <c r="BH61" s="689"/>
      <c r="BI61" s="689"/>
      <c r="BJ61" s="689"/>
      <c r="BK61" s="689"/>
      <c r="BL61" s="689"/>
      <c r="BM61" s="689"/>
      <c r="BN61" s="689"/>
      <c r="BO61" s="689"/>
      <c r="BP61" s="689"/>
      <c r="BQ61" s="689"/>
      <c r="BR61" s="689"/>
      <c r="BS61" s="689"/>
      <c r="BT61" s="689"/>
      <c r="BU61" s="689"/>
      <c r="BV61" s="689"/>
      <c r="BW61" s="689"/>
      <c r="BX61" s="689"/>
      <c r="BY61" s="689"/>
      <c r="BZ61" s="689"/>
      <c r="CA61" s="689"/>
      <c r="CB61" s="689"/>
      <c r="CC61" s="689"/>
      <c r="CD61" s="689"/>
      <c r="CE61" s="689"/>
      <c r="CF61" s="689"/>
      <c r="CG61" s="689"/>
      <c r="CH61" s="689"/>
      <c r="CI61" s="689"/>
      <c r="CJ61" s="689"/>
      <c r="CK61" s="689"/>
      <c r="CL61" s="689"/>
      <c r="CM61" s="689"/>
      <c r="CN61" s="689"/>
      <c r="CO61" s="689"/>
      <c r="CP61" s="689"/>
      <c r="CQ61" s="689"/>
      <c r="CR61" s="689"/>
      <c r="CS61" s="689"/>
      <c r="CT61" s="689"/>
      <c r="CU61" s="689"/>
      <c r="CV61" s="689"/>
      <c r="CW61" s="689"/>
      <c r="CX61" s="689"/>
      <c r="CY61" s="689"/>
      <c r="CZ61" s="689"/>
      <c r="DA61" s="689"/>
      <c r="DB61" s="689"/>
      <c r="DC61" s="689"/>
      <c r="DD61" s="689"/>
      <c r="DE61" s="689"/>
      <c r="DF61" s="689"/>
      <c r="DG61" s="689"/>
      <c r="DH61" s="689"/>
      <c r="DI61" s="689"/>
      <c r="DJ61" s="689"/>
      <c r="DK61" s="689"/>
      <c r="DL61" s="689"/>
      <c r="DM61" s="689"/>
      <c r="DN61" s="689"/>
      <c r="DO61" s="689"/>
      <c r="DP61" s="689"/>
      <c r="DQ61" s="689"/>
      <c r="DR61" s="689"/>
      <c r="DS61" s="689"/>
      <c r="DT61" s="689"/>
      <c r="DU61" s="689"/>
      <c r="DV61" s="689"/>
      <c r="DW61" s="689"/>
      <c r="DX61" s="689"/>
      <c r="DY61" s="689"/>
      <c r="DZ61" s="689"/>
      <c r="EA61" s="689"/>
      <c r="EB61" s="689"/>
      <c r="EC61" s="689"/>
      <c r="ED61" s="689"/>
      <c r="EE61" s="689"/>
      <c r="EF61" s="689"/>
      <c r="EG61" s="689"/>
      <c r="EH61" s="689"/>
      <c r="EI61" s="689"/>
      <c r="EJ61" s="689"/>
      <c r="EK61" s="689"/>
      <c r="EL61" s="689"/>
      <c r="EM61" s="689"/>
      <c r="EN61" s="689"/>
      <c r="EO61" s="689"/>
      <c r="EP61" s="689"/>
      <c r="EQ61" s="689"/>
      <c r="ER61" s="689"/>
      <c r="ES61" s="689"/>
      <c r="ET61" s="689"/>
      <c r="EU61" s="689"/>
      <c r="EV61" s="689"/>
      <c r="EW61" s="689"/>
      <c r="EX61" s="689"/>
      <c r="EY61" s="689"/>
      <c r="EZ61" s="689"/>
      <c r="FA61" s="689"/>
      <c r="FB61" s="689"/>
      <c r="FC61" s="689"/>
      <c r="FD61" s="689"/>
      <c r="FE61" s="689"/>
      <c r="FF61" s="689"/>
      <c r="FG61" s="689"/>
      <c r="FH61" s="689"/>
      <c r="FI61" s="689"/>
      <c r="FJ61" s="689"/>
      <c r="FK61" s="689"/>
      <c r="FL61" s="689"/>
      <c r="FM61" s="689"/>
      <c r="FN61" s="689"/>
      <c r="FO61" s="689"/>
      <c r="FP61" s="689"/>
      <c r="FQ61" s="689"/>
      <c r="FR61" s="689"/>
      <c r="FS61" s="689"/>
      <c r="FT61" s="689"/>
      <c r="FU61" s="689"/>
      <c r="FV61" s="689"/>
      <c r="FW61" s="689"/>
      <c r="FX61" s="689"/>
      <c r="FY61" s="689"/>
      <c r="FZ61" s="689"/>
      <c r="GA61" s="689"/>
      <c r="GB61" s="689"/>
      <c r="GC61" s="689"/>
      <c r="GD61" s="689"/>
      <c r="GE61" s="689"/>
      <c r="GF61" s="689"/>
      <c r="GG61" s="689"/>
      <c r="GH61" s="689"/>
      <c r="GI61" s="689"/>
      <c r="GJ61" s="689"/>
      <c r="GK61" s="689"/>
      <c r="GL61" s="689"/>
      <c r="GM61" s="689"/>
      <c r="GN61" s="689"/>
      <c r="GO61" s="689"/>
      <c r="GP61" s="689"/>
      <c r="GQ61" s="689"/>
      <c r="GR61" s="689"/>
      <c r="GS61" s="689"/>
      <c r="GT61" s="689"/>
      <c r="GU61" s="689"/>
      <c r="GV61" s="689"/>
      <c r="GW61" s="689"/>
      <c r="GX61" s="689"/>
      <c r="GY61" s="689"/>
      <c r="GZ61" s="689"/>
      <c r="HA61" s="689"/>
      <c r="HB61" s="689"/>
      <c r="HC61" s="689"/>
      <c r="HD61" s="689"/>
      <c r="HE61" s="689"/>
      <c r="HF61" s="689"/>
      <c r="HG61" s="689"/>
      <c r="HH61" s="689"/>
      <c r="HI61" s="689"/>
      <c r="HJ61" s="689"/>
      <c r="HK61" s="689"/>
      <c r="HL61" s="689"/>
      <c r="HM61" s="689"/>
      <c r="HN61" s="689"/>
      <c r="HO61" s="689"/>
      <c r="HP61" s="689"/>
      <c r="HQ61" s="689"/>
      <c r="HR61" s="689"/>
      <c r="HS61" s="689"/>
      <c r="HT61" s="689"/>
      <c r="HU61" s="689"/>
      <c r="HV61" s="689"/>
      <c r="HW61" s="689"/>
      <c r="HX61" s="689"/>
      <c r="HY61" s="689"/>
      <c r="HZ61" s="689"/>
      <c r="IA61" s="689"/>
      <c r="IB61" s="689"/>
      <c r="IC61" s="689"/>
      <c r="ID61" s="689"/>
      <c r="IE61" s="689"/>
      <c r="IF61" s="689"/>
      <c r="IG61" s="689"/>
      <c r="IH61" s="689"/>
      <c r="II61" s="689"/>
      <c r="IJ61" s="689"/>
      <c r="IK61" s="689"/>
      <c r="IL61" s="689"/>
      <c r="IM61" s="689"/>
      <c r="IN61" s="689"/>
      <c r="IO61" s="689"/>
      <c r="IP61" s="689"/>
      <c r="IQ61" s="689"/>
      <c r="IR61" s="689"/>
      <c r="IS61" s="689"/>
      <c r="IT61" s="689"/>
    </row>
    <row r="62" spans="23:254" s="715" customFormat="1" ht="12.75">
      <c r="W62" s="689"/>
      <c r="X62" s="689"/>
      <c r="Y62" s="689"/>
      <c r="Z62" s="689"/>
      <c r="AA62" s="689"/>
      <c r="AB62" s="689"/>
      <c r="AC62" s="689"/>
      <c r="AD62" s="689"/>
      <c r="AE62" s="689"/>
      <c r="AF62" s="689"/>
      <c r="AG62" s="689"/>
      <c r="AH62" s="689"/>
      <c r="AI62" s="689"/>
      <c r="AJ62" s="689"/>
      <c r="AK62" s="689"/>
      <c r="AL62" s="689"/>
      <c r="AM62" s="689"/>
      <c r="AN62" s="689"/>
      <c r="AO62" s="689"/>
      <c r="AP62" s="689"/>
      <c r="AQ62" s="689"/>
      <c r="AR62" s="689"/>
      <c r="AS62" s="689"/>
      <c r="AT62" s="689"/>
      <c r="AU62" s="689"/>
      <c r="AV62" s="689"/>
      <c r="AW62" s="689"/>
      <c r="AX62" s="689"/>
      <c r="AY62" s="689"/>
      <c r="AZ62" s="689"/>
      <c r="BA62" s="689"/>
      <c r="BB62" s="689"/>
      <c r="BC62" s="689"/>
      <c r="BD62" s="689"/>
      <c r="BE62" s="689"/>
      <c r="BF62" s="689"/>
      <c r="BG62" s="689"/>
      <c r="BH62" s="689"/>
      <c r="BI62" s="689"/>
      <c r="BJ62" s="689"/>
      <c r="BK62" s="689"/>
      <c r="BL62" s="689"/>
      <c r="BM62" s="689"/>
      <c r="BN62" s="689"/>
      <c r="BO62" s="689"/>
      <c r="BP62" s="689"/>
      <c r="BQ62" s="689"/>
      <c r="BR62" s="689"/>
      <c r="BS62" s="689"/>
      <c r="BT62" s="689"/>
      <c r="BU62" s="689"/>
      <c r="BV62" s="689"/>
      <c r="BW62" s="689"/>
      <c r="BX62" s="689"/>
      <c r="BY62" s="689"/>
      <c r="BZ62" s="689"/>
      <c r="CA62" s="689"/>
      <c r="CB62" s="689"/>
      <c r="CC62" s="689"/>
      <c r="CD62" s="689"/>
      <c r="CE62" s="689"/>
      <c r="CF62" s="689"/>
      <c r="CG62" s="689"/>
      <c r="CH62" s="689"/>
      <c r="CI62" s="689"/>
      <c r="CJ62" s="689"/>
      <c r="CK62" s="689"/>
      <c r="CL62" s="689"/>
      <c r="CM62" s="689"/>
      <c r="CN62" s="689"/>
      <c r="CO62" s="689"/>
      <c r="CP62" s="689"/>
      <c r="CQ62" s="689"/>
      <c r="CR62" s="689"/>
      <c r="CS62" s="689"/>
      <c r="CT62" s="689"/>
      <c r="CU62" s="689"/>
      <c r="CV62" s="689"/>
      <c r="CW62" s="689"/>
      <c r="CX62" s="689"/>
      <c r="CY62" s="689"/>
      <c r="CZ62" s="689"/>
      <c r="DA62" s="689"/>
      <c r="DB62" s="689"/>
      <c r="DC62" s="689"/>
      <c r="DD62" s="689"/>
      <c r="DE62" s="689"/>
      <c r="DF62" s="689"/>
      <c r="DG62" s="689"/>
      <c r="DH62" s="689"/>
      <c r="DI62" s="689"/>
      <c r="DJ62" s="689"/>
      <c r="DK62" s="689"/>
      <c r="DL62" s="689"/>
      <c r="DM62" s="689"/>
      <c r="DN62" s="689"/>
      <c r="DO62" s="689"/>
      <c r="DP62" s="689"/>
      <c r="DQ62" s="689"/>
      <c r="DR62" s="689"/>
      <c r="DS62" s="689"/>
      <c r="DT62" s="689"/>
      <c r="DU62" s="689"/>
      <c r="DV62" s="689"/>
      <c r="DW62" s="689"/>
      <c r="DX62" s="689"/>
      <c r="DY62" s="689"/>
      <c r="DZ62" s="689"/>
      <c r="EA62" s="689"/>
      <c r="EB62" s="689"/>
      <c r="EC62" s="689"/>
      <c r="ED62" s="689"/>
      <c r="EE62" s="689"/>
      <c r="EF62" s="689"/>
      <c r="EG62" s="689"/>
      <c r="EH62" s="689"/>
      <c r="EI62" s="689"/>
      <c r="EJ62" s="689"/>
      <c r="EK62" s="689"/>
      <c r="EL62" s="689"/>
      <c r="EM62" s="689"/>
      <c r="EN62" s="689"/>
      <c r="EO62" s="689"/>
      <c r="EP62" s="689"/>
      <c r="EQ62" s="689"/>
      <c r="ER62" s="689"/>
      <c r="ES62" s="689"/>
      <c r="ET62" s="689"/>
      <c r="EU62" s="689"/>
      <c r="EV62" s="689"/>
      <c r="EW62" s="689"/>
      <c r="EX62" s="689"/>
      <c r="EY62" s="689"/>
      <c r="EZ62" s="689"/>
      <c r="FA62" s="689"/>
      <c r="FB62" s="689"/>
      <c r="FC62" s="689"/>
      <c r="FD62" s="689"/>
      <c r="FE62" s="689"/>
      <c r="FF62" s="689"/>
      <c r="FG62" s="689"/>
      <c r="FH62" s="689"/>
      <c r="FI62" s="689"/>
      <c r="FJ62" s="689"/>
      <c r="FK62" s="689"/>
      <c r="FL62" s="689"/>
      <c r="FM62" s="689"/>
      <c r="FN62" s="689"/>
      <c r="FO62" s="689"/>
      <c r="FP62" s="689"/>
      <c r="FQ62" s="689"/>
      <c r="FR62" s="689"/>
      <c r="FS62" s="689"/>
      <c r="FT62" s="689"/>
      <c r="FU62" s="689"/>
      <c r="FV62" s="689"/>
      <c r="FW62" s="689"/>
      <c r="FX62" s="689"/>
      <c r="FY62" s="689"/>
      <c r="FZ62" s="689"/>
      <c r="GA62" s="689"/>
      <c r="GB62" s="689"/>
      <c r="GC62" s="689"/>
      <c r="GD62" s="689"/>
      <c r="GE62" s="689"/>
      <c r="GF62" s="689"/>
      <c r="GG62" s="689"/>
      <c r="GH62" s="689"/>
      <c r="GI62" s="689"/>
      <c r="GJ62" s="689"/>
      <c r="GK62" s="689"/>
      <c r="GL62" s="689"/>
      <c r="GM62" s="689"/>
      <c r="GN62" s="689"/>
      <c r="GO62" s="689"/>
      <c r="GP62" s="689"/>
      <c r="GQ62" s="689"/>
      <c r="GR62" s="689"/>
      <c r="GS62" s="689"/>
      <c r="GT62" s="689"/>
      <c r="GU62" s="689"/>
      <c r="GV62" s="689"/>
      <c r="GW62" s="689"/>
      <c r="GX62" s="689"/>
      <c r="GY62" s="689"/>
      <c r="GZ62" s="689"/>
      <c r="HA62" s="689"/>
      <c r="HB62" s="689"/>
      <c r="HC62" s="689"/>
      <c r="HD62" s="689"/>
      <c r="HE62" s="689"/>
      <c r="HF62" s="689"/>
      <c r="HG62" s="689"/>
      <c r="HH62" s="689"/>
      <c r="HI62" s="689"/>
      <c r="HJ62" s="689"/>
      <c r="HK62" s="689"/>
      <c r="HL62" s="689"/>
      <c r="HM62" s="689"/>
      <c r="HN62" s="689"/>
      <c r="HO62" s="689"/>
      <c r="HP62" s="689"/>
      <c r="HQ62" s="689"/>
      <c r="HR62" s="689"/>
      <c r="HS62" s="689"/>
      <c r="HT62" s="689"/>
      <c r="HU62" s="689"/>
      <c r="HV62" s="689"/>
      <c r="HW62" s="689"/>
      <c r="HX62" s="689"/>
      <c r="HY62" s="689"/>
      <c r="HZ62" s="689"/>
      <c r="IA62" s="689"/>
      <c r="IB62" s="689"/>
      <c r="IC62" s="689"/>
      <c r="ID62" s="689"/>
      <c r="IE62" s="689"/>
      <c r="IF62" s="689"/>
      <c r="IG62" s="689"/>
      <c r="IH62" s="689"/>
      <c r="II62" s="689"/>
      <c r="IJ62" s="689"/>
      <c r="IK62" s="689"/>
      <c r="IL62" s="689"/>
      <c r="IM62" s="689"/>
      <c r="IN62" s="689"/>
      <c r="IO62" s="689"/>
      <c r="IP62" s="689"/>
      <c r="IQ62" s="689"/>
      <c r="IR62" s="689"/>
      <c r="IS62" s="689"/>
      <c r="IT62" s="689"/>
    </row>
    <row r="63" spans="23:254" s="715" customFormat="1" ht="12.75">
      <c r="W63" s="689"/>
      <c r="X63" s="689"/>
      <c r="Y63" s="689"/>
      <c r="Z63" s="689"/>
      <c r="AA63" s="689"/>
      <c r="AB63" s="689"/>
      <c r="AC63" s="689"/>
      <c r="AD63" s="689"/>
      <c r="AE63" s="689"/>
      <c r="AF63" s="689"/>
      <c r="AG63" s="689"/>
      <c r="AH63" s="689"/>
      <c r="AI63" s="689"/>
      <c r="AJ63" s="689"/>
      <c r="AK63" s="689"/>
      <c r="AL63" s="689"/>
      <c r="AM63" s="689"/>
      <c r="AN63" s="689"/>
      <c r="AO63" s="689"/>
      <c r="AP63" s="689"/>
      <c r="AQ63" s="689"/>
      <c r="AR63" s="689"/>
      <c r="AS63" s="689"/>
      <c r="AT63" s="689"/>
      <c r="AU63" s="689"/>
      <c r="AV63" s="689"/>
      <c r="AW63" s="689"/>
      <c r="AX63" s="689"/>
      <c r="AY63" s="689"/>
      <c r="AZ63" s="689"/>
      <c r="BA63" s="689"/>
      <c r="BB63" s="689"/>
      <c r="BC63" s="689"/>
      <c r="BD63" s="689"/>
      <c r="BE63" s="689"/>
      <c r="BF63" s="689"/>
      <c r="BG63" s="689"/>
      <c r="BH63" s="689"/>
      <c r="BI63" s="689"/>
      <c r="BJ63" s="689"/>
      <c r="BK63" s="689"/>
      <c r="BL63" s="689"/>
      <c r="BM63" s="689"/>
      <c r="BN63" s="689"/>
      <c r="BO63" s="689"/>
      <c r="BP63" s="689"/>
      <c r="BQ63" s="689"/>
      <c r="BR63" s="689"/>
      <c r="BS63" s="689"/>
      <c r="BT63" s="689"/>
      <c r="BU63" s="689"/>
      <c r="BV63" s="689"/>
      <c r="BW63" s="689"/>
      <c r="BX63" s="689"/>
      <c r="BY63" s="689"/>
      <c r="BZ63" s="689"/>
      <c r="CA63" s="689"/>
      <c r="CB63" s="689"/>
      <c r="CC63" s="689"/>
      <c r="CD63" s="689"/>
      <c r="CE63" s="689"/>
      <c r="CF63" s="689"/>
      <c r="CG63" s="689"/>
      <c r="CH63" s="689"/>
      <c r="CI63" s="689"/>
      <c r="CJ63" s="689"/>
      <c r="CK63" s="689"/>
      <c r="CL63" s="689"/>
      <c r="CM63" s="689"/>
      <c r="CN63" s="689"/>
      <c r="CO63" s="689"/>
      <c r="CP63" s="689"/>
      <c r="CQ63" s="689"/>
      <c r="CR63" s="689"/>
      <c r="CS63" s="689"/>
      <c r="CT63" s="689"/>
      <c r="CU63" s="689"/>
      <c r="CV63" s="689"/>
      <c r="CW63" s="689"/>
      <c r="CX63" s="689"/>
      <c r="CY63" s="689"/>
      <c r="CZ63" s="689"/>
      <c r="DA63" s="689"/>
      <c r="DB63" s="689"/>
      <c r="DC63" s="689"/>
      <c r="DD63" s="689"/>
      <c r="DE63" s="689"/>
      <c r="DF63" s="689"/>
      <c r="DG63" s="689"/>
      <c r="DH63" s="689"/>
      <c r="DI63" s="689"/>
      <c r="DJ63" s="689"/>
      <c r="DK63" s="689"/>
      <c r="DL63" s="689"/>
      <c r="DM63" s="689"/>
      <c r="DN63" s="689"/>
      <c r="DO63" s="689"/>
      <c r="DP63" s="689"/>
      <c r="DQ63" s="689"/>
      <c r="DR63" s="689"/>
      <c r="DS63" s="689"/>
      <c r="DT63" s="689"/>
      <c r="DU63" s="689"/>
      <c r="DV63" s="689"/>
      <c r="DW63" s="689"/>
      <c r="DX63" s="689"/>
      <c r="DY63" s="689"/>
      <c r="DZ63" s="689"/>
      <c r="EA63" s="689"/>
      <c r="EB63" s="689"/>
      <c r="EC63" s="689"/>
      <c r="ED63" s="689"/>
      <c r="EE63" s="689"/>
      <c r="EF63" s="689"/>
      <c r="EG63" s="689"/>
      <c r="EH63" s="689"/>
      <c r="EI63" s="689"/>
      <c r="EJ63" s="689"/>
      <c r="EK63" s="689"/>
      <c r="EL63" s="689"/>
      <c r="EM63" s="689"/>
      <c r="EN63" s="689"/>
      <c r="EO63" s="689"/>
      <c r="EP63" s="689"/>
      <c r="EQ63" s="689"/>
      <c r="ER63" s="689"/>
      <c r="ES63" s="689"/>
      <c r="ET63" s="689"/>
      <c r="EU63" s="689"/>
      <c r="EV63" s="689"/>
      <c r="EW63" s="689"/>
      <c r="EX63" s="689"/>
      <c r="EY63" s="689"/>
      <c r="EZ63" s="689"/>
      <c r="FA63" s="689"/>
      <c r="FB63" s="689"/>
      <c r="FC63" s="689"/>
      <c r="FD63" s="689"/>
      <c r="FE63" s="689"/>
      <c r="FF63" s="689"/>
      <c r="FG63" s="689"/>
      <c r="FH63" s="689"/>
      <c r="FI63" s="689"/>
      <c r="FJ63" s="689"/>
      <c r="FK63" s="689"/>
      <c r="FL63" s="689"/>
      <c r="FM63" s="689"/>
      <c r="FN63" s="689"/>
      <c r="FO63" s="689"/>
      <c r="FP63" s="689"/>
      <c r="FQ63" s="689"/>
      <c r="FR63" s="689"/>
      <c r="FS63" s="689"/>
      <c r="FT63" s="689"/>
      <c r="FU63" s="689"/>
      <c r="FV63" s="689"/>
      <c r="FW63" s="689"/>
      <c r="FX63" s="689"/>
      <c r="FY63" s="689"/>
      <c r="FZ63" s="689"/>
      <c r="GA63" s="689"/>
      <c r="GB63" s="689"/>
      <c r="GC63" s="689"/>
      <c r="GD63" s="689"/>
      <c r="GE63" s="689"/>
      <c r="GF63" s="689"/>
      <c r="GG63" s="689"/>
      <c r="GH63" s="689"/>
      <c r="GI63" s="689"/>
      <c r="GJ63" s="689"/>
      <c r="GK63" s="689"/>
      <c r="GL63" s="689"/>
      <c r="GM63" s="689"/>
      <c r="GN63" s="689"/>
      <c r="GO63" s="689"/>
      <c r="GP63" s="689"/>
      <c r="GQ63" s="689"/>
      <c r="GR63" s="689"/>
      <c r="GS63" s="689"/>
      <c r="GT63" s="689"/>
      <c r="GU63" s="689"/>
      <c r="GV63" s="689"/>
      <c r="GW63" s="689"/>
      <c r="GX63" s="689"/>
      <c r="GY63" s="689"/>
      <c r="GZ63" s="689"/>
      <c r="HA63" s="689"/>
      <c r="HB63" s="689"/>
      <c r="HC63" s="689"/>
      <c r="HD63" s="689"/>
      <c r="HE63" s="689"/>
      <c r="HF63" s="689"/>
      <c r="HG63" s="689"/>
      <c r="HH63" s="689"/>
      <c r="HI63" s="689"/>
      <c r="HJ63" s="689"/>
      <c r="HK63" s="689"/>
      <c r="HL63" s="689"/>
      <c r="HM63" s="689"/>
      <c r="HN63" s="689"/>
      <c r="HO63" s="689"/>
      <c r="HP63" s="689"/>
      <c r="HQ63" s="689"/>
      <c r="HR63" s="689"/>
      <c r="HS63" s="689"/>
      <c r="HT63" s="689"/>
      <c r="HU63" s="689"/>
      <c r="HV63" s="689"/>
      <c r="HW63" s="689"/>
      <c r="HX63" s="689"/>
      <c r="HY63" s="689"/>
      <c r="HZ63" s="689"/>
      <c r="IA63" s="689"/>
      <c r="IB63" s="689"/>
      <c r="IC63" s="689"/>
      <c r="ID63" s="689"/>
      <c r="IE63" s="689"/>
      <c r="IF63" s="689"/>
      <c r="IG63" s="689"/>
      <c r="IH63" s="689"/>
      <c r="II63" s="689"/>
      <c r="IJ63" s="689"/>
      <c r="IK63" s="689"/>
      <c r="IL63" s="689"/>
      <c r="IM63" s="689"/>
      <c r="IN63" s="689"/>
      <c r="IO63" s="689"/>
      <c r="IP63" s="689"/>
      <c r="IQ63" s="689"/>
      <c r="IR63" s="689"/>
      <c r="IS63" s="689"/>
      <c r="IT63" s="689"/>
    </row>
    <row r="64" spans="23:254" s="715" customFormat="1" ht="12.75">
      <c r="W64" s="689"/>
      <c r="X64" s="689"/>
      <c r="Y64" s="689"/>
      <c r="Z64" s="689"/>
      <c r="AA64" s="689"/>
      <c r="AB64" s="689"/>
      <c r="AC64" s="689"/>
      <c r="AD64" s="689"/>
      <c r="AE64" s="689"/>
      <c r="AF64" s="689"/>
      <c r="AG64" s="689"/>
      <c r="AH64" s="689"/>
      <c r="AI64" s="689"/>
      <c r="AJ64" s="689"/>
      <c r="AK64" s="689"/>
      <c r="AL64" s="689"/>
      <c r="AM64" s="689"/>
      <c r="AN64" s="689"/>
      <c r="AO64" s="689"/>
      <c r="AP64" s="689"/>
      <c r="AQ64" s="689"/>
      <c r="AR64" s="689"/>
      <c r="AS64" s="689"/>
      <c r="AT64" s="689"/>
      <c r="AU64" s="689"/>
      <c r="AV64" s="689"/>
      <c r="AW64" s="689"/>
      <c r="AX64" s="689"/>
      <c r="AY64" s="689"/>
      <c r="AZ64" s="689"/>
      <c r="BA64" s="689"/>
      <c r="BB64" s="689"/>
      <c r="BC64" s="689"/>
      <c r="BD64" s="689"/>
      <c r="BE64" s="689"/>
      <c r="BF64" s="689"/>
      <c r="BG64" s="689"/>
      <c r="BH64" s="689"/>
      <c r="BI64" s="689"/>
      <c r="BJ64" s="689"/>
      <c r="BK64" s="689"/>
      <c r="BL64" s="689"/>
      <c r="BM64" s="689"/>
      <c r="BN64" s="689"/>
      <c r="BO64" s="689"/>
      <c r="BP64" s="689"/>
      <c r="BQ64" s="689"/>
      <c r="BR64" s="689"/>
      <c r="BS64" s="689"/>
      <c r="BT64" s="689"/>
      <c r="BU64" s="689"/>
      <c r="BV64" s="689"/>
      <c r="BW64" s="689"/>
      <c r="BX64" s="689"/>
      <c r="BY64" s="689"/>
      <c r="BZ64" s="689"/>
      <c r="CA64" s="689"/>
      <c r="CB64" s="689"/>
      <c r="CC64" s="689"/>
      <c r="CD64" s="689"/>
      <c r="CE64" s="689"/>
      <c r="CF64" s="689"/>
      <c r="CG64" s="689"/>
      <c r="CH64" s="689"/>
      <c r="CI64" s="689"/>
      <c r="CJ64" s="689"/>
      <c r="CK64" s="689"/>
      <c r="CL64" s="689"/>
      <c r="CM64" s="689"/>
      <c r="CN64" s="689"/>
      <c r="CO64" s="689"/>
      <c r="CP64" s="689"/>
      <c r="CQ64" s="689"/>
      <c r="CR64" s="689"/>
      <c r="CS64" s="689"/>
      <c r="CT64" s="689"/>
      <c r="CU64" s="689"/>
      <c r="CV64" s="689"/>
      <c r="CW64" s="689"/>
      <c r="CX64" s="689"/>
      <c r="CY64" s="689"/>
      <c r="CZ64" s="689"/>
      <c r="DA64" s="689"/>
      <c r="DB64" s="689"/>
      <c r="DC64" s="689"/>
      <c r="DD64" s="689"/>
      <c r="DE64" s="689"/>
      <c r="DF64" s="689"/>
      <c r="DG64" s="689"/>
      <c r="DH64" s="689"/>
      <c r="DI64" s="689"/>
      <c r="DJ64" s="689"/>
      <c r="DK64" s="689"/>
      <c r="DL64" s="689"/>
      <c r="DM64" s="689"/>
      <c r="DN64" s="689"/>
      <c r="DO64" s="689"/>
      <c r="DP64" s="689"/>
      <c r="DQ64" s="689"/>
      <c r="DR64" s="689"/>
      <c r="DS64" s="689"/>
      <c r="DT64" s="689"/>
      <c r="DU64" s="689"/>
      <c r="DV64" s="689"/>
      <c r="DW64" s="689"/>
      <c r="DX64" s="689"/>
      <c r="DY64" s="689"/>
      <c r="DZ64" s="689"/>
      <c r="EA64" s="689"/>
      <c r="EB64" s="689"/>
      <c r="EC64" s="689"/>
      <c r="ED64" s="689"/>
      <c r="EE64" s="689"/>
      <c r="EF64" s="689"/>
      <c r="EG64" s="689"/>
      <c r="EH64" s="689"/>
      <c r="EI64" s="689"/>
      <c r="EJ64" s="689"/>
      <c r="EK64" s="689"/>
      <c r="EL64" s="689"/>
      <c r="EM64" s="689"/>
      <c r="EN64" s="689"/>
      <c r="EO64" s="689"/>
      <c r="EP64" s="689"/>
      <c r="EQ64" s="689"/>
      <c r="ER64" s="689"/>
      <c r="ES64" s="689"/>
      <c r="ET64" s="689"/>
      <c r="EU64" s="689"/>
      <c r="EV64" s="689"/>
      <c r="EW64" s="689"/>
      <c r="EX64" s="689"/>
      <c r="EY64" s="689"/>
      <c r="EZ64" s="689"/>
      <c r="FA64" s="689"/>
      <c r="FB64" s="689"/>
      <c r="FC64" s="689"/>
      <c r="FD64" s="689"/>
      <c r="FE64" s="689"/>
      <c r="FF64" s="689"/>
      <c r="FG64" s="689"/>
      <c r="FH64" s="689"/>
      <c r="FI64" s="689"/>
      <c r="FJ64" s="689"/>
      <c r="FK64" s="689"/>
      <c r="FL64" s="689"/>
      <c r="FM64" s="689"/>
      <c r="FN64" s="689"/>
      <c r="FO64" s="689"/>
      <c r="FP64" s="689"/>
      <c r="FQ64" s="689"/>
      <c r="FR64" s="689"/>
      <c r="FS64" s="689"/>
      <c r="FT64" s="689"/>
      <c r="FU64" s="689"/>
      <c r="FV64" s="689"/>
      <c r="FW64" s="689"/>
      <c r="FX64" s="689"/>
      <c r="FY64" s="689"/>
      <c r="FZ64" s="689"/>
      <c r="GA64" s="689"/>
      <c r="GB64" s="689"/>
      <c r="GC64" s="689"/>
      <c r="GD64" s="689"/>
      <c r="GE64" s="689"/>
      <c r="GF64" s="689"/>
      <c r="GG64" s="689"/>
      <c r="GH64" s="689"/>
      <c r="GI64" s="689"/>
      <c r="GJ64" s="689"/>
      <c r="GK64" s="689"/>
      <c r="GL64" s="689"/>
      <c r="GM64" s="689"/>
      <c r="GN64" s="689"/>
      <c r="GO64" s="689"/>
      <c r="GP64" s="689"/>
      <c r="GQ64" s="689"/>
      <c r="GR64" s="689"/>
      <c r="GS64" s="689"/>
      <c r="GT64" s="689"/>
      <c r="GU64" s="689"/>
      <c r="GV64" s="689"/>
      <c r="GW64" s="689"/>
      <c r="GX64" s="689"/>
      <c r="GY64" s="689"/>
      <c r="GZ64" s="689"/>
      <c r="HA64" s="689"/>
      <c r="HB64" s="689"/>
      <c r="HC64" s="689"/>
      <c r="HD64" s="689"/>
      <c r="HE64" s="689"/>
      <c r="HF64" s="689"/>
      <c r="HG64" s="689"/>
      <c r="HH64" s="689"/>
      <c r="HI64" s="689"/>
      <c r="HJ64" s="689"/>
      <c r="HK64" s="689"/>
      <c r="HL64" s="689"/>
      <c r="HM64" s="689"/>
      <c r="HN64" s="689"/>
      <c r="HO64" s="689"/>
      <c r="HP64" s="689"/>
      <c r="HQ64" s="689"/>
      <c r="HR64" s="689"/>
      <c r="HS64" s="689"/>
      <c r="HT64" s="689"/>
      <c r="HU64" s="689"/>
      <c r="HV64" s="689"/>
      <c r="HW64" s="689"/>
      <c r="HX64" s="689"/>
      <c r="HY64" s="689"/>
      <c r="HZ64" s="689"/>
      <c r="IA64" s="689"/>
      <c r="IB64" s="689"/>
      <c r="IC64" s="689"/>
      <c r="ID64" s="689"/>
      <c r="IE64" s="689"/>
      <c r="IF64" s="689"/>
      <c r="IG64" s="689"/>
      <c r="IH64" s="689"/>
      <c r="II64" s="689"/>
      <c r="IJ64" s="689"/>
      <c r="IK64" s="689"/>
      <c r="IL64" s="689"/>
      <c r="IM64" s="689"/>
      <c r="IN64" s="689"/>
      <c r="IO64" s="689"/>
      <c r="IP64" s="689"/>
      <c r="IQ64" s="689"/>
      <c r="IR64" s="689"/>
      <c r="IS64" s="689"/>
      <c r="IT64" s="689"/>
    </row>
    <row r="65" s="715" customFormat="1" ht="12.75"/>
    <row r="66" s="715" customFormat="1" ht="12.75"/>
    <row r="67" s="715" customFormat="1" ht="12.75"/>
    <row r="68" s="715" customFormat="1" ht="12.75"/>
    <row r="69" s="715" customFormat="1" ht="12.75"/>
    <row r="70" s="715" customFormat="1" ht="12.75"/>
    <row r="71" s="715" customFormat="1" ht="12.75"/>
    <row r="72" s="715" customFormat="1" ht="12.75"/>
    <row r="73" s="715" customFormat="1" ht="12.75"/>
    <row r="74" s="715" customFormat="1" ht="12.75"/>
    <row r="75" s="715" customFormat="1" ht="12.75"/>
    <row r="76" s="715" customFormat="1" ht="12.75"/>
  </sheetData>
  <sheetProtection password="92D1" sheet="1" formatCells="0" formatColumns="0" formatRows="0" selectLockedCells="1"/>
  <mergeCells count="44">
    <mergeCell ref="D49:F49"/>
    <mergeCell ref="A42:J42"/>
    <mergeCell ref="J25:J26"/>
    <mergeCell ref="B27:B28"/>
    <mergeCell ref="A45:J45"/>
    <mergeCell ref="C27:H28"/>
    <mergeCell ref="D46:F46"/>
    <mergeCell ref="D47:F47"/>
    <mergeCell ref="D48:F48"/>
    <mergeCell ref="J29:J30"/>
    <mergeCell ref="A37:J40"/>
    <mergeCell ref="B21:B22"/>
    <mergeCell ref="C21:I22"/>
    <mergeCell ref="J21:J22"/>
    <mergeCell ref="C29:I30"/>
    <mergeCell ref="A33:J33"/>
    <mergeCell ref="B29:B30"/>
    <mergeCell ref="J23:J24"/>
    <mergeCell ref="J27:J28"/>
    <mergeCell ref="C23:H24"/>
    <mergeCell ref="J19:J20"/>
    <mergeCell ref="D10:G10"/>
    <mergeCell ref="B23:B24"/>
    <mergeCell ref="A16:J16"/>
    <mergeCell ref="A1:J1"/>
    <mergeCell ref="A3:C3"/>
    <mergeCell ref="D3:G3"/>
    <mergeCell ref="A5:C5"/>
    <mergeCell ref="D5:G5"/>
    <mergeCell ref="A10:C10"/>
    <mergeCell ref="A9:C9"/>
    <mergeCell ref="D9:G9"/>
    <mergeCell ref="D7:G7"/>
    <mergeCell ref="A8:C8"/>
    <mergeCell ref="D8:G8"/>
    <mergeCell ref="A6:C6"/>
    <mergeCell ref="D6:G6"/>
    <mergeCell ref="A7:C7"/>
    <mergeCell ref="B25:B26"/>
    <mergeCell ref="C25:H26"/>
    <mergeCell ref="B19:B20"/>
    <mergeCell ref="C19:I20"/>
    <mergeCell ref="A13:C13"/>
    <mergeCell ref="A14:C14"/>
  </mergeCells>
  <dataValidations count="4">
    <dataValidation type="list" allowBlank="1" showInputMessage="1" showErrorMessage="1" sqref="B29 B32 B19 B25">
      <formula1>"Select,Yes,No,Partially"</formula1>
    </dataValidation>
    <dataValidation type="list" allowBlank="1" showInputMessage="1" showErrorMessage="1" sqref="B27 B23 B21">
      <formula1>"Select,Yes,No"</formula1>
    </dataValidation>
    <dataValidation type="list" allowBlank="1" showInputMessage="1" showErrorMessage="1" sqref="H14">
      <formula1>"Select,N/A,1,2,3,4,5,6,7,8,9,10,11,12,13,14,15,16,17,18,19,20"</formula1>
    </dataValidation>
    <dataValidation type="list" allowBlank="1" showInputMessage="1" showErrorMessage="1" sqref="H6">
      <formula1>"Select,Health Systems Strengthening,HIV/AIDS,HIV/TB,Integrated,Malaria,Tuberculosis"</formula1>
    </dataValidation>
  </dataValidations>
  <printOptions horizontalCentered="1"/>
  <pageMargins left="0.4330708661417323" right="0.35433070866141736" top="0.4330708661417323" bottom="0.5511811023622047" header="0.31496062992125984" footer="0.35433070866141736"/>
  <pageSetup fitToHeight="0" fitToWidth="1" horizontalDpi="600" verticalDpi="600" orientation="landscape" paperSize="9" scale="52" r:id="rId3"/>
  <headerFooter alignWithMargins="0">
    <oddFooter>&amp;R&amp;9Page &amp;P of &amp;N</oddFooter>
  </headerFooter>
  <drawing r:id="rId2"/>
  <legacyDrawing r:id="rId1"/>
</worksheet>
</file>

<file path=xl/worksheets/sheet17.xml><?xml version="1.0" encoding="utf-8"?>
<worksheet xmlns="http://schemas.openxmlformats.org/spreadsheetml/2006/main" xmlns:r="http://schemas.openxmlformats.org/officeDocument/2006/relationships">
  <sheetPr>
    <tabColor indexed="40"/>
    <pageSetUpPr fitToPage="1"/>
  </sheetPr>
  <dimension ref="A1:N37"/>
  <sheetViews>
    <sheetView view="pageBreakPreview" zoomScale="70" zoomScaleNormal="40" zoomScaleSheetLayoutView="70" zoomScalePageLayoutView="55" workbookViewId="0" topLeftCell="A25">
      <selection activeCell="F30" sqref="F30:K30"/>
    </sheetView>
  </sheetViews>
  <sheetFormatPr defaultColWidth="0" defaultRowHeight="12.75"/>
  <cols>
    <col min="1" max="1" width="23.140625" style="72" customWidth="1"/>
    <col min="2" max="2" width="32.28125" style="72" customWidth="1"/>
    <col min="3" max="3" width="18.7109375" style="72" customWidth="1"/>
    <col min="4" max="4" width="23.140625" style="72" customWidth="1"/>
    <col min="5" max="8" width="18.7109375" style="72" customWidth="1"/>
    <col min="9" max="9" width="23.7109375" style="72" customWidth="1"/>
    <col min="10" max="10" width="12.8515625" style="72" customWidth="1"/>
    <col min="11" max="11" width="30.28125" style="72" customWidth="1"/>
    <col min="12" max="12" width="4.8515625" style="83" customWidth="1"/>
    <col min="13" max="14" width="18.57421875" style="69" customWidth="1"/>
    <col min="15" max="255" width="0" style="72" hidden="1" customWidth="1"/>
    <col min="256" max="16384" width="9.140625" style="72" hidden="1" customWidth="1"/>
  </cols>
  <sheetData>
    <row r="1" spans="1:14" s="3" customFormat="1" ht="25.5" customHeight="1">
      <c r="A1" s="1699" t="s">
        <v>239</v>
      </c>
      <c r="B1" s="1699"/>
      <c r="C1" s="1699"/>
      <c r="D1" s="1699"/>
      <c r="E1" s="1699"/>
      <c r="F1" s="1699"/>
      <c r="G1" s="1699"/>
      <c r="H1" s="1699"/>
      <c r="I1" s="1699"/>
      <c r="J1" s="1699"/>
      <c r="K1" s="1699"/>
      <c r="L1" s="905"/>
      <c r="M1" s="905"/>
      <c r="N1" s="905"/>
    </row>
    <row r="2" spans="1:14" s="13" customFormat="1" ht="27" customHeight="1" thickBot="1">
      <c r="A2" s="98" t="s">
        <v>114</v>
      </c>
      <c r="B2" s="72"/>
      <c r="C2" s="72"/>
      <c r="D2" s="72"/>
      <c r="E2" s="72"/>
      <c r="F2" s="72"/>
      <c r="G2" s="72"/>
      <c r="H2" s="72"/>
      <c r="I2" s="72"/>
      <c r="J2" s="72"/>
      <c r="K2" s="72"/>
      <c r="L2" s="69"/>
      <c r="M2" s="69"/>
      <c r="N2" s="69"/>
    </row>
    <row r="3" spans="1:14" s="4" customFormat="1" ht="18" customHeight="1" thickBot="1">
      <c r="A3" s="1326" t="s">
        <v>69</v>
      </c>
      <c r="B3" s="1327"/>
      <c r="C3" s="2008" t="str">
        <f>IF('LFA_Programmatic Progress_1A'!C7="","",'LFA_Programmatic Progress_1A'!C7)</f>
        <v>GEO-H-NCDC</v>
      </c>
      <c r="D3" s="2009"/>
      <c r="E3" s="2009"/>
      <c r="F3" s="2009"/>
      <c r="G3" s="2009"/>
      <c r="H3" s="2009"/>
      <c r="I3" s="2010"/>
      <c r="J3" s="73"/>
      <c r="K3" s="73"/>
      <c r="L3" s="220"/>
      <c r="M3" s="220"/>
      <c r="N3" s="220"/>
    </row>
    <row r="4" spans="1:14" s="4" customFormat="1" ht="15" customHeight="1">
      <c r="A4" s="492" t="s">
        <v>231</v>
      </c>
      <c r="B4" s="512"/>
      <c r="C4" s="53" t="s">
        <v>237</v>
      </c>
      <c r="D4" s="1660" t="str">
        <f>IF('LFA_Programmatic Progress_1A'!D12="Select","",'LFA_Programmatic Progress_1A'!D12)</f>
        <v>Semester</v>
      </c>
      <c r="E4" s="1877"/>
      <c r="F4" s="5" t="s">
        <v>238</v>
      </c>
      <c r="G4" s="508"/>
      <c r="H4" s="508"/>
      <c r="I4" s="47">
        <f>IF('LFA_Programmatic Progress_1A'!F12="Select","",'LFA_Programmatic Progress_1A'!F12)</f>
        <v>3</v>
      </c>
      <c r="J4" s="73"/>
      <c r="K4" s="220"/>
      <c r="L4" s="220"/>
      <c r="M4" s="220"/>
      <c r="N4" s="220"/>
    </row>
    <row r="5" spans="1:14" s="4" customFormat="1" ht="15" customHeight="1">
      <c r="A5" s="513" t="s">
        <v>232</v>
      </c>
      <c r="B5" s="40"/>
      <c r="C5" s="54" t="s">
        <v>200</v>
      </c>
      <c r="D5" s="1714">
        <f>IF('LFA_Programmatic Progress_1A'!D13="","",'LFA_Programmatic Progress_1A'!D13)</f>
        <v>42005</v>
      </c>
      <c r="E5" s="1878"/>
      <c r="F5" s="5" t="s">
        <v>218</v>
      </c>
      <c r="G5" s="509"/>
      <c r="H5" s="509"/>
      <c r="I5" s="520">
        <f>IF('LFA_Programmatic Progress_1A'!F13="","",'LFA_Programmatic Progress_1A'!F13)</f>
        <v>42185</v>
      </c>
      <c r="J5" s="73"/>
      <c r="K5" s="221"/>
      <c r="L5" s="220"/>
      <c r="M5" s="220"/>
      <c r="N5" s="220"/>
    </row>
    <row r="6" spans="1:14" s="4" customFormat="1" ht="15" customHeight="1" thickBot="1">
      <c r="A6" s="55" t="s">
        <v>233</v>
      </c>
      <c r="B6" s="41"/>
      <c r="C6" s="1392">
        <f>IF('LFA_Programmatic Progress_1A'!C14="Select","",'LFA_Programmatic Progress_1A'!C14)</f>
        <v>3</v>
      </c>
      <c r="D6" s="1393"/>
      <c r="E6" s="1393"/>
      <c r="F6" s="1393"/>
      <c r="G6" s="1393"/>
      <c r="H6" s="1393"/>
      <c r="I6" s="1394"/>
      <c r="J6" s="73"/>
      <c r="K6" s="73"/>
      <c r="L6" s="220"/>
      <c r="M6" s="220"/>
      <c r="N6" s="220"/>
    </row>
    <row r="7" spans="1:14" s="3" customFormat="1" ht="16.5" customHeight="1">
      <c r="A7" s="70"/>
      <c r="B7" s="70"/>
      <c r="C7" s="70"/>
      <c r="D7" s="70"/>
      <c r="E7" s="70"/>
      <c r="F7" s="70"/>
      <c r="G7" s="70"/>
      <c r="H7" s="70"/>
      <c r="I7" s="70"/>
      <c r="J7" s="71"/>
      <c r="K7" s="69"/>
      <c r="L7" s="69"/>
      <c r="M7" s="69"/>
      <c r="N7" s="69"/>
    </row>
    <row r="8" spans="1:14" s="17" customFormat="1" ht="20.25" customHeight="1">
      <c r="A8" s="1183" t="s">
        <v>460</v>
      </c>
      <c r="B8" s="1184"/>
      <c r="C8" s="1184"/>
      <c r="D8" s="1185"/>
      <c r="E8" s="1074"/>
      <c r="F8" s="1074"/>
      <c r="G8" s="1074"/>
      <c r="H8" s="1074"/>
      <c r="I8" s="1074"/>
      <c r="J8" s="1074"/>
      <c r="K8" s="1074"/>
      <c r="L8" s="77"/>
      <c r="M8" s="77"/>
      <c r="N8" s="77"/>
    </row>
    <row r="9" spans="1:14" s="74" customFormat="1" ht="15" customHeight="1">
      <c r="A9" s="744"/>
      <c r="B9" s="745"/>
      <c r="C9" s="745"/>
      <c r="D9" s="745"/>
      <c r="E9" s="1113"/>
      <c r="F9" s="1113"/>
      <c r="G9" s="1113"/>
      <c r="H9" s="1113"/>
      <c r="I9" s="1113"/>
      <c r="J9" s="1113"/>
      <c r="K9" s="1114"/>
      <c r="L9" s="77"/>
      <c r="M9" s="77"/>
      <c r="N9" s="77"/>
    </row>
    <row r="10" spans="1:14" s="74" customFormat="1" ht="13.5" customHeight="1" thickBot="1">
      <c r="A10" s="746"/>
      <c r="B10" s="747"/>
      <c r="C10" s="362"/>
      <c r="D10" s="362"/>
      <c r="E10" s="362"/>
      <c r="F10" s="362"/>
      <c r="G10" s="362"/>
      <c r="H10" s="362"/>
      <c r="I10" s="362"/>
      <c r="J10" s="362"/>
      <c r="K10" s="903"/>
      <c r="L10" s="360"/>
      <c r="M10" s="14"/>
      <c r="N10" s="82"/>
    </row>
    <row r="11" spans="1:14" s="13" customFormat="1" ht="22.5" customHeight="1" thickBot="1">
      <c r="A11" s="226"/>
      <c r="B11" s="227"/>
      <c r="C11" s="613" t="s">
        <v>191</v>
      </c>
      <c r="D11" s="614" t="s">
        <v>192</v>
      </c>
      <c r="E11" s="1977" t="s">
        <v>10</v>
      </c>
      <c r="F11" s="1978"/>
      <c r="G11" s="1978"/>
      <c r="H11" s="1978"/>
      <c r="I11" s="1979"/>
      <c r="J11" s="1979"/>
      <c r="K11" s="1980"/>
      <c r="L11" s="14"/>
      <c r="M11" s="14"/>
      <c r="N11" s="14"/>
    </row>
    <row r="12" spans="1:14" s="13" customFormat="1" ht="135" customHeight="1" thickBot="1">
      <c r="A12" s="1966" t="s">
        <v>474</v>
      </c>
      <c r="B12" s="1967"/>
      <c r="C12" s="1253" t="str">
        <f>'PR_Procurement Info_4'!F10</f>
        <v>Yes</v>
      </c>
      <c r="D12" s="1240" t="s">
        <v>217</v>
      </c>
      <c r="E12" s="2012"/>
      <c r="F12" s="2013"/>
      <c r="G12" s="2013"/>
      <c r="H12" s="2013"/>
      <c r="I12" s="2014"/>
      <c r="J12" s="2014"/>
      <c r="K12" s="2015"/>
      <c r="L12" s="14"/>
      <c r="M12" s="14"/>
      <c r="N12" s="14"/>
    </row>
    <row r="13" spans="1:14" s="610" customFormat="1" ht="12" customHeight="1">
      <c r="A13" s="229"/>
      <c r="B13" s="615"/>
      <c r="C13" s="616"/>
      <c r="D13" s="230"/>
      <c r="E13" s="617"/>
      <c r="F13" s="617"/>
      <c r="G13" s="618"/>
      <c r="H13" s="619"/>
      <c r="I13" s="620"/>
      <c r="J13" s="620"/>
      <c r="K13" s="918"/>
      <c r="L13" s="874"/>
      <c r="M13" s="874"/>
      <c r="N13" s="874"/>
    </row>
    <row r="14" spans="1:14" s="534" customFormat="1" ht="22.5" customHeight="1">
      <c r="A14" s="1968" t="s">
        <v>457</v>
      </c>
      <c r="B14" s="1969"/>
      <c r="C14" s="1969"/>
      <c r="D14" s="1969"/>
      <c r="E14" s="621"/>
      <c r="F14" s="622"/>
      <c r="G14" s="622"/>
      <c r="H14" s="228"/>
      <c r="I14" s="623"/>
      <c r="J14" s="228"/>
      <c r="K14" s="919"/>
      <c r="L14" s="625"/>
      <c r="M14" s="874"/>
      <c r="N14" s="874"/>
    </row>
    <row r="15" spans="1:14" s="534" customFormat="1" ht="44.25" customHeight="1" thickBot="1">
      <c r="A15" s="1970" t="s">
        <v>574</v>
      </c>
      <c r="B15" s="1971"/>
      <c r="C15" s="1971"/>
      <c r="D15" s="1971"/>
      <c r="E15" s="1971"/>
      <c r="F15" s="1971"/>
      <c r="G15" s="1971"/>
      <c r="H15" s="1971"/>
      <c r="I15" s="1971"/>
      <c r="J15" s="1971"/>
      <c r="K15" s="1972"/>
      <c r="L15" s="625"/>
      <c r="M15" s="874"/>
      <c r="N15" s="874"/>
    </row>
    <row r="16" spans="1:14" s="91" customFormat="1" ht="22.5" customHeight="1" thickBot="1">
      <c r="A16" s="1981" t="s">
        <v>193</v>
      </c>
      <c r="B16" s="1982"/>
      <c r="C16" s="628"/>
      <c r="D16" s="624"/>
      <c r="E16" s="624"/>
      <c r="F16" s="624"/>
      <c r="G16" s="624"/>
      <c r="H16" s="14"/>
      <c r="I16" s="550"/>
      <c r="J16" s="14"/>
      <c r="K16" s="625"/>
      <c r="L16" s="625"/>
      <c r="M16" s="874"/>
      <c r="N16" s="874"/>
    </row>
    <row r="17" spans="1:14" s="37" customFormat="1" ht="113.25" customHeight="1" thickBot="1">
      <c r="A17" s="1983" t="s">
        <v>194</v>
      </c>
      <c r="B17" s="1984"/>
      <c r="C17" s="1229" t="s">
        <v>475</v>
      </c>
      <c r="D17" s="1229" t="s">
        <v>555</v>
      </c>
      <c r="E17" s="1186" t="s">
        <v>206</v>
      </c>
      <c r="F17" s="1984" t="s">
        <v>207</v>
      </c>
      <c r="G17" s="2011"/>
      <c r="H17" s="1229" t="s">
        <v>476</v>
      </c>
      <c r="I17" s="1229" t="s">
        <v>477</v>
      </c>
      <c r="J17" s="1229" t="s">
        <v>206</v>
      </c>
      <c r="K17" s="1241" t="s">
        <v>207</v>
      </c>
      <c r="L17" s="14"/>
      <c r="M17" s="14"/>
      <c r="N17" s="14"/>
    </row>
    <row r="18" spans="1:14" s="626" customFormat="1" ht="47.25" customHeight="1">
      <c r="A18" s="1973" t="s">
        <v>11</v>
      </c>
      <c r="B18" s="1974"/>
      <c r="C18" s="629"/>
      <c r="D18" s="629"/>
      <c r="E18" s="398">
        <f aca="true" t="shared" si="0" ref="E18:E23">IF(C18="",IF(D18="","",C18-D18),C18-D18)</f>
      </c>
      <c r="F18" s="1975"/>
      <c r="G18" s="1976"/>
      <c r="H18" s="629"/>
      <c r="I18" s="629"/>
      <c r="J18" s="398">
        <f aca="true" t="shared" si="1" ref="J18:J23">IF(H18="",IF(I18="","",H18-I18),H18-I18)</f>
      </c>
      <c r="K18" s="1242"/>
      <c r="L18" s="875"/>
      <c r="M18" s="875"/>
      <c r="N18" s="875"/>
    </row>
    <row r="19" spans="1:14" s="3" customFormat="1" ht="47.25" customHeight="1">
      <c r="A19" s="1964" t="s">
        <v>23</v>
      </c>
      <c r="B19" s="1965"/>
      <c r="C19" s="630"/>
      <c r="D19" s="630"/>
      <c r="E19" s="188">
        <f t="shared" si="0"/>
      </c>
      <c r="F19" s="1962"/>
      <c r="G19" s="1963"/>
      <c r="H19" s="630"/>
      <c r="I19" s="630"/>
      <c r="J19" s="188">
        <f t="shared" si="1"/>
      </c>
      <c r="K19" s="1243"/>
      <c r="L19" s="83"/>
      <c r="M19" s="69"/>
      <c r="N19" s="69"/>
    </row>
    <row r="20" spans="1:14" s="75" customFormat="1" ht="47.25" customHeight="1">
      <c r="A20" s="1964" t="s">
        <v>12</v>
      </c>
      <c r="B20" s="1965"/>
      <c r="C20" s="630"/>
      <c r="D20" s="630"/>
      <c r="E20" s="188">
        <f t="shared" si="0"/>
      </c>
      <c r="F20" s="1962"/>
      <c r="G20" s="1963"/>
      <c r="H20" s="630"/>
      <c r="I20" s="630"/>
      <c r="J20" s="188">
        <f t="shared" si="1"/>
      </c>
      <c r="K20" s="1244"/>
      <c r="L20" s="909"/>
      <c r="M20" s="88"/>
      <c r="N20" s="88"/>
    </row>
    <row r="21" spans="1:14" s="75" customFormat="1" ht="47.25" customHeight="1">
      <c r="A21" s="1964" t="s">
        <v>13</v>
      </c>
      <c r="B21" s="1965"/>
      <c r="C21" s="630"/>
      <c r="D21" s="630"/>
      <c r="E21" s="188">
        <f t="shared" si="0"/>
      </c>
      <c r="F21" s="1962"/>
      <c r="G21" s="1963"/>
      <c r="H21" s="630"/>
      <c r="I21" s="630"/>
      <c r="J21" s="188">
        <f t="shared" si="1"/>
      </c>
      <c r="K21" s="1244"/>
      <c r="L21" s="909"/>
      <c r="M21" s="88"/>
      <c r="N21" s="88"/>
    </row>
    <row r="22" spans="1:14" s="75" customFormat="1" ht="47.25" customHeight="1">
      <c r="A22" s="1964" t="s">
        <v>14</v>
      </c>
      <c r="B22" s="1965"/>
      <c r="C22" s="630"/>
      <c r="D22" s="630"/>
      <c r="E22" s="188">
        <f t="shared" si="0"/>
      </c>
      <c r="F22" s="1962"/>
      <c r="G22" s="1963"/>
      <c r="H22" s="630"/>
      <c r="I22" s="630"/>
      <c r="J22" s="188">
        <f t="shared" si="1"/>
      </c>
      <c r="K22" s="1244"/>
      <c r="L22" s="909"/>
      <c r="M22" s="88"/>
      <c r="N22" s="88"/>
    </row>
    <row r="23" spans="1:14" s="75" customFormat="1" ht="47.25" customHeight="1" thickBot="1">
      <c r="A23" s="2002" t="s">
        <v>15</v>
      </c>
      <c r="B23" s="2003"/>
      <c r="C23" s="631"/>
      <c r="D23" s="631"/>
      <c r="E23" s="391">
        <f t="shared" si="0"/>
      </c>
      <c r="F23" s="1985"/>
      <c r="G23" s="1986"/>
      <c r="H23" s="631"/>
      <c r="I23" s="631"/>
      <c r="J23" s="391">
        <f t="shared" si="1"/>
      </c>
      <c r="K23" s="1245"/>
      <c r="L23" s="909"/>
      <c r="M23" s="88"/>
      <c r="N23" s="88"/>
    </row>
    <row r="24" spans="1:14" s="75" customFormat="1" ht="47.25" customHeight="1" thickBot="1">
      <c r="A24" s="2004" t="s">
        <v>425</v>
      </c>
      <c r="B24" s="2005"/>
      <c r="C24" s="860">
        <f>SUM(C18:C23)</f>
        <v>0</v>
      </c>
      <c r="D24" s="860">
        <f>SUM(D18:D23)</f>
        <v>0</v>
      </c>
      <c r="E24" s="859">
        <f>SUM(E18:E23)</f>
        <v>0</v>
      </c>
      <c r="F24" s="2006"/>
      <c r="G24" s="2007"/>
      <c r="H24" s="860">
        <f>SUM(H18:H23)</f>
        <v>0</v>
      </c>
      <c r="I24" s="860">
        <f>SUM(I18:I23)</f>
        <v>0</v>
      </c>
      <c r="J24" s="859">
        <f>SUM(J18:J23)</f>
        <v>0</v>
      </c>
      <c r="K24" s="1246"/>
      <c r="L24" s="909"/>
      <c r="M24" s="88"/>
      <c r="N24" s="88"/>
    </row>
    <row r="25" spans="1:14" s="75" customFormat="1" ht="32.25" customHeight="1">
      <c r="A25" s="1254"/>
      <c r="B25" s="1254"/>
      <c r="C25" s="1255"/>
      <c r="D25" s="1255"/>
      <c r="E25" s="1255"/>
      <c r="F25" s="1256"/>
      <c r="G25" s="1257"/>
      <c r="H25" s="1255"/>
      <c r="I25" s="1255"/>
      <c r="J25" s="1255"/>
      <c r="K25" s="1256"/>
      <c r="L25" s="909"/>
      <c r="M25" s="88"/>
      <c r="N25" s="88"/>
    </row>
    <row r="26" spans="1:14" s="75" customFormat="1" ht="28.5" customHeight="1" thickBot="1">
      <c r="A26" s="1258"/>
      <c r="B26" s="1258"/>
      <c r="C26" s="1255"/>
      <c r="D26" s="1255"/>
      <c r="E26" s="1255"/>
      <c r="F26" s="1256"/>
      <c r="G26" s="1259"/>
      <c r="H26" s="1255"/>
      <c r="I26" s="1255"/>
      <c r="J26" s="1255"/>
      <c r="K26" s="1256"/>
      <c r="L26" s="909"/>
      <c r="M26" s="88"/>
      <c r="N26" s="88"/>
    </row>
    <row r="27" spans="1:14" s="534" customFormat="1" ht="171.75" customHeight="1" thickBot="1">
      <c r="A27" s="1990" t="s">
        <v>458</v>
      </c>
      <c r="B27" s="1991"/>
      <c r="C27" s="1260" t="str">
        <f>'PR_Procurement Info_4'!F11</f>
        <v>No</v>
      </c>
      <c r="D27" s="1261" t="s">
        <v>217</v>
      </c>
      <c r="E27" s="1992"/>
      <c r="F27" s="1993"/>
      <c r="G27" s="1993"/>
      <c r="H27" s="1993"/>
      <c r="I27" s="1994"/>
      <c r="J27" s="1994"/>
      <c r="K27" s="1995"/>
      <c r="L27" s="874"/>
      <c r="M27" s="874"/>
      <c r="N27" s="874"/>
    </row>
    <row r="28" spans="1:14" s="75" customFormat="1" ht="24.75" customHeight="1" thickBot="1">
      <c r="A28" s="229"/>
      <c r="B28" s="627"/>
      <c r="C28" s="627"/>
      <c r="D28" s="627"/>
      <c r="E28" s="627"/>
      <c r="F28" s="616"/>
      <c r="G28" s="231"/>
      <c r="H28" s="379"/>
      <c r="I28" s="380"/>
      <c r="J28" s="380"/>
      <c r="K28" s="920"/>
      <c r="L28" s="909"/>
      <c r="M28" s="88"/>
      <c r="N28" s="88"/>
    </row>
    <row r="29" spans="1:14" s="75" customFormat="1" ht="38.25" customHeight="1">
      <c r="A29" s="1495" t="s">
        <v>459</v>
      </c>
      <c r="B29" s="1996"/>
      <c r="C29" s="1996"/>
      <c r="D29" s="1996"/>
      <c r="E29" s="1997"/>
      <c r="F29" s="1484" t="s">
        <v>407</v>
      </c>
      <c r="G29" s="1488"/>
      <c r="H29" s="1488"/>
      <c r="I29" s="1488"/>
      <c r="J29" s="1488"/>
      <c r="K29" s="2001"/>
      <c r="L29" s="909"/>
      <c r="M29" s="88"/>
      <c r="N29" s="88"/>
    </row>
    <row r="30" spans="1:14" s="75" customFormat="1" ht="159.75" customHeight="1" thickBot="1">
      <c r="A30" s="1987" t="str">
        <f>IF('PR_Procurement Info_4'!A14:J14="","",'PR_Procurement Info_4'!A14:J14)</f>
        <v>During P3 PR was maintaining regular monitoring of stocks and utilization of medicines and other health supplies by SRs. Based on these data PR was evaluating the requests coming from SRs critically and was asking for additional justifications before agreeing on the amount of products requested and the specifications. Generally, the communication processes with SRs regarding the procurement issue has been improved and SRs starting taking more seriously the consumption data themselves and the stock of the products. 
PR has successfully managed the stocks of all products. Although, due to the lengthy process of approval of the quota for methadone for GF OST Program by MARA (the PR has started the communication with MARA and the Ministry of Health in November, 2014 for procurement of the medicine in 2015), PR couldn't initiate the procurement process early enough and had to borrow some amount of the product from the State OST Program to ensure non-interrupted treatment of the GF OST patients.  The methadone procured within the GF Program was delivered to the country in July and the program was provided with sufficient stock of the drug to cover the needs till the next procurement (to be conducted in 2016). It has to be mantioned that PR's procurement team has managed the procurement of the methadone at very low price (2.35 EUR per unit). 
PR continued the work on institutionalization of the Logistic Information System - warehouse database, namely PR logistic specialist is entering data regarding all products procured. By the end of 2015 SRs will be required to enter the utilization data on all products entered in the system. SRs started reporting the stock of PH and PHPE according to the bench numbers.    
PR has completed the tender for procurement of Mobile Ambulatory cars. The Ambulatories are in the country, they will be provided to the GHRN after finishing the installation of all necessary furniture and the equipment inside. 
The agreement was reached with PPM for utilizing the PFSCM services for procurement of both, first line ARVs with the state funds and second line ARVs with the GF grant money. PR is planning to place the orders for both line medicines by the end of September 2015. The delivery of syringes and condoms for IDA is anticipated in September, 2015 that will also cover the buffer stock needs of Tanadgoma for these products. For GHRN due to increased consumption resulted from Hep C Elimination Program initiation and related increased number of HR clients, PR is planning to conduct about 3 month supply local procurement of syringes and male condoms for PWIDs to cover the buffer stock needs in 2016. 
Considering the start up of hep C free treatment program by the MOLHSA in April 2014, PR has discussed with the program officials the option for free and guaranteed access to the State Hep C program for HIV patients with HCV co-infection. The Decree of the prime minister was issued that guarantees this right for HIV patients. PR and SSA (Social Service Agency) has signed the certificate of acceptance by which PR handed over to the agency the procured interferon and ribavirin. The PR will continue monitoring and will report the indicator for HIV patients who will be treated for hep C at the end of P4.                                                                                                                                                                                                                                                        As it was indicated in PUDR for P2, the GEL exchange rate fluctuation remained one of the key issues that PSM team had to deal with. 
</v>
      </c>
      <c r="B30" s="1988"/>
      <c r="C30" s="1988"/>
      <c r="D30" s="1988"/>
      <c r="E30" s="1989"/>
      <c r="F30" s="1998"/>
      <c r="G30" s="1999"/>
      <c r="H30" s="1999"/>
      <c r="I30" s="1999"/>
      <c r="J30" s="1999"/>
      <c r="K30" s="2000"/>
      <c r="L30" s="909"/>
      <c r="M30" s="88"/>
      <c r="N30" s="88"/>
    </row>
    <row r="31" spans="1:12" s="88" customFormat="1" ht="14.25">
      <c r="A31" s="915"/>
      <c r="B31" s="915"/>
      <c r="C31" s="915"/>
      <c r="D31" s="915"/>
      <c r="E31" s="915"/>
      <c r="F31" s="915"/>
      <c r="G31" s="915"/>
      <c r="H31" s="915"/>
      <c r="I31" s="915"/>
      <c r="J31" s="915"/>
      <c r="K31" s="915"/>
      <c r="L31" s="912"/>
    </row>
    <row r="32" s="88" customFormat="1" ht="14.25">
      <c r="L32" s="909"/>
    </row>
    <row r="33" s="88" customFormat="1" ht="14.25">
      <c r="L33" s="909"/>
    </row>
    <row r="34" s="88" customFormat="1" ht="14.25">
      <c r="L34" s="909"/>
    </row>
    <row r="35" s="88" customFormat="1" ht="14.25">
      <c r="L35" s="909"/>
    </row>
    <row r="36" s="69" customFormat="1" ht="12.75">
      <c r="L36" s="83"/>
    </row>
    <row r="37" s="69" customFormat="1" ht="12.75">
      <c r="L37" s="83"/>
    </row>
  </sheetData>
  <sheetProtection password="92D1" sheet="1" formatCells="0" formatColumns="0" formatRows="0" selectLockedCells="1"/>
  <mergeCells count="34">
    <mergeCell ref="A1:K1"/>
    <mergeCell ref="A3:B3"/>
    <mergeCell ref="C3:I3"/>
    <mergeCell ref="D4:E4"/>
    <mergeCell ref="F17:G17"/>
    <mergeCell ref="D5:E5"/>
    <mergeCell ref="C6:I6"/>
    <mergeCell ref="E12:K12"/>
    <mergeCell ref="F23:G23"/>
    <mergeCell ref="A30:E30"/>
    <mergeCell ref="A27:B27"/>
    <mergeCell ref="E27:K27"/>
    <mergeCell ref="A29:E29"/>
    <mergeCell ref="F30:K30"/>
    <mergeCell ref="F29:K29"/>
    <mergeCell ref="A23:B23"/>
    <mergeCell ref="A24:B24"/>
    <mergeCell ref="F24:G24"/>
    <mergeCell ref="A18:B18"/>
    <mergeCell ref="F18:G18"/>
    <mergeCell ref="E11:K11"/>
    <mergeCell ref="A16:B16"/>
    <mergeCell ref="A17:B17"/>
    <mergeCell ref="A19:B19"/>
    <mergeCell ref="F21:G21"/>
    <mergeCell ref="A22:B22"/>
    <mergeCell ref="A12:B12"/>
    <mergeCell ref="A14:D14"/>
    <mergeCell ref="F20:G20"/>
    <mergeCell ref="A20:B20"/>
    <mergeCell ref="F19:G19"/>
    <mergeCell ref="F22:G22"/>
    <mergeCell ref="A15:K15"/>
    <mergeCell ref="A21:B21"/>
  </mergeCells>
  <conditionalFormatting sqref="F20:G22 F23 E17:F17 F18:F19 K18:K23 C18:D23 C10:L10 H18:I23 H26:I26 C26:D26 K26 F26">
    <cfRule type="cellIs" priority="5" dxfId="13" operator="lessThan" stopIfTrue="1">
      <formula>0</formula>
    </cfRule>
  </conditionalFormatting>
  <conditionalFormatting sqref="F20:G22 F23 J17 E17:F17 K18:K23 F18:F19 C10:E10 H10:L10 H18:I23 H26:I26 K26 F26">
    <cfRule type="cellIs" priority="6" dxfId="12" operator="lessThan" stopIfTrue="1">
      <formula>0</formula>
    </cfRule>
  </conditionalFormatting>
  <conditionalFormatting sqref="F24:F25 K24:K25 C24:D25 H24:I25">
    <cfRule type="cellIs" priority="1" dxfId="13" operator="lessThan" stopIfTrue="1">
      <formula>0</formula>
    </cfRule>
  </conditionalFormatting>
  <conditionalFormatting sqref="F24:F25 K24:K25 H24:I25">
    <cfRule type="cellIs" priority="2" dxfId="12" operator="lessThan" stopIfTrue="1">
      <formula>0</formula>
    </cfRule>
  </conditionalFormatting>
  <dataValidations count="2">
    <dataValidation type="list" allowBlank="1" showInputMessage="1" showErrorMessage="1" sqref="F28 F13:G13 C13 D12 D27">
      <formula1>"Select,Yes,No,N/A"</formula1>
    </dataValidation>
    <dataValidation type="list" allowBlank="1" showInputMessage="1" showErrorMessage="1" sqref="I14 I16">
      <formula1>"Select,Yes,No,Partially,N/A"</formula1>
    </dataValidation>
  </dataValidations>
  <printOptions horizontalCentered="1"/>
  <pageMargins left="0.7480314960629921" right="0.7480314960629921" top="0.1968503937007874" bottom="0.35433070866141736" header="0.15748031496062992" footer="0.15748031496062992"/>
  <pageSetup cellComments="asDisplayed" fitToHeight="0" fitToWidth="1" horizontalDpi="600" verticalDpi="600" orientation="landscape" paperSize="9" scale="55" r:id="rId1"/>
  <headerFooter alignWithMargins="0">
    <oddFooter>&amp;L&amp;9&amp;F&amp;C&amp;A&amp;R&amp;9Page &amp;P of &amp;N</oddFooter>
  </headerFooter>
</worksheet>
</file>

<file path=xl/worksheets/sheet18.xml><?xml version="1.0" encoding="utf-8"?>
<worksheet xmlns="http://schemas.openxmlformats.org/spreadsheetml/2006/main" xmlns:r="http://schemas.openxmlformats.org/officeDocument/2006/relationships">
  <sheetPr>
    <tabColor indexed="40"/>
    <pageSetUpPr fitToPage="1"/>
  </sheetPr>
  <dimension ref="A1:U39"/>
  <sheetViews>
    <sheetView view="pageBreakPreview" zoomScale="60" zoomScaleNormal="70" zoomScalePageLayoutView="55" workbookViewId="0" topLeftCell="A22">
      <selection activeCell="D58" sqref="D58"/>
    </sheetView>
  </sheetViews>
  <sheetFormatPr defaultColWidth="9.140625" defaultRowHeight="12.75"/>
  <cols>
    <col min="1" max="1" width="15.421875" style="69" customWidth="1"/>
    <col min="2" max="2" width="33.140625" style="69" customWidth="1"/>
    <col min="3" max="3" width="25.00390625" style="69" customWidth="1"/>
    <col min="4" max="4" width="22.28125" style="69" customWidth="1"/>
    <col min="5" max="5" width="26.28125" style="69" customWidth="1"/>
    <col min="6" max="6" width="21.7109375" style="69" customWidth="1"/>
    <col min="7" max="7" width="27.57421875" style="69" customWidth="1"/>
    <col min="8" max="8" width="18.57421875" style="69" customWidth="1"/>
    <col min="9" max="9" width="16.421875" style="69" customWidth="1"/>
    <col min="10" max="10" width="63.00390625" style="925" customWidth="1"/>
    <col min="11" max="11" width="2.7109375" style="69" customWidth="1"/>
    <col min="12" max="12" width="10.00390625" style="69" customWidth="1"/>
    <col min="13" max="16384" width="9.140625" style="69" customWidth="1"/>
  </cols>
  <sheetData>
    <row r="1" spans="1:10" ht="23.25" customHeight="1">
      <c r="A1" s="1699" t="s">
        <v>239</v>
      </c>
      <c r="B1" s="1699"/>
      <c r="C1" s="1699"/>
      <c r="D1" s="1699"/>
      <c r="E1" s="1699"/>
      <c r="F1" s="1699"/>
      <c r="G1" s="1699"/>
      <c r="H1" s="1699"/>
      <c r="I1" s="1699"/>
      <c r="J1" s="1699"/>
    </row>
    <row r="2" spans="1:10" ht="18" customHeight="1" thickBot="1">
      <c r="A2" s="98" t="s">
        <v>115</v>
      </c>
      <c r="B2" s="72"/>
      <c r="C2" s="72"/>
      <c r="D2" s="72"/>
      <c r="E2" s="72"/>
      <c r="F2" s="72"/>
      <c r="G2" s="72"/>
      <c r="H2" s="72"/>
      <c r="I2" s="72"/>
      <c r="J2" s="453"/>
    </row>
    <row r="3" spans="1:10" s="220" customFormat="1" ht="27.75" customHeight="1" thickBot="1">
      <c r="A3" s="1326" t="s">
        <v>69</v>
      </c>
      <c r="B3" s="1327"/>
      <c r="C3" s="1404" t="str">
        <f>IF('LFA_Programmatic Progress_1A'!C7="","",'LFA_Programmatic Progress_1A'!C7)</f>
        <v>GEO-H-NCDC</v>
      </c>
      <c r="D3" s="1405"/>
      <c r="E3" s="1405"/>
      <c r="F3" s="1406"/>
      <c r="G3" s="73"/>
      <c r="H3" s="73"/>
      <c r="I3" s="73"/>
      <c r="J3" s="452"/>
    </row>
    <row r="4" spans="1:10" s="220" customFormat="1" ht="15" customHeight="1">
      <c r="A4" s="492" t="s">
        <v>231</v>
      </c>
      <c r="B4" s="512"/>
      <c r="C4" s="53" t="s">
        <v>237</v>
      </c>
      <c r="D4" s="504" t="str">
        <f>IF('LFA_Programmatic Progress_1A'!D12="Select","",'LFA_Programmatic Progress_1A'!D12)</f>
        <v>Semester</v>
      </c>
      <c r="E4" s="5" t="s">
        <v>238</v>
      </c>
      <c r="F4" s="47">
        <f>IF('LFA_Programmatic Progress_1A'!F12="Select","",'LFA_Programmatic Progress_1A'!F12)</f>
        <v>3</v>
      </c>
      <c r="G4" s="73"/>
      <c r="H4" s="73"/>
      <c r="I4" s="73"/>
      <c r="J4" s="452"/>
    </row>
    <row r="5" spans="1:10" s="220" customFormat="1" ht="15" customHeight="1">
      <c r="A5" s="513" t="s">
        <v>232</v>
      </c>
      <c r="B5" s="40"/>
      <c r="C5" s="54" t="s">
        <v>200</v>
      </c>
      <c r="D5" s="519">
        <f>IF('LFA_Programmatic Progress_1A'!D13="","",'LFA_Programmatic Progress_1A'!D13)</f>
        <v>42005</v>
      </c>
      <c r="E5" s="5" t="s">
        <v>218</v>
      </c>
      <c r="F5" s="520">
        <f>IF('LFA_Programmatic Progress_1A'!F13="","",'LFA_Programmatic Progress_1A'!F13)</f>
        <v>42185</v>
      </c>
      <c r="G5" s="73"/>
      <c r="H5" s="73"/>
      <c r="I5" s="73"/>
      <c r="J5" s="452"/>
    </row>
    <row r="6" spans="1:10" s="220" customFormat="1" ht="15" customHeight="1" thickBot="1">
      <c r="A6" s="55" t="s">
        <v>233</v>
      </c>
      <c r="B6" s="41"/>
      <c r="C6" s="1392">
        <f>IF('LFA_Programmatic Progress_1A'!C14="Select","",'LFA_Programmatic Progress_1A'!C14)</f>
        <v>3</v>
      </c>
      <c r="D6" s="1393"/>
      <c r="E6" s="1393"/>
      <c r="F6" s="1394"/>
      <c r="G6" s="73"/>
      <c r="H6" s="73"/>
      <c r="I6" s="73"/>
      <c r="J6" s="452"/>
    </row>
    <row r="7" spans="1:10" ht="12.75">
      <c r="A7" s="72"/>
      <c r="B7" s="72"/>
      <c r="C7" s="72"/>
      <c r="D7" s="72"/>
      <c r="E7" s="72"/>
      <c r="F7" s="72"/>
      <c r="G7" s="72"/>
      <c r="H7" s="72"/>
      <c r="I7" s="72"/>
      <c r="J7" s="453"/>
    </row>
    <row r="8" spans="1:10" ht="15">
      <c r="A8" s="232"/>
      <c r="B8" s="232"/>
      <c r="C8" s="232"/>
      <c r="D8" s="1115"/>
      <c r="E8" s="1115"/>
      <c r="F8" s="1115"/>
      <c r="G8" s="1116"/>
      <c r="H8" s="1116"/>
      <c r="I8" s="632"/>
      <c r="J8" s="1117"/>
    </row>
    <row r="9" spans="1:10" ht="20.25">
      <c r="A9" s="1187" t="s">
        <v>461</v>
      </c>
      <c r="B9" s="1188"/>
      <c r="C9" s="1189"/>
      <c r="D9" s="1145"/>
      <c r="E9" s="1145"/>
      <c r="F9" s="1146"/>
      <c r="G9" s="1145"/>
      <c r="H9" s="1145"/>
      <c r="I9" s="915"/>
      <c r="J9" s="1190"/>
    </row>
    <row r="10" spans="1:21" ht="9" customHeight="1">
      <c r="A10" s="218"/>
      <c r="B10" s="218"/>
      <c r="C10" s="218"/>
      <c r="D10" s="1118"/>
      <c r="E10" s="1118"/>
      <c r="F10" s="1118"/>
      <c r="G10" s="1118"/>
      <c r="H10" s="1118"/>
      <c r="I10" s="1118"/>
      <c r="J10" s="1119"/>
      <c r="K10" s="77"/>
      <c r="L10" s="734"/>
      <c r="M10" s="734"/>
      <c r="N10" s="734"/>
      <c r="O10" s="734"/>
      <c r="P10" s="734"/>
      <c r="Q10" s="734"/>
      <c r="R10" s="734"/>
      <c r="S10" s="734"/>
      <c r="T10" s="734"/>
      <c r="U10" s="734"/>
    </row>
    <row r="11" spans="1:21" ht="69" customHeight="1">
      <c r="A11" s="2029" t="s">
        <v>560</v>
      </c>
      <c r="B11" s="2030"/>
      <c r="C11" s="2030"/>
      <c r="D11" s="2030"/>
      <c r="E11" s="2030"/>
      <c r="F11" s="2030"/>
      <c r="G11" s="2030"/>
      <c r="H11" s="2030"/>
      <c r="I11" s="2030"/>
      <c r="J11" s="2030"/>
      <c r="K11" s="922"/>
      <c r="L11" s="734"/>
      <c r="M11" s="734"/>
      <c r="N11" s="734"/>
      <c r="O11" s="734"/>
      <c r="P11" s="734"/>
      <c r="Q11" s="734"/>
      <c r="R11" s="734"/>
      <c r="S11" s="734"/>
      <c r="T11" s="734"/>
      <c r="U11" s="734"/>
    </row>
    <row r="12" spans="1:18" ht="9.75" customHeight="1" thickBot="1">
      <c r="A12" s="632"/>
      <c r="B12" s="632"/>
      <c r="C12" s="632"/>
      <c r="D12" s="632"/>
      <c r="E12" s="632"/>
      <c r="F12" s="632"/>
      <c r="G12" s="632"/>
      <c r="H12" s="632"/>
      <c r="I12" s="632"/>
      <c r="J12" s="921"/>
      <c r="M12" s="734"/>
      <c r="N12" s="734"/>
      <c r="O12" s="734"/>
      <c r="P12" s="734"/>
      <c r="Q12" s="734"/>
      <c r="R12" s="734"/>
    </row>
    <row r="13" spans="1:19" ht="45" customHeight="1" thickBot="1">
      <c r="A13" s="2025" t="s">
        <v>392</v>
      </c>
      <c r="B13" s="2026"/>
      <c r="C13" s="2025" t="s">
        <v>3</v>
      </c>
      <c r="D13" s="2025"/>
      <c r="E13" s="2025"/>
      <c r="F13" s="2025" t="s">
        <v>4</v>
      </c>
      <c r="G13" s="2025"/>
      <c r="H13" s="2025"/>
      <c r="I13" s="2025"/>
      <c r="J13" s="1217" t="s">
        <v>148</v>
      </c>
      <c r="K13" s="220"/>
      <c r="L13" s="734"/>
      <c r="M13" s="734"/>
      <c r="N13" s="734"/>
      <c r="O13" s="734"/>
      <c r="P13" s="734"/>
      <c r="Q13" s="14"/>
      <c r="R13" s="14"/>
      <c r="S13" s="14"/>
    </row>
    <row r="14" spans="1:15" ht="76.5" customHeight="1">
      <c r="A14" s="2019" t="s">
        <v>217</v>
      </c>
      <c r="B14" s="2020"/>
      <c r="C14" s="2027"/>
      <c r="D14" s="2021"/>
      <c r="E14" s="2028"/>
      <c r="F14" s="2027"/>
      <c r="G14" s="2021"/>
      <c r="H14" s="2021"/>
      <c r="I14" s="2028"/>
      <c r="J14" s="1218"/>
      <c r="K14" s="734"/>
      <c r="L14" s="734"/>
      <c r="M14" s="734"/>
      <c r="N14" s="734"/>
      <c r="O14" s="734"/>
    </row>
    <row r="15" spans="1:10" ht="76.5" customHeight="1">
      <c r="A15" s="2019" t="s">
        <v>217</v>
      </c>
      <c r="B15" s="2020"/>
      <c r="C15" s="2016"/>
      <c r="D15" s="2017"/>
      <c r="E15" s="2018"/>
      <c r="F15" s="2016"/>
      <c r="G15" s="2017"/>
      <c r="H15" s="2017"/>
      <c r="I15" s="2018"/>
      <c r="J15" s="1218"/>
    </row>
    <row r="16" spans="1:11" ht="76.5" customHeight="1">
      <c r="A16" s="2019" t="s">
        <v>217</v>
      </c>
      <c r="B16" s="2020"/>
      <c r="C16" s="2016"/>
      <c r="D16" s="2017"/>
      <c r="E16" s="2018"/>
      <c r="F16" s="2016"/>
      <c r="G16" s="2017"/>
      <c r="H16" s="2017"/>
      <c r="I16" s="2018"/>
      <c r="J16" s="1219"/>
      <c r="K16" s="220"/>
    </row>
    <row r="17" spans="1:11" ht="76.5" customHeight="1">
      <c r="A17" s="2019" t="s">
        <v>217</v>
      </c>
      <c r="B17" s="2020"/>
      <c r="C17" s="2016"/>
      <c r="D17" s="2017"/>
      <c r="E17" s="2018"/>
      <c r="F17" s="2016"/>
      <c r="G17" s="2017"/>
      <c r="H17" s="2017"/>
      <c r="I17" s="2018"/>
      <c r="J17" s="1219"/>
      <c r="K17" s="220"/>
    </row>
    <row r="18" spans="1:10" ht="76.5" customHeight="1">
      <c r="A18" s="2019" t="s">
        <v>217</v>
      </c>
      <c r="B18" s="2020"/>
      <c r="C18" s="2016"/>
      <c r="D18" s="2017"/>
      <c r="E18" s="2018"/>
      <c r="F18" s="2016"/>
      <c r="G18" s="2017"/>
      <c r="H18" s="2017"/>
      <c r="I18" s="2018"/>
      <c r="J18" s="1219"/>
    </row>
    <row r="19" spans="1:10" ht="76.5" customHeight="1">
      <c r="A19" s="2019" t="s">
        <v>217</v>
      </c>
      <c r="B19" s="2020"/>
      <c r="C19" s="2016"/>
      <c r="D19" s="2017"/>
      <c r="E19" s="2018"/>
      <c r="F19" s="2016"/>
      <c r="G19" s="2017"/>
      <c r="H19" s="2017"/>
      <c r="I19" s="2018"/>
      <c r="J19" s="1219"/>
    </row>
    <row r="20" spans="1:10" ht="76.5" customHeight="1">
      <c r="A20" s="2019" t="s">
        <v>217</v>
      </c>
      <c r="B20" s="2020"/>
      <c r="C20" s="2016"/>
      <c r="D20" s="2017"/>
      <c r="E20" s="2018"/>
      <c r="F20" s="2016"/>
      <c r="G20" s="2017"/>
      <c r="H20" s="2017"/>
      <c r="I20" s="2018"/>
      <c r="J20" s="1219"/>
    </row>
    <row r="21" spans="1:10" ht="76.5" customHeight="1">
      <c r="A21" s="2019" t="s">
        <v>217</v>
      </c>
      <c r="B21" s="2020"/>
      <c r="C21" s="2016"/>
      <c r="D21" s="2017"/>
      <c r="E21" s="2018"/>
      <c r="F21" s="2016"/>
      <c r="G21" s="2017"/>
      <c r="H21" s="2017"/>
      <c r="I21" s="2018"/>
      <c r="J21" s="1219"/>
    </row>
    <row r="22" spans="1:10" ht="76.5" customHeight="1">
      <c r="A22" s="2019" t="s">
        <v>217</v>
      </c>
      <c r="B22" s="2020"/>
      <c r="C22" s="2016"/>
      <c r="D22" s="2017"/>
      <c r="E22" s="2018"/>
      <c r="F22" s="2016"/>
      <c r="G22" s="2017"/>
      <c r="H22" s="2017"/>
      <c r="I22" s="2018"/>
      <c r="J22" s="1219"/>
    </row>
    <row r="23" spans="1:10" ht="76.5" customHeight="1" thickBot="1">
      <c r="A23" s="2019" t="s">
        <v>217</v>
      </c>
      <c r="B23" s="2020"/>
      <c r="C23" s="2016"/>
      <c r="D23" s="2017"/>
      <c r="E23" s="2018"/>
      <c r="F23" s="2016"/>
      <c r="G23" s="2017"/>
      <c r="H23" s="2017"/>
      <c r="I23" s="2018"/>
      <c r="J23" s="1219"/>
    </row>
    <row r="24" spans="1:10" ht="76.5" customHeight="1">
      <c r="A24" s="2019" t="s">
        <v>217</v>
      </c>
      <c r="B24" s="2020"/>
      <c r="C24" s="2016"/>
      <c r="D24" s="2021"/>
      <c r="E24" s="2018"/>
      <c r="F24" s="2016"/>
      <c r="G24" s="2017"/>
      <c r="H24" s="2017"/>
      <c r="I24" s="2018"/>
      <c r="J24" s="1219"/>
    </row>
    <row r="25" spans="1:10" ht="76.5" customHeight="1">
      <c r="A25" s="2019" t="s">
        <v>217</v>
      </c>
      <c r="B25" s="2020"/>
      <c r="C25" s="2016"/>
      <c r="D25" s="2017"/>
      <c r="E25" s="2018"/>
      <c r="F25" s="2016"/>
      <c r="G25" s="2017"/>
      <c r="H25" s="2017"/>
      <c r="I25" s="2018"/>
      <c r="J25" s="1219"/>
    </row>
    <row r="26" spans="1:10" ht="76.5" customHeight="1">
      <c r="A26" s="2019" t="s">
        <v>217</v>
      </c>
      <c r="B26" s="2020"/>
      <c r="C26" s="2016"/>
      <c r="D26" s="2017"/>
      <c r="E26" s="2018"/>
      <c r="F26" s="2016"/>
      <c r="G26" s="2017"/>
      <c r="H26" s="2017"/>
      <c r="I26" s="2018"/>
      <c r="J26" s="1219"/>
    </row>
    <row r="27" spans="1:10" ht="76.5" customHeight="1" thickBot="1">
      <c r="A27" s="2031" t="s">
        <v>217</v>
      </c>
      <c r="B27" s="2032"/>
      <c r="C27" s="2022"/>
      <c r="D27" s="2023"/>
      <c r="E27" s="2024"/>
      <c r="F27" s="2022"/>
      <c r="G27" s="2023"/>
      <c r="H27" s="2023"/>
      <c r="I27" s="2024"/>
      <c r="J27" s="1220"/>
    </row>
    <row r="28" ht="12.75">
      <c r="J28" s="923"/>
    </row>
    <row r="29" spans="5:10" ht="12.75">
      <c r="E29" s="734" t="s">
        <v>516</v>
      </c>
      <c r="J29" s="923"/>
    </row>
    <row r="30" spans="1:10" ht="12.75" hidden="1">
      <c r="A30" s="924" t="s">
        <v>217</v>
      </c>
      <c r="J30" s="923"/>
    </row>
    <row r="31" spans="1:10" ht="12.75" hidden="1">
      <c r="A31" s="924" t="s">
        <v>16</v>
      </c>
      <c r="J31" s="923"/>
    </row>
    <row r="32" spans="1:10" ht="12.75" hidden="1">
      <c r="A32" s="924" t="s">
        <v>17</v>
      </c>
      <c r="J32" s="923"/>
    </row>
    <row r="33" ht="12.75" hidden="1">
      <c r="J33" s="923"/>
    </row>
    <row r="34" spans="1:10" ht="12.75" hidden="1">
      <c r="A34" s="924" t="s">
        <v>217</v>
      </c>
      <c r="J34" s="923"/>
    </row>
    <row r="35" ht="12.75" hidden="1">
      <c r="A35" s="924" t="s">
        <v>18</v>
      </c>
    </row>
    <row r="36" ht="12.75" hidden="1">
      <c r="A36" s="924" t="s">
        <v>19</v>
      </c>
    </row>
    <row r="37" ht="12.75" hidden="1">
      <c r="A37" s="924" t="s">
        <v>20</v>
      </c>
    </row>
    <row r="38" ht="12.75" hidden="1">
      <c r="A38" s="924" t="s">
        <v>21</v>
      </c>
    </row>
    <row r="39" ht="12.75" hidden="1">
      <c r="A39" s="924" t="s">
        <v>22</v>
      </c>
    </row>
    <row r="40" ht="12.75" hidden="1"/>
  </sheetData>
  <sheetProtection formatCells="0" formatColumns="0" formatRows="0" insertRows="0"/>
  <mergeCells count="50">
    <mergeCell ref="A1:J1"/>
    <mergeCell ref="A3:B3"/>
    <mergeCell ref="C3:F3"/>
    <mergeCell ref="C6:F6"/>
    <mergeCell ref="A27:B27"/>
    <mergeCell ref="A25:B25"/>
    <mergeCell ref="C14:E14"/>
    <mergeCell ref="A26:B26"/>
    <mergeCell ref="C18:E18"/>
    <mergeCell ref="A24:B24"/>
    <mergeCell ref="F19:I19"/>
    <mergeCell ref="F17:I17"/>
    <mergeCell ref="A11:J11"/>
    <mergeCell ref="F13:I13"/>
    <mergeCell ref="C13:E13"/>
    <mergeCell ref="A17:B17"/>
    <mergeCell ref="A18:B18"/>
    <mergeCell ref="A15:B15"/>
    <mergeCell ref="A16:B16"/>
    <mergeCell ref="F18:I18"/>
    <mergeCell ref="A13:B13"/>
    <mergeCell ref="F14:I14"/>
    <mergeCell ref="C15:E15"/>
    <mergeCell ref="F15:I15"/>
    <mergeCell ref="A14:B14"/>
    <mergeCell ref="C16:E16"/>
    <mergeCell ref="F16:I16"/>
    <mergeCell ref="F25:I25"/>
    <mergeCell ref="C24:E24"/>
    <mergeCell ref="C25:E25"/>
    <mergeCell ref="C27:E27"/>
    <mergeCell ref="F27:I27"/>
    <mergeCell ref="C26:E26"/>
    <mergeCell ref="F26:I26"/>
    <mergeCell ref="F24:I24"/>
    <mergeCell ref="A20:B20"/>
    <mergeCell ref="A21:B21"/>
    <mergeCell ref="A22:B22"/>
    <mergeCell ref="A23:B23"/>
    <mergeCell ref="C19:E19"/>
    <mergeCell ref="C17:E17"/>
    <mergeCell ref="A19:B19"/>
    <mergeCell ref="F20:I20"/>
    <mergeCell ref="F21:I21"/>
    <mergeCell ref="F22:I22"/>
    <mergeCell ref="F23:I23"/>
    <mergeCell ref="C20:E20"/>
    <mergeCell ref="C21:E21"/>
    <mergeCell ref="C22:E22"/>
    <mergeCell ref="C23:E23"/>
  </mergeCells>
  <dataValidations count="1">
    <dataValidation type="list" allowBlank="1" showInputMessage="1" showErrorMessage="1" sqref="A14:B27">
      <formula1>$A$34:$A$39</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48" r:id="rId1"/>
  <headerFooter>
    <oddFooter>&amp;L&amp;9&amp;F&amp;C&amp;A&amp;R&amp;9Page &amp;P of &amp;N</oddFooter>
  </headerFooter>
</worksheet>
</file>

<file path=xl/worksheets/sheet19.xml><?xml version="1.0" encoding="utf-8"?>
<worksheet xmlns="http://schemas.openxmlformats.org/spreadsheetml/2006/main" xmlns:r="http://schemas.openxmlformats.org/officeDocument/2006/relationships">
  <sheetPr>
    <tabColor indexed="40"/>
    <pageSetUpPr fitToPage="1"/>
  </sheetPr>
  <dimension ref="A1:K25"/>
  <sheetViews>
    <sheetView view="pageBreakPreview" zoomScale="70" zoomScaleNormal="85" zoomScaleSheetLayoutView="70" zoomScalePageLayoutView="0" workbookViewId="0" topLeftCell="A19">
      <selection activeCell="J5" sqref="J5"/>
    </sheetView>
  </sheetViews>
  <sheetFormatPr defaultColWidth="9.140625" defaultRowHeight="12.75"/>
  <cols>
    <col min="1" max="1" width="9.140625" style="69" customWidth="1"/>
    <col min="2" max="2" width="22.140625" style="69" customWidth="1"/>
    <col min="3" max="3" width="27.00390625" style="69" customWidth="1"/>
    <col min="4" max="4" width="21.140625" style="69" customWidth="1"/>
    <col min="5" max="5" width="17.00390625" style="69" customWidth="1"/>
    <col min="6" max="6" width="15.421875" style="69" customWidth="1"/>
    <col min="7" max="7" width="16.28125" style="69" customWidth="1"/>
    <col min="8" max="8" width="17.28125" style="69" customWidth="1"/>
    <col min="9" max="9" width="17.8515625" style="69" customWidth="1"/>
    <col min="10" max="10" width="58.8515625" style="69" customWidth="1"/>
    <col min="11" max="11" width="2.00390625" style="915" customWidth="1"/>
    <col min="12" max="16384" width="9.140625" style="69" customWidth="1"/>
  </cols>
  <sheetData>
    <row r="1" spans="1:10" ht="24" customHeight="1">
      <c r="A1" s="1699" t="s">
        <v>239</v>
      </c>
      <c r="B1" s="1699"/>
      <c r="C1" s="1699"/>
      <c r="D1" s="1699"/>
      <c r="E1" s="1699"/>
      <c r="F1" s="1699"/>
      <c r="G1" s="1699"/>
      <c r="H1" s="1699"/>
      <c r="I1" s="1699"/>
      <c r="J1" s="552"/>
    </row>
    <row r="2" spans="1:10" ht="27" customHeight="1" thickBot="1">
      <c r="A2" s="98" t="s">
        <v>115</v>
      </c>
      <c r="B2" s="72"/>
      <c r="C2" s="72"/>
      <c r="D2" s="72"/>
      <c r="E2" s="72"/>
      <c r="F2" s="72"/>
      <c r="G2" s="72"/>
      <c r="H2" s="72"/>
      <c r="I2" s="72"/>
      <c r="J2" s="552"/>
    </row>
    <row r="3" spans="1:10" ht="15.75" thickBot="1">
      <c r="A3" s="1648" t="s">
        <v>69</v>
      </c>
      <c r="B3" s="2044"/>
      <c r="C3" s="1649"/>
      <c r="D3" s="2045" t="str">
        <f>IF('LFA_Programmatic Progress_1A'!C7="","",'LFA_Programmatic Progress_1A'!C7)</f>
        <v>GEO-H-NCDC</v>
      </c>
      <c r="E3" s="2046"/>
      <c r="F3" s="2046"/>
      <c r="G3" s="2047"/>
      <c r="H3" s="80"/>
      <c r="I3" s="80"/>
      <c r="J3" s="552"/>
    </row>
    <row r="4" spans="1:10" ht="15">
      <c r="A4" s="493" t="s">
        <v>236</v>
      </c>
      <c r="B4" s="58"/>
      <c r="C4" s="58"/>
      <c r="D4" s="53" t="s">
        <v>237</v>
      </c>
      <c r="E4" s="89">
        <f>IF('LFA_Programmatic Progress_1A'!D16="Select","",'LFA_Programmatic Progress_1A'!D16)</f>
        <v>0</v>
      </c>
      <c r="F4" s="5" t="s">
        <v>238</v>
      </c>
      <c r="G4" s="506" t="str">
        <f>IF('LFA_Programmatic Progress_1A'!F16="Select","",'LFA_Programmatic Progress_1A'!F16)</f>
        <v>N/A</v>
      </c>
      <c r="H4" s="80"/>
      <c r="I4" s="80"/>
      <c r="J4" s="552"/>
    </row>
    <row r="5" spans="1:10" ht="15">
      <c r="A5" s="513" t="s">
        <v>234</v>
      </c>
      <c r="B5" s="58"/>
      <c r="C5" s="59"/>
      <c r="D5" s="54" t="s">
        <v>200</v>
      </c>
      <c r="E5" s="93">
        <f>IF('LFA_Programmatic Progress_1A'!D17="Select","",'LFA_Programmatic Progress_1A'!D17)</f>
      </c>
      <c r="F5" s="5" t="s">
        <v>218</v>
      </c>
      <c r="G5" s="505">
        <f>IF('LFA_Programmatic Progress_1A'!F17="Select","",'LFA_Programmatic Progress_1A'!F17)</f>
      </c>
      <c r="H5" s="80"/>
      <c r="I5" s="80"/>
      <c r="J5" s="552"/>
    </row>
    <row r="6" spans="1:10" ht="15.75" thickBot="1">
      <c r="A6" s="55" t="s">
        <v>235</v>
      </c>
      <c r="B6" s="60"/>
      <c r="C6" s="61"/>
      <c r="D6" s="2048">
        <f>IF('LFA_Programmatic Progress_1A'!C18="Select","",'LFA_Programmatic Progress_1A'!C18)</f>
        <v>0</v>
      </c>
      <c r="E6" s="2049"/>
      <c r="F6" s="2049"/>
      <c r="G6" s="2050"/>
      <c r="H6" s="80"/>
      <c r="I6" s="80"/>
      <c r="J6" s="552"/>
    </row>
    <row r="7" spans="1:11" s="734" customFormat="1" ht="15">
      <c r="A7" s="236"/>
      <c r="B7" s="237"/>
      <c r="C7" s="242"/>
      <c r="D7" s="245"/>
      <c r="E7" s="235"/>
      <c r="F7" s="246"/>
      <c r="G7" s="245"/>
      <c r="H7" s="177"/>
      <c r="I7" s="250"/>
      <c r="J7" s="633"/>
      <c r="K7" s="1222"/>
    </row>
    <row r="8" spans="1:11" s="734" customFormat="1" ht="20.25">
      <c r="A8" s="165" t="s">
        <v>188</v>
      </c>
      <c r="B8" s="238"/>
      <c r="C8" s="180"/>
      <c r="D8" s="241"/>
      <c r="E8" s="241"/>
      <c r="F8" s="243"/>
      <c r="G8" s="244"/>
      <c r="H8" s="248"/>
      <c r="I8" s="248"/>
      <c r="J8" s="633"/>
      <c r="K8" s="1222"/>
    </row>
    <row r="9" spans="1:11" s="734" customFormat="1" ht="15">
      <c r="A9" s="239"/>
      <c r="B9" s="180"/>
      <c r="C9" s="240"/>
      <c r="D9" s="176"/>
      <c r="E9" s="244"/>
      <c r="F9" s="244"/>
      <c r="G9" s="249"/>
      <c r="H9" s="248"/>
      <c r="I9" s="253"/>
      <c r="J9" s="633"/>
      <c r="K9" s="1222"/>
    </row>
    <row r="10" spans="1:10" ht="5.25" customHeight="1">
      <c r="A10" s="634"/>
      <c r="B10" s="554"/>
      <c r="C10" s="555"/>
      <c r="D10" s="555"/>
      <c r="E10" s="555"/>
      <c r="F10" s="554"/>
      <c r="G10" s="554"/>
      <c r="H10" s="554"/>
      <c r="I10" s="555"/>
      <c r="J10" s="555"/>
    </row>
    <row r="11" spans="1:11" ht="18" customHeight="1">
      <c r="A11" s="2042" t="s">
        <v>411</v>
      </c>
      <c r="B11" s="2043"/>
      <c r="C11" s="2043"/>
      <c r="D11" s="2043"/>
      <c r="E11" s="2043"/>
      <c r="F11" s="2043"/>
      <c r="G11" s="2043"/>
      <c r="H11" s="2043"/>
      <c r="I11" s="2043"/>
      <c r="J11" s="2043"/>
      <c r="K11" s="874"/>
    </row>
    <row r="12" spans="1:10" ht="13.5" thickBot="1">
      <c r="A12" s="635"/>
      <c r="B12" s="31"/>
      <c r="C12" s="636"/>
      <c r="D12" s="636"/>
      <c r="E12" s="636"/>
      <c r="F12" s="637"/>
      <c r="G12" s="637"/>
      <c r="H12" s="637"/>
      <c r="I12" s="637"/>
      <c r="J12" s="636"/>
    </row>
    <row r="13" spans="1:10" ht="26.25" customHeight="1">
      <c r="A13" s="454"/>
      <c r="B13" s="455"/>
      <c r="C13" s="455"/>
      <c r="D13" s="456"/>
      <c r="E13" s="457"/>
      <c r="F13" s="514" t="s">
        <v>342</v>
      </c>
      <c r="G13" s="1206" t="s">
        <v>343</v>
      </c>
      <c r="H13" s="2057" t="s">
        <v>94</v>
      </c>
      <c r="I13" s="2058"/>
      <c r="J13" s="2059"/>
    </row>
    <row r="14" spans="1:10" ht="51" customHeight="1">
      <c r="A14" s="2063" t="s">
        <v>469</v>
      </c>
      <c r="B14" s="2064"/>
      <c r="C14" s="2064"/>
      <c r="D14" s="2064"/>
      <c r="E14" s="2065"/>
      <c r="F14" s="748">
        <f>+'PR_Cash Reconciliation_5A'!M13</f>
        <v>1335843.5822740113</v>
      </c>
      <c r="G14" s="749"/>
      <c r="H14" s="1608"/>
      <c r="I14" s="1609"/>
      <c r="J14" s="2060"/>
    </row>
    <row r="15" spans="1:10" ht="39" customHeight="1">
      <c r="A15" s="2038" t="s">
        <v>211</v>
      </c>
      <c r="B15" s="2039"/>
      <c r="C15" s="2039"/>
      <c r="D15" s="2039"/>
      <c r="E15" s="2039"/>
      <c r="F15" s="2036">
        <f>+'PR_Cash Reconciliation_5A'!K15</f>
        <v>4014829.99</v>
      </c>
      <c r="G15" s="2040"/>
      <c r="H15" s="1608"/>
      <c r="I15" s="1609"/>
      <c r="J15" s="2060"/>
    </row>
    <row r="16" spans="1:10" ht="39" customHeight="1">
      <c r="A16" s="638"/>
      <c r="B16" s="2066" t="s">
        <v>7</v>
      </c>
      <c r="C16" s="2067"/>
      <c r="D16" s="2067"/>
      <c r="E16" s="2068"/>
      <c r="F16" s="2037"/>
      <c r="G16" s="2041"/>
      <c r="H16" s="1614"/>
      <c r="I16" s="1615"/>
      <c r="J16" s="2061"/>
    </row>
    <row r="17" spans="1:11" s="734" customFormat="1" ht="39" customHeight="1">
      <c r="A17" s="638"/>
      <c r="B17" s="2033" t="s">
        <v>43</v>
      </c>
      <c r="C17" s="2034"/>
      <c r="D17" s="2034"/>
      <c r="E17" s="2035"/>
      <c r="F17" s="486">
        <f>+'PR_Cash Reconciliation_5A'!K16</f>
        <v>193752.19</v>
      </c>
      <c r="G17" s="750"/>
      <c r="H17" s="1799"/>
      <c r="I17" s="2051"/>
      <c r="J17" s="2052"/>
      <c r="K17" s="1222"/>
    </row>
    <row r="18" spans="1:11" s="734" customFormat="1" ht="39" customHeight="1">
      <c r="A18" s="638"/>
      <c r="B18" s="1860" t="s">
        <v>408</v>
      </c>
      <c r="C18" s="1860"/>
      <c r="D18" s="1860"/>
      <c r="E18" s="2062"/>
      <c r="F18" s="486">
        <f>+'PR_Cash Reconciliation_5A'!K17</f>
        <v>0</v>
      </c>
      <c r="G18" s="750"/>
      <c r="H18" s="1608"/>
      <c r="I18" s="2053"/>
      <c r="J18" s="2054"/>
      <c r="K18" s="1222"/>
    </row>
    <row r="19" spans="1:10" ht="39" customHeight="1">
      <c r="A19" s="638"/>
      <c r="B19" s="1860" t="s">
        <v>409</v>
      </c>
      <c r="C19" s="2055"/>
      <c r="D19" s="2055"/>
      <c r="E19" s="2056"/>
      <c r="F19" s="486">
        <f>+'PR_Cash Reconciliation_5A'!K18</f>
        <v>0</v>
      </c>
      <c r="G19" s="750"/>
      <c r="H19" s="1799"/>
      <c r="I19" s="2051"/>
      <c r="J19" s="2052"/>
    </row>
    <row r="20" spans="1:10" ht="39" customHeight="1">
      <c r="A20" s="638"/>
      <c r="B20" s="2075" t="s">
        <v>45</v>
      </c>
      <c r="C20" s="2076"/>
      <c r="D20" s="2076"/>
      <c r="E20" s="2076"/>
      <c r="F20" s="751">
        <f>+'PR_Cash Reconciliation_5A'!K19</f>
        <v>0</v>
      </c>
      <c r="G20" s="752"/>
      <c r="H20" s="1799"/>
      <c r="I20" s="2051"/>
      <c r="J20" s="2052"/>
    </row>
    <row r="21" spans="1:10" ht="41.25" customHeight="1">
      <c r="A21" s="639" t="s">
        <v>212</v>
      </c>
      <c r="B21" s="2066" t="s">
        <v>470</v>
      </c>
      <c r="C21" s="2067"/>
      <c r="D21" s="2067"/>
      <c r="E21" s="2067"/>
      <c r="F21" s="753">
        <f>+'PR_Cash Reconciliation_5A'!K22</f>
        <v>2629046.61731447</v>
      </c>
      <c r="G21" s="754"/>
      <c r="H21" s="1799"/>
      <c r="I21" s="2051"/>
      <c r="J21" s="2052"/>
    </row>
    <row r="22" spans="1:10" ht="41.25" customHeight="1">
      <c r="A22" s="638"/>
      <c r="B22" s="2072" t="s">
        <v>47</v>
      </c>
      <c r="C22" s="2073"/>
      <c r="D22" s="2073"/>
      <c r="E22" s="2074"/>
      <c r="F22" s="755">
        <f>+'PR_Cash Reconciliation_5A'!K23</f>
        <v>36894.79</v>
      </c>
      <c r="G22" s="756"/>
      <c r="H22" s="1799"/>
      <c r="I22" s="2051"/>
      <c r="J22" s="2052"/>
    </row>
    <row r="23" spans="1:10" ht="41.25" customHeight="1">
      <c r="A23" s="638"/>
      <c r="B23" s="2079" t="s">
        <v>90</v>
      </c>
      <c r="C23" s="2080"/>
      <c r="D23" s="2080"/>
      <c r="E23" s="2081"/>
      <c r="F23" s="755">
        <f>+'PR_Cash Reconciliation_5A'!K24</f>
        <v>0</v>
      </c>
      <c r="G23" s="757"/>
      <c r="H23" s="1799"/>
      <c r="I23" s="2051"/>
      <c r="J23" s="2052"/>
    </row>
    <row r="24" spans="1:10" ht="51" customHeight="1" thickBot="1">
      <c r="A24" s="2077" t="s">
        <v>92</v>
      </c>
      <c r="B24" s="1851"/>
      <c r="C24" s="1851"/>
      <c r="D24" s="1851"/>
      <c r="E24" s="2078"/>
      <c r="F24" s="1221">
        <f>+F14+F15+F17+F18+F19+F20-F21-F22-F23</f>
        <v>2878484.354959542</v>
      </c>
      <c r="G24" s="485">
        <f>+G14+G15+G17+G18+G19+G20-G21-G22-G23</f>
        <v>0</v>
      </c>
      <c r="H24" s="2069"/>
      <c r="I24" s="2070"/>
      <c r="J24" s="2071"/>
    </row>
    <row r="25" spans="1:10" ht="12" customHeight="1">
      <c r="A25" s="88"/>
      <c r="B25" s="572"/>
      <c r="C25" s="572"/>
      <c r="D25" s="572"/>
      <c r="E25" s="572"/>
      <c r="F25" s="572"/>
      <c r="G25" s="572"/>
      <c r="H25" s="572"/>
      <c r="I25" s="572"/>
      <c r="J25" s="926"/>
    </row>
  </sheetData>
  <sheetProtection password="92D1" sheet="1" formatCells="0" formatColumns="0" formatRows="0"/>
  <mergeCells count="29">
    <mergeCell ref="H22:J22"/>
    <mergeCell ref="H24:J24"/>
    <mergeCell ref="B22:E22"/>
    <mergeCell ref="B20:E20"/>
    <mergeCell ref="B21:E21"/>
    <mergeCell ref="H21:J21"/>
    <mergeCell ref="A24:E24"/>
    <mergeCell ref="H20:J20"/>
    <mergeCell ref="B23:E23"/>
    <mergeCell ref="H23:J23"/>
    <mergeCell ref="H19:J19"/>
    <mergeCell ref="H18:J18"/>
    <mergeCell ref="B19:E19"/>
    <mergeCell ref="H13:J13"/>
    <mergeCell ref="H15:J16"/>
    <mergeCell ref="H14:J14"/>
    <mergeCell ref="B18:E18"/>
    <mergeCell ref="H17:J17"/>
    <mergeCell ref="A14:E14"/>
    <mergeCell ref="B16:E16"/>
    <mergeCell ref="B17:E17"/>
    <mergeCell ref="F15:F16"/>
    <mergeCell ref="A15:E15"/>
    <mergeCell ref="G15:G16"/>
    <mergeCell ref="A11:J11"/>
    <mergeCell ref="A1:I1"/>
    <mergeCell ref="A3:C3"/>
    <mergeCell ref="D3:G3"/>
    <mergeCell ref="D6:G6"/>
  </mergeCells>
  <dataValidations count="1">
    <dataValidation type="list" allowBlank="1" showInputMessage="1" showErrorMessage="1" sqref="E4:E5">
      <formula1>"Select,Quarter,Semester"</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59" r:id="rId1"/>
  <headerFooter alignWithMargins="0">
    <oddFooter>&amp;L&amp;9&amp;F&amp;C&amp;A&amp;R&amp;9Page &amp;P of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U39"/>
  <sheetViews>
    <sheetView showGridLines="0" zoomScale="78" zoomScaleNormal="78" zoomScaleSheetLayoutView="70" zoomScalePageLayoutView="0" workbookViewId="0" topLeftCell="G28">
      <selection activeCell="N29" sqref="N29:P29"/>
    </sheetView>
  </sheetViews>
  <sheetFormatPr defaultColWidth="9.140625" defaultRowHeight="12.75" outlineLevelRow="1"/>
  <cols>
    <col min="1" max="1" width="14.8515625" style="13" customWidth="1"/>
    <col min="2" max="2" width="38.28125" style="13" customWidth="1"/>
    <col min="3" max="3" width="22.00390625" style="13" customWidth="1"/>
    <col min="4" max="4" width="18.57421875" style="37" customWidth="1"/>
    <col min="5" max="5" width="19.28125" style="13" customWidth="1"/>
    <col min="6" max="6" width="16.140625" style="13" customWidth="1"/>
    <col min="7" max="7" width="14.00390625" style="13" customWidth="1"/>
    <col min="8" max="8" width="13.421875" style="38" customWidth="1"/>
    <col min="9" max="9" width="13.57421875" style="13" customWidth="1"/>
    <col min="10" max="10" width="17.57421875" style="13" customWidth="1"/>
    <col min="11" max="11" width="21.7109375" style="13" customWidth="1"/>
    <col min="12" max="12" width="16.28125" style="13" customWidth="1"/>
    <col min="13" max="13" width="26.140625" style="13" customWidth="1"/>
    <col min="14" max="14" width="16.140625" style="13" customWidth="1"/>
    <col min="15" max="15" width="37.00390625" style="13" customWidth="1"/>
    <col min="16" max="16" width="17.00390625" style="13" customWidth="1"/>
    <col min="17" max="20" width="9.140625" style="63" customWidth="1"/>
    <col min="21" max="21" width="15.421875" style="63" hidden="1" customWidth="1"/>
    <col min="22" max="16384" width="9.140625" style="63" customWidth="1"/>
  </cols>
  <sheetData>
    <row r="1" spans="1:21" ht="25.5" customHeight="1">
      <c r="A1" s="1325" t="s">
        <v>60</v>
      </c>
      <c r="B1" s="1325"/>
      <c r="C1" s="1325"/>
      <c r="D1" s="1325"/>
      <c r="E1" s="1325"/>
      <c r="F1" s="1325"/>
      <c r="G1" s="491"/>
      <c r="H1" s="35"/>
      <c r="I1" s="35"/>
      <c r="J1" s="12"/>
      <c r="K1" s="12"/>
      <c r="L1" s="12"/>
      <c r="M1" s="12"/>
      <c r="N1" s="12"/>
      <c r="O1" s="12"/>
      <c r="U1" s="876" t="s">
        <v>217</v>
      </c>
    </row>
    <row r="2" spans="1:21" ht="25.5" customHeight="1" hidden="1">
      <c r="A2" s="491"/>
      <c r="B2" s="491"/>
      <c r="C2" s="491"/>
      <c r="D2" s="491"/>
      <c r="E2" s="491"/>
      <c r="F2" s="491"/>
      <c r="G2" s="491"/>
      <c r="H2" s="35"/>
      <c r="I2" s="35"/>
      <c r="J2" s="12"/>
      <c r="K2" s="12"/>
      <c r="L2" s="12"/>
      <c r="M2" s="12"/>
      <c r="N2" s="12"/>
      <c r="O2" s="12"/>
      <c r="U2" s="13" t="s">
        <v>140</v>
      </c>
    </row>
    <row r="3" spans="1:21" ht="25.5" customHeight="1" hidden="1">
      <c r="A3" s="491"/>
      <c r="B3" s="491"/>
      <c r="C3" s="491"/>
      <c r="D3" s="491"/>
      <c r="E3" s="491"/>
      <c r="F3" s="491"/>
      <c r="G3" s="491"/>
      <c r="H3" s="35"/>
      <c r="I3" s="35"/>
      <c r="J3" s="12"/>
      <c r="K3" s="12"/>
      <c r="L3" s="12"/>
      <c r="M3" s="12"/>
      <c r="N3" s="12"/>
      <c r="O3" s="12"/>
      <c r="U3" s="13" t="s">
        <v>250</v>
      </c>
    </row>
    <row r="4" spans="1:21" ht="27.75" customHeight="1" thickBot="1">
      <c r="A4" s="99" t="s">
        <v>113</v>
      </c>
      <c r="U4" s="174" t="s">
        <v>275</v>
      </c>
    </row>
    <row r="5" spans="1:21" ht="15" customHeight="1">
      <c r="A5" s="1326" t="s">
        <v>67</v>
      </c>
      <c r="B5" s="1327"/>
      <c r="C5" s="1328" t="s">
        <v>588</v>
      </c>
      <c r="D5" s="1329"/>
      <c r="E5" s="1329"/>
      <c r="F5" s="1330"/>
      <c r="G5" s="49"/>
      <c r="H5" s="170"/>
      <c r="I5" s="4"/>
      <c r="O5" s="44"/>
      <c r="U5" s="174" t="s">
        <v>424</v>
      </c>
    </row>
    <row r="6" spans="1:21" ht="15" customHeight="1">
      <c r="A6" s="1334" t="s">
        <v>68</v>
      </c>
      <c r="B6" s="1335"/>
      <c r="C6" s="1331" t="s">
        <v>589</v>
      </c>
      <c r="D6" s="1332"/>
      <c r="E6" s="1332"/>
      <c r="F6" s="1333"/>
      <c r="G6" s="49"/>
      <c r="H6" s="13"/>
      <c r="U6" s="174" t="s">
        <v>131</v>
      </c>
    </row>
    <row r="7" spans="1:21" ht="27" customHeight="1">
      <c r="A7" s="1334" t="s">
        <v>225</v>
      </c>
      <c r="B7" s="1335"/>
      <c r="C7" s="1365" t="s">
        <v>590</v>
      </c>
      <c r="D7" s="1366"/>
      <c r="E7" s="1366"/>
      <c r="F7" s="1367"/>
      <c r="G7" s="50"/>
      <c r="H7" s="13"/>
      <c r="U7" s="174" t="s">
        <v>136</v>
      </c>
    </row>
    <row r="8" spans="1:21" ht="15" customHeight="1">
      <c r="A8" s="1334" t="s">
        <v>198</v>
      </c>
      <c r="B8" s="1335"/>
      <c r="C8" s="1331" t="s">
        <v>591</v>
      </c>
      <c r="D8" s="1332"/>
      <c r="E8" s="1332"/>
      <c r="F8" s="1333"/>
      <c r="G8" s="49"/>
      <c r="H8" s="13"/>
      <c r="U8" s="13" t="s">
        <v>150</v>
      </c>
    </row>
    <row r="9" spans="1:21" ht="15" customHeight="1">
      <c r="A9" s="1334" t="s">
        <v>223</v>
      </c>
      <c r="B9" s="1335"/>
      <c r="C9" s="1336">
        <v>41730</v>
      </c>
      <c r="D9" s="1337"/>
      <c r="E9" s="1337"/>
      <c r="F9" s="1338"/>
      <c r="G9" s="51"/>
      <c r="H9" s="13"/>
      <c r="U9" s="13" t="s">
        <v>433</v>
      </c>
    </row>
    <row r="10" spans="1:21" ht="15" customHeight="1" thickBot="1">
      <c r="A10" s="1340" t="s">
        <v>199</v>
      </c>
      <c r="B10" s="1341"/>
      <c r="C10" s="1348" t="s">
        <v>592</v>
      </c>
      <c r="D10" s="1349"/>
      <c r="E10" s="1349"/>
      <c r="F10" s="1350"/>
      <c r="G10" s="52"/>
      <c r="H10" s="13"/>
      <c r="U10" s="13" t="s">
        <v>434</v>
      </c>
    </row>
    <row r="11" spans="1:14" ht="27" customHeight="1" thickBot="1">
      <c r="A11" s="98" t="s">
        <v>196</v>
      </c>
      <c r="B11" s="10"/>
      <c r="C11" s="10"/>
      <c r="D11" s="36"/>
      <c r="E11" s="10"/>
      <c r="F11" s="10"/>
      <c r="G11" s="10"/>
      <c r="H11" s="11"/>
      <c r="I11" s="10"/>
      <c r="J11" s="12"/>
      <c r="K11" s="12"/>
      <c r="L11" s="12"/>
      <c r="M11" s="12"/>
      <c r="N11" s="12"/>
    </row>
    <row r="12" spans="1:8" ht="15" customHeight="1">
      <c r="A12" s="493" t="s">
        <v>231</v>
      </c>
      <c r="B12" s="496"/>
      <c r="C12" s="53" t="s">
        <v>237</v>
      </c>
      <c r="D12" s="710" t="s">
        <v>593</v>
      </c>
      <c r="E12" s="43" t="s">
        <v>238</v>
      </c>
      <c r="F12" s="726">
        <v>3</v>
      </c>
      <c r="G12" s="49"/>
      <c r="H12" s="13"/>
    </row>
    <row r="13" spans="1:8" ht="15" customHeight="1">
      <c r="A13" s="513" t="s">
        <v>232</v>
      </c>
      <c r="B13" s="40"/>
      <c r="C13" s="54" t="s">
        <v>200</v>
      </c>
      <c r="D13" s="810">
        <v>42005</v>
      </c>
      <c r="E13" s="5" t="s">
        <v>218</v>
      </c>
      <c r="F13" s="1292">
        <v>42185</v>
      </c>
      <c r="G13" s="39"/>
      <c r="H13" s="13"/>
    </row>
    <row r="14" spans="1:8" ht="15" customHeight="1" thickBot="1">
      <c r="A14" s="55" t="s">
        <v>233</v>
      </c>
      <c r="B14" s="41"/>
      <c r="C14" s="1368">
        <v>3</v>
      </c>
      <c r="D14" s="1345"/>
      <c r="E14" s="1345"/>
      <c r="F14" s="1346"/>
      <c r="G14" s="52"/>
      <c r="H14" s="13"/>
    </row>
    <row r="15" spans="1:14" ht="27" customHeight="1" thickBot="1">
      <c r="A15" s="98" t="s">
        <v>195</v>
      </c>
      <c r="B15" s="10"/>
      <c r="C15" s="10"/>
      <c r="D15" s="36"/>
      <c r="E15" s="10"/>
      <c r="F15" s="10"/>
      <c r="G15" s="10"/>
      <c r="H15" s="11"/>
      <c r="I15" s="10"/>
      <c r="J15" s="12"/>
      <c r="K15" s="12"/>
      <c r="L15" s="12"/>
      <c r="M15" s="12"/>
      <c r="N15" s="12"/>
    </row>
    <row r="16" spans="1:8" ht="15" customHeight="1">
      <c r="A16" s="493" t="s">
        <v>236</v>
      </c>
      <c r="B16" s="496"/>
      <c r="C16" s="1138" t="s">
        <v>237</v>
      </c>
      <c r="D16" s="710"/>
      <c r="E16" s="43" t="s">
        <v>238</v>
      </c>
      <c r="F16" s="1294" t="s">
        <v>629</v>
      </c>
      <c r="G16" s="49"/>
      <c r="H16" s="13"/>
    </row>
    <row r="17" spans="1:8" ht="15" customHeight="1">
      <c r="A17" s="513" t="s">
        <v>234</v>
      </c>
      <c r="B17" s="40"/>
      <c r="C17" s="1139" t="s">
        <v>200</v>
      </c>
      <c r="D17" s="950"/>
      <c r="E17" s="5" t="s">
        <v>218</v>
      </c>
      <c r="F17" s="1252"/>
      <c r="G17" s="39"/>
      <c r="H17" s="13"/>
    </row>
    <row r="18" spans="1:8" ht="15" customHeight="1" thickBot="1">
      <c r="A18" s="55" t="s">
        <v>235</v>
      </c>
      <c r="B18" s="167"/>
      <c r="C18" s="1344"/>
      <c r="D18" s="1345"/>
      <c r="E18" s="1345"/>
      <c r="F18" s="1346"/>
      <c r="G18" s="52"/>
      <c r="H18" s="13"/>
    </row>
    <row r="19" spans="1:14" ht="15">
      <c r="A19" s="10"/>
      <c r="B19" s="10"/>
      <c r="C19" s="10"/>
      <c r="D19" s="36"/>
      <c r="E19" s="10"/>
      <c r="F19" s="10"/>
      <c r="G19" s="10"/>
      <c r="H19" s="11"/>
      <c r="I19" s="10"/>
      <c r="J19" s="12"/>
      <c r="K19" s="12"/>
      <c r="L19" s="12"/>
      <c r="M19" s="12"/>
      <c r="N19" s="12"/>
    </row>
    <row r="20" spans="1:16" ht="12.75" customHeight="1">
      <c r="A20" s="1347"/>
      <c r="B20" s="1347"/>
      <c r="C20" s="1347"/>
      <c r="D20" s="1347"/>
      <c r="E20" s="1347"/>
      <c r="F20" s="1347"/>
      <c r="G20" s="1347"/>
      <c r="H20" s="1347"/>
      <c r="I20" s="1347"/>
      <c r="J20" s="1347"/>
      <c r="K20" s="1347"/>
      <c r="L20" s="1347"/>
      <c r="M20" s="1347"/>
      <c r="N20" s="1347"/>
      <c r="O20" s="1347"/>
      <c r="P20" s="1347"/>
    </row>
    <row r="21" spans="1:14" ht="12.75" customHeight="1">
      <c r="A21" s="10"/>
      <c r="B21" s="10"/>
      <c r="C21" s="10"/>
      <c r="D21" s="36"/>
      <c r="E21" s="10"/>
      <c r="F21" s="10"/>
      <c r="G21" s="10"/>
      <c r="H21" s="11"/>
      <c r="I21" s="10"/>
      <c r="J21" s="12"/>
      <c r="K21" s="12"/>
      <c r="L21" s="12"/>
      <c r="M21" s="12"/>
      <c r="N21" s="12"/>
    </row>
    <row r="22" spans="1:14" ht="54.75" customHeight="1">
      <c r="A22" s="9" t="s">
        <v>404</v>
      </c>
      <c r="B22" s="9"/>
      <c r="C22" s="10"/>
      <c r="D22" s="36"/>
      <c r="E22" s="10"/>
      <c r="F22" s="10"/>
      <c r="G22" s="10"/>
      <c r="H22" s="11"/>
      <c r="I22" s="10"/>
      <c r="J22" s="12"/>
      <c r="K22" s="12"/>
      <c r="L22" s="12"/>
      <c r="M22" s="12"/>
      <c r="N22" s="12"/>
    </row>
    <row r="23" spans="1:21" s="14" customFormat="1" ht="34.5" customHeight="1" thickBot="1">
      <c r="A23" s="465" t="s">
        <v>61</v>
      </c>
      <c r="B23" s="45"/>
      <c r="C23" s="45"/>
      <c r="D23" s="45"/>
      <c r="E23" s="45"/>
      <c r="F23" s="45"/>
      <c r="G23" s="45"/>
      <c r="H23" s="45"/>
      <c r="I23" s="45"/>
      <c r="J23" s="45"/>
      <c r="K23" s="45"/>
      <c r="L23" s="45"/>
      <c r="M23" s="45"/>
      <c r="N23" s="45"/>
      <c r="O23" s="45"/>
      <c r="P23" s="46"/>
      <c r="U23" s="63"/>
    </row>
    <row r="24" spans="1:21" s="67" customFormat="1" ht="20.25" customHeight="1">
      <c r="A24" s="853" t="s">
        <v>26</v>
      </c>
      <c r="B24" s="56"/>
      <c r="C24" s="56"/>
      <c r="D24" s="56"/>
      <c r="E24" s="56"/>
      <c r="F24" s="56"/>
      <c r="G24" s="56"/>
      <c r="H24" s="56"/>
      <c r="I24" s="56"/>
      <c r="J24" s="56"/>
      <c r="K24" s="56"/>
      <c r="L24" s="56"/>
      <c r="M24" s="56"/>
      <c r="N24" s="56"/>
      <c r="O24" s="1353"/>
      <c r="P24" s="1354"/>
      <c r="U24" s="14"/>
    </row>
    <row r="25" spans="1:21" ht="31.5" customHeight="1">
      <c r="A25" s="1351" t="s">
        <v>240</v>
      </c>
      <c r="B25" s="1355" t="s">
        <v>203</v>
      </c>
      <c r="C25" s="1369"/>
      <c r="D25" s="1369"/>
      <c r="E25" s="1369"/>
      <c r="F25" s="1370"/>
      <c r="G25" s="1355" t="s">
        <v>226</v>
      </c>
      <c r="H25" s="1356"/>
      <c r="I25" s="1342" t="s">
        <v>396</v>
      </c>
      <c r="J25" s="1342" t="s">
        <v>397</v>
      </c>
      <c r="K25" s="1342" t="s">
        <v>185</v>
      </c>
      <c r="L25" s="1342" t="s">
        <v>398</v>
      </c>
      <c r="M25" s="1342" t="s">
        <v>376</v>
      </c>
      <c r="N25" s="1355" t="s">
        <v>186</v>
      </c>
      <c r="O25" s="1360"/>
      <c r="P25" s="1361"/>
      <c r="U25" s="67"/>
    </row>
    <row r="26" spans="1:16" ht="22.5" customHeight="1" thickBot="1">
      <c r="A26" s="1352"/>
      <c r="B26" s="1371"/>
      <c r="C26" s="1372"/>
      <c r="D26" s="1372"/>
      <c r="E26" s="1372"/>
      <c r="F26" s="1373"/>
      <c r="G26" s="958" t="s">
        <v>201</v>
      </c>
      <c r="H26" s="958" t="s">
        <v>202</v>
      </c>
      <c r="I26" s="1343"/>
      <c r="J26" s="1343"/>
      <c r="K26" s="1343"/>
      <c r="L26" s="1343"/>
      <c r="M26" s="1343"/>
      <c r="N26" s="1362"/>
      <c r="O26" s="1363"/>
      <c r="P26" s="1364"/>
    </row>
    <row r="27" spans="1:16" ht="59.25" customHeight="1">
      <c r="A27" s="955" t="s">
        <v>594</v>
      </c>
      <c r="B27" s="1339" t="s">
        <v>595</v>
      </c>
      <c r="C27" s="1339"/>
      <c r="D27" s="1339"/>
      <c r="E27" s="1339"/>
      <c r="F27" s="1339"/>
      <c r="G27" s="1010">
        <v>13</v>
      </c>
      <c r="H27" s="1024">
        <v>2012</v>
      </c>
      <c r="I27" s="1024" t="s">
        <v>604</v>
      </c>
      <c r="J27" s="995">
        <v>15</v>
      </c>
      <c r="K27" s="949">
        <v>42415</v>
      </c>
      <c r="L27" s="995" t="s">
        <v>605</v>
      </c>
      <c r="M27" s="872" t="s">
        <v>250</v>
      </c>
      <c r="N27" s="1357" t="s">
        <v>689</v>
      </c>
      <c r="O27" s="1358"/>
      <c r="P27" s="1359"/>
    </row>
    <row r="28" spans="1:16" ht="59.25" customHeight="1">
      <c r="A28" s="955" t="s">
        <v>594</v>
      </c>
      <c r="B28" s="1339" t="s">
        <v>596</v>
      </c>
      <c r="C28" s="1339"/>
      <c r="D28" s="1339"/>
      <c r="E28" s="1339"/>
      <c r="F28" s="1339"/>
      <c r="G28" s="1010">
        <v>3</v>
      </c>
      <c r="H28" s="1024">
        <v>2012</v>
      </c>
      <c r="I28" s="1024" t="s">
        <v>606</v>
      </c>
      <c r="J28" s="995">
        <v>3</v>
      </c>
      <c r="K28" s="1302">
        <v>42050</v>
      </c>
      <c r="L28" s="1303">
        <v>2.02</v>
      </c>
      <c r="M28" s="1287" t="s">
        <v>250</v>
      </c>
      <c r="N28" s="1320" t="s">
        <v>687</v>
      </c>
      <c r="O28" s="1320"/>
      <c r="P28" s="1321"/>
    </row>
    <row r="29" spans="1:16" ht="59.25" customHeight="1">
      <c r="A29" s="955" t="s">
        <v>594</v>
      </c>
      <c r="B29" s="1339" t="s">
        <v>597</v>
      </c>
      <c r="C29" s="1339"/>
      <c r="D29" s="1339"/>
      <c r="E29" s="1339"/>
      <c r="F29" s="1339"/>
      <c r="G29" s="1010">
        <v>1.1</v>
      </c>
      <c r="H29" s="1024">
        <v>2012</v>
      </c>
      <c r="I29" s="1024" t="s">
        <v>606</v>
      </c>
      <c r="J29" s="995">
        <v>2.3</v>
      </c>
      <c r="K29" s="1302">
        <v>42050</v>
      </c>
      <c r="L29" s="1286">
        <v>0.007</v>
      </c>
      <c r="M29" s="1287" t="s">
        <v>250</v>
      </c>
      <c r="N29" s="1320" t="s">
        <v>607</v>
      </c>
      <c r="O29" s="1320"/>
      <c r="P29" s="1321"/>
    </row>
    <row r="30" spans="1:16" ht="59.25" customHeight="1">
      <c r="A30" s="955" t="s">
        <v>594</v>
      </c>
      <c r="B30" s="1339" t="s">
        <v>598</v>
      </c>
      <c r="C30" s="1339"/>
      <c r="D30" s="1339"/>
      <c r="E30" s="1339"/>
      <c r="F30" s="1339"/>
      <c r="G30" s="1010">
        <v>2.4</v>
      </c>
      <c r="H30" s="1024">
        <v>2012</v>
      </c>
      <c r="I30" s="1024" t="s">
        <v>606</v>
      </c>
      <c r="J30" s="995">
        <v>2.3</v>
      </c>
      <c r="K30" s="1302">
        <v>42050</v>
      </c>
      <c r="L30" s="1288">
        <v>2.1</v>
      </c>
      <c r="M30" s="1287" t="s">
        <v>608</v>
      </c>
      <c r="N30" s="1320" t="s">
        <v>688</v>
      </c>
      <c r="O30" s="1320"/>
      <c r="P30" s="1321"/>
    </row>
    <row r="31" spans="1:16" ht="59.25" customHeight="1">
      <c r="A31" s="955" t="s">
        <v>599</v>
      </c>
      <c r="B31" s="1339" t="s">
        <v>600</v>
      </c>
      <c r="C31" s="1339"/>
      <c r="D31" s="1339"/>
      <c r="E31" s="1339"/>
      <c r="F31" s="1339"/>
      <c r="G31" s="1010">
        <v>0.85</v>
      </c>
      <c r="H31" s="1024">
        <v>2013</v>
      </c>
      <c r="I31" s="1024" t="s">
        <v>608</v>
      </c>
      <c r="J31" s="995">
        <v>0.86</v>
      </c>
      <c r="K31" s="1302">
        <v>42415</v>
      </c>
      <c r="L31" s="1288" t="s">
        <v>605</v>
      </c>
      <c r="M31" s="1287" t="s">
        <v>608</v>
      </c>
      <c r="N31" s="1320" t="s">
        <v>689</v>
      </c>
      <c r="O31" s="1320"/>
      <c r="P31" s="1321"/>
    </row>
    <row r="32" spans="1:16" ht="59.25" customHeight="1">
      <c r="A32" s="955" t="s">
        <v>599</v>
      </c>
      <c r="B32" s="1339" t="s">
        <v>601</v>
      </c>
      <c r="C32" s="1339"/>
      <c r="D32" s="1339"/>
      <c r="E32" s="1339"/>
      <c r="F32" s="1339"/>
      <c r="G32" s="1010">
        <v>0.673</v>
      </c>
      <c r="H32" s="1024">
        <v>2012</v>
      </c>
      <c r="I32" s="1024" t="s">
        <v>609</v>
      </c>
      <c r="J32" s="995">
        <v>0.75</v>
      </c>
      <c r="K32" s="1302">
        <v>42415</v>
      </c>
      <c r="L32" s="1288" t="s">
        <v>605</v>
      </c>
      <c r="M32" s="1287" t="s">
        <v>250</v>
      </c>
      <c r="N32" s="1320" t="s">
        <v>689</v>
      </c>
      <c r="O32" s="1320"/>
      <c r="P32" s="1321"/>
    </row>
    <row r="33" spans="1:16" ht="59.25" customHeight="1" outlineLevel="1">
      <c r="A33" s="955" t="s">
        <v>599</v>
      </c>
      <c r="B33" s="1339" t="s">
        <v>602</v>
      </c>
      <c r="C33" s="1339"/>
      <c r="D33" s="1339"/>
      <c r="E33" s="1339"/>
      <c r="F33" s="1339"/>
      <c r="G33" s="1278">
        <v>0.911</v>
      </c>
      <c r="H33" s="1024">
        <v>2012</v>
      </c>
      <c r="I33" s="1024" t="s">
        <v>609</v>
      </c>
      <c r="J33" s="1279">
        <v>0.92</v>
      </c>
      <c r="K33" s="1302">
        <v>42050</v>
      </c>
      <c r="L33" s="1289">
        <v>0.9</v>
      </c>
      <c r="M33" s="1287" t="s">
        <v>250</v>
      </c>
      <c r="N33" s="1320" t="s">
        <v>610</v>
      </c>
      <c r="O33" s="1320"/>
      <c r="P33" s="1321"/>
    </row>
    <row r="34" spans="1:16" ht="59.25" customHeight="1" outlineLevel="1">
      <c r="A34" s="955" t="s">
        <v>599</v>
      </c>
      <c r="B34" s="1339" t="s">
        <v>603</v>
      </c>
      <c r="C34" s="1339"/>
      <c r="D34" s="1339"/>
      <c r="E34" s="1339"/>
      <c r="F34" s="1339"/>
      <c r="G34" s="1278">
        <v>0.835</v>
      </c>
      <c r="H34" s="1024">
        <v>2012</v>
      </c>
      <c r="I34" s="1024" t="s">
        <v>609</v>
      </c>
      <c r="J34" s="1279">
        <v>0.84</v>
      </c>
      <c r="K34" s="1302">
        <v>42050</v>
      </c>
      <c r="L34" s="1303">
        <v>74.3</v>
      </c>
      <c r="M34" s="1287" t="s">
        <v>250</v>
      </c>
      <c r="N34" s="1320" t="s">
        <v>690</v>
      </c>
      <c r="O34" s="1320"/>
      <c r="P34" s="1321"/>
    </row>
    <row r="35" spans="1:16" ht="59.25" customHeight="1" outlineLevel="1">
      <c r="A35" s="955" t="s">
        <v>217</v>
      </c>
      <c r="B35" s="1339"/>
      <c r="C35" s="1339"/>
      <c r="D35" s="1339"/>
      <c r="E35" s="1339"/>
      <c r="F35" s="1339"/>
      <c r="G35" s="1010" t="s">
        <v>81</v>
      </c>
      <c r="H35" s="1024" t="s">
        <v>81</v>
      </c>
      <c r="I35" s="1024" t="s">
        <v>81</v>
      </c>
      <c r="J35" s="995" t="s">
        <v>81</v>
      </c>
      <c r="K35" s="949" t="s">
        <v>81</v>
      </c>
      <c r="L35" s="995" t="s">
        <v>81</v>
      </c>
      <c r="M35" s="872" t="s">
        <v>217</v>
      </c>
      <c r="N35" s="1322"/>
      <c r="O35" s="1323"/>
      <c r="P35" s="1324"/>
    </row>
    <row r="36" spans="1:16" ht="59.25" customHeight="1" outlineLevel="1">
      <c r="A36" s="1213" t="s">
        <v>217</v>
      </c>
      <c r="B36" s="1339"/>
      <c r="C36" s="1339"/>
      <c r="D36" s="1339"/>
      <c r="E36" s="1339"/>
      <c r="F36" s="1339"/>
      <c r="G36" s="1010" t="s">
        <v>81</v>
      </c>
      <c r="H36" s="1024" t="s">
        <v>81</v>
      </c>
      <c r="I36" s="1024" t="s">
        <v>81</v>
      </c>
      <c r="J36" s="995" t="s">
        <v>81</v>
      </c>
      <c r="K36" s="949" t="s">
        <v>81</v>
      </c>
      <c r="L36" s="995" t="s">
        <v>81</v>
      </c>
      <c r="M36" s="872" t="s">
        <v>217</v>
      </c>
      <c r="N36" s="1322"/>
      <c r="O36" s="1323"/>
      <c r="P36" s="1324"/>
    </row>
    <row r="37" spans="1:21" s="14" customFormat="1" ht="13.5" customHeight="1">
      <c r="A37" s="33"/>
      <c r="B37" s="45"/>
      <c r="C37" s="45"/>
      <c r="D37" s="45"/>
      <c r="E37" s="45"/>
      <c r="F37" s="45"/>
      <c r="G37" s="45"/>
      <c r="H37" s="45"/>
      <c r="I37" s="45"/>
      <c r="J37" s="45"/>
      <c r="K37" s="45"/>
      <c r="L37" s="45"/>
      <c r="M37" s="45"/>
      <c r="N37" s="45"/>
      <c r="O37" s="45"/>
      <c r="P37" s="46"/>
      <c r="U37" s="63"/>
    </row>
    <row r="38" spans="1:16" s="14" customFormat="1" ht="13.5" customHeight="1">
      <c r="A38" s="12"/>
      <c r="B38" s="12"/>
      <c r="C38" s="12"/>
      <c r="D38" s="12"/>
      <c r="E38" s="12"/>
      <c r="F38" s="12"/>
      <c r="G38" s="12"/>
      <c r="H38" s="12"/>
      <c r="I38" s="12"/>
      <c r="J38" s="12"/>
      <c r="K38" s="12"/>
      <c r="L38" s="12"/>
      <c r="M38" s="12"/>
      <c r="N38" s="12"/>
      <c r="O38" s="12"/>
      <c r="P38" s="12"/>
    </row>
    <row r="39" ht="12.75">
      <c r="U39" s="14"/>
    </row>
    <row r="40" ht="12.75" customHeight="1"/>
  </sheetData>
  <sheetProtection formatCells="0" formatColumns="0" formatRows="0"/>
  <mergeCells count="46">
    <mergeCell ref="N25:P26"/>
    <mergeCell ref="A7:B7"/>
    <mergeCell ref="A8:B8"/>
    <mergeCell ref="C7:F7"/>
    <mergeCell ref="C8:F8"/>
    <mergeCell ref="M25:M26"/>
    <mergeCell ref="C14:F14"/>
    <mergeCell ref="B25:F26"/>
    <mergeCell ref="K25:K26"/>
    <mergeCell ref="J25:J26"/>
    <mergeCell ref="B31:F31"/>
    <mergeCell ref="B33:F33"/>
    <mergeCell ref="A25:A26"/>
    <mergeCell ref="O24:P24"/>
    <mergeCell ref="L25:L26"/>
    <mergeCell ref="G25:H25"/>
    <mergeCell ref="N27:P27"/>
    <mergeCell ref="N28:P28"/>
    <mergeCell ref="B27:F27"/>
    <mergeCell ref="B28:F28"/>
    <mergeCell ref="B34:F34"/>
    <mergeCell ref="B35:F35"/>
    <mergeCell ref="B36:F36"/>
    <mergeCell ref="A10:B10"/>
    <mergeCell ref="I25:I26"/>
    <mergeCell ref="C18:F18"/>
    <mergeCell ref="A20:P20"/>
    <mergeCell ref="B29:F29"/>
    <mergeCell ref="C10:F10"/>
    <mergeCell ref="B30:F30"/>
    <mergeCell ref="N35:P35"/>
    <mergeCell ref="N36:P36"/>
    <mergeCell ref="A1:F1"/>
    <mergeCell ref="A5:B5"/>
    <mergeCell ref="C5:F5"/>
    <mergeCell ref="C6:F6"/>
    <mergeCell ref="A9:B9"/>
    <mergeCell ref="C9:F9"/>
    <mergeCell ref="A6:B6"/>
    <mergeCell ref="B32:F32"/>
    <mergeCell ref="N29:P29"/>
    <mergeCell ref="N30:P30"/>
    <mergeCell ref="N31:P31"/>
    <mergeCell ref="N33:P33"/>
    <mergeCell ref="N32:P32"/>
    <mergeCell ref="N34:P34"/>
  </mergeCells>
  <dataValidations count="7">
    <dataValidation type="list" allowBlank="1" showInputMessage="1" showErrorMessage="1" sqref="G18">
      <formula1>"Select,N/A,1,2,3,4,5,6,7,8,9,10,11,12,13,14,15,16,17,18,19,20"</formula1>
    </dataValidation>
    <dataValidation type="list" allowBlank="1" showInputMessage="1" showErrorMessage="1" sqref="G10:G11 C10:F10">
      <formula1>"Select,USD,EUR"</formula1>
    </dataValidation>
    <dataValidation type="list" allowBlank="1" showInputMessage="1" showErrorMessage="1" sqref="C6:G6">
      <formula1>"Select,Health Systems Strengthening,HIV/AIDS,HIV/TB,Integrated,Malaria,Tuberculosis"</formula1>
    </dataValidation>
    <dataValidation type="list" allowBlank="1" showInputMessage="1" showErrorMessage="1" sqref="D16">
      <formula1>"Select,Quarter,Semester,Annual,Other"</formula1>
    </dataValidation>
    <dataValidation type="list" allowBlank="1" showInputMessage="1" sqref="D12">
      <formula1>"Select,Quarter,Semester,Annual,Other (type)"</formula1>
    </dataValidation>
    <dataValidation errorStyle="information" type="list" allowBlank="1" showInputMessage="1" prompt="Please select the data source from the list below. You can also type in your own text." sqref="M27:M36">
      <formula1>$U$1:$U$10</formula1>
    </dataValidation>
    <dataValidation type="list" allowBlank="1" showInputMessage="1" showErrorMessage="1" sqref="A27:A36">
      <formula1>"Select, Impact, Outcome"</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41" r:id="rId1"/>
  <headerFooter alignWithMargins="0">
    <oddFooter>&amp;L&amp;9&amp;F&amp;C&amp;A&amp;R&amp;9Page &amp;P of &amp;N</oddFooter>
  </headerFooter>
</worksheet>
</file>

<file path=xl/worksheets/sheet20.xml><?xml version="1.0" encoding="utf-8"?>
<worksheet xmlns="http://schemas.openxmlformats.org/spreadsheetml/2006/main" xmlns:r="http://schemas.openxmlformats.org/officeDocument/2006/relationships">
  <sheetPr>
    <tabColor indexed="40"/>
    <pageSetUpPr fitToPage="1"/>
  </sheetPr>
  <dimension ref="A1:IT55"/>
  <sheetViews>
    <sheetView view="pageBreakPreview" zoomScale="70" zoomScaleNormal="60" zoomScaleSheetLayoutView="70" zoomScalePageLayoutView="55" workbookViewId="0" topLeftCell="A22">
      <selection activeCell="O6" sqref="O6"/>
    </sheetView>
  </sheetViews>
  <sheetFormatPr defaultColWidth="9.140625" defaultRowHeight="12.75"/>
  <cols>
    <col min="1" max="1" width="9.140625" style="69" customWidth="1"/>
    <col min="2" max="2" width="34.421875" style="69" customWidth="1"/>
    <col min="3" max="3" width="10.8515625" style="69" customWidth="1"/>
    <col min="4" max="4" width="8.28125" style="69" bestFit="1" customWidth="1"/>
    <col min="5" max="5" width="6.140625" style="69" customWidth="1"/>
    <col min="6" max="6" width="16.140625" style="69" customWidth="1"/>
    <col min="7" max="7" width="4.8515625" style="69" customWidth="1"/>
    <col min="8" max="8" width="17.00390625" style="69" customWidth="1"/>
    <col min="9" max="9" width="15.421875" style="69" customWidth="1"/>
    <col min="10" max="10" width="22.7109375" style="69" customWidth="1"/>
    <col min="11" max="11" width="26.00390625" style="69" customWidth="1"/>
    <col min="12" max="12" width="3.421875" style="69" customWidth="1"/>
    <col min="13" max="13" width="19.7109375" style="69" customWidth="1"/>
    <col min="14" max="14" width="2.421875" style="69" customWidth="1"/>
    <col min="15" max="15" width="23.8515625" style="69" customWidth="1"/>
    <col min="16" max="16" width="17.57421875" style="69" customWidth="1"/>
    <col min="17" max="17" width="7.00390625" style="69" customWidth="1"/>
    <col min="18" max="18" width="28.7109375" style="69" customWidth="1"/>
    <col min="19" max="19" width="3.8515625" style="69" customWidth="1"/>
    <col min="20" max="16384" width="9.140625" style="69" customWidth="1"/>
  </cols>
  <sheetData>
    <row r="1" spans="1:18" ht="24" customHeight="1">
      <c r="A1" s="1699" t="s">
        <v>239</v>
      </c>
      <c r="B1" s="1699"/>
      <c r="C1" s="1699"/>
      <c r="D1" s="1699"/>
      <c r="E1" s="1699"/>
      <c r="F1" s="1699"/>
      <c r="G1" s="1699"/>
      <c r="H1" s="1699"/>
      <c r="I1" s="1699"/>
      <c r="J1" s="1699"/>
      <c r="K1" s="1699"/>
      <c r="L1" s="1699"/>
      <c r="M1" s="1699"/>
      <c r="N1" s="1699"/>
      <c r="O1" s="1699"/>
      <c r="P1" s="301"/>
      <c r="Q1" s="301"/>
      <c r="R1" s="552"/>
    </row>
    <row r="2" spans="1:18" ht="27" customHeight="1" thickBot="1">
      <c r="A2" s="98" t="s">
        <v>115</v>
      </c>
      <c r="B2" s="72"/>
      <c r="C2" s="72"/>
      <c r="D2" s="72"/>
      <c r="E2" s="72"/>
      <c r="F2" s="72"/>
      <c r="G2" s="72"/>
      <c r="H2" s="72"/>
      <c r="I2" s="72"/>
      <c r="J2" s="72"/>
      <c r="K2" s="72"/>
      <c r="L2" s="72"/>
      <c r="M2" s="72"/>
      <c r="N2" s="72"/>
      <c r="O2" s="72"/>
      <c r="P2" s="301"/>
      <c r="Q2" s="301"/>
      <c r="R2" s="552"/>
    </row>
    <row r="3" spans="1:18" ht="15.75" thickBot="1">
      <c r="A3" s="1648" t="s">
        <v>69</v>
      </c>
      <c r="B3" s="2044"/>
      <c r="C3" s="2044"/>
      <c r="D3" s="2044"/>
      <c r="E3" s="2044"/>
      <c r="F3" s="2045" t="str">
        <f>'LFA_Programmatic Progress_1A'!C7</f>
        <v>GEO-H-NCDC</v>
      </c>
      <c r="G3" s="2046"/>
      <c r="H3" s="2046"/>
      <c r="I3" s="2046"/>
      <c r="J3" s="2047"/>
      <c r="K3" s="80"/>
      <c r="L3" s="80"/>
      <c r="M3" s="75"/>
      <c r="N3" s="80"/>
      <c r="O3" s="80"/>
      <c r="P3" s="301"/>
      <c r="Q3" s="301"/>
      <c r="R3" s="552"/>
    </row>
    <row r="4" spans="1:18" ht="15">
      <c r="A4" s="493" t="s">
        <v>236</v>
      </c>
      <c r="B4" s="58"/>
      <c r="C4" s="58"/>
      <c r="D4" s="58"/>
      <c r="E4" s="58"/>
      <c r="F4" s="54" t="s">
        <v>237</v>
      </c>
      <c r="G4" s="367"/>
      <c r="H4" s="89">
        <f>IF('LFA_Programmatic Progress_1A'!D16="Select","",'LFA_Programmatic Progress_1A'!D16)</f>
        <v>0</v>
      </c>
      <c r="I4" s="5" t="s">
        <v>238</v>
      </c>
      <c r="J4" s="506" t="str">
        <f>IF('LFA_Programmatic Progress_1A'!F16="Select","",'LFA_Programmatic Progress_1A'!F16)</f>
        <v>N/A</v>
      </c>
      <c r="K4" s="80"/>
      <c r="L4" s="80"/>
      <c r="M4" s="80"/>
      <c r="N4" s="80"/>
      <c r="O4" s="80"/>
      <c r="P4" s="301"/>
      <c r="Q4" s="301"/>
      <c r="R4" s="552"/>
    </row>
    <row r="5" spans="1:18" ht="15">
      <c r="A5" s="513" t="s">
        <v>234</v>
      </c>
      <c r="B5" s="58"/>
      <c r="C5" s="58"/>
      <c r="D5" s="58"/>
      <c r="E5" s="58"/>
      <c r="F5" s="54" t="s">
        <v>200</v>
      </c>
      <c r="G5" s="368"/>
      <c r="H5" s="93">
        <f>IF('LFA_Programmatic Progress_1A'!D17="Select","",'LFA_Programmatic Progress_1A'!D17)</f>
      </c>
      <c r="I5" s="5" t="s">
        <v>218</v>
      </c>
      <c r="J5" s="505">
        <f>IF('LFA_Programmatic Progress_1A'!F17="Select","",'LFA_Programmatic Progress_1A'!F17)</f>
      </c>
      <c r="K5" s="80"/>
      <c r="L5" s="80"/>
      <c r="M5" s="80"/>
      <c r="N5" s="80"/>
      <c r="O5" s="80"/>
      <c r="P5" s="301"/>
      <c r="Q5" s="301"/>
      <c r="R5" s="552"/>
    </row>
    <row r="6" spans="1:18" ht="15.75" thickBot="1">
      <c r="A6" s="55" t="s">
        <v>235</v>
      </c>
      <c r="B6" s="60"/>
      <c r="C6" s="60"/>
      <c r="D6" s="60"/>
      <c r="E6" s="60"/>
      <c r="F6" s="2048">
        <f>IF('LFA_Programmatic Progress_1A'!C18="Select","",'LFA_Programmatic Progress_1A'!C18)</f>
        <v>0</v>
      </c>
      <c r="G6" s="2049"/>
      <c r="H6" s="2049"/>
      <c r="I6" s="2049"/>
      <c r="J6" s="2050"/>
      <c r="K6" s="80"/>
      <c r="L6" s="80"/>
      <c r="M6" s="80"/>
      <c r="N6" s="80"/>
      <c r="O6" s="80"/>
      <c r="P6" s="301"/>
      <c r="Q6" s="301"/>
      <c r="R6" s="552"/>
    </row>
    <row r="7" spans="1:254" s="826" customFormat="1" ht="15" customHeight="1" thickBot="1">
      <c r="A7" s="1700" t="s">
        <v>199</v>
      </c>
      <c r="B7" s="1933"/>
      <c r="C7" s="1933"/>
      <c r="D7" s="1933"/>
      <c r="E7" s="1701"/>
      <c r="F7" s="2141" t="str">
        <f>IF('PR_Programmatic Progress_1A'!C10="","",'PR_Programmatic Progress_1A'!C10)</f>
        <v>EUR</v>
      </c>
      <c r="G7" s="2142"/>
      <c r="H7" s="2142"/>
      <c r="I7" s="2142"/>
      <c r="J7" s="2142"/>
      <c r="K7" s="1008"/>
      <c r="L7" s="827"/>
      <c r="M7" s="827"/>
      <c r="N7" s="827"/>
      <c r="O7" s="827"/>
      <c r="P7" s="827"/>
      <c r="Q7" s="827"/>
      <c r="R7" s="818"/>
      <c r="S7" s="818"/>
      <c r="T7" s="818"/>
      <c r="U7" s="818"/>
      <c r="V7" s="818"/>
      <c r="W7" s="818"/>
      <c r="X7" s="818"/>
      <c r="Y7" s="818"/>
      <c r="Z7" s="818"/>
      <c r="AA7" s="818"/>
      <c r="AB7" s="818"/>
      <c r="AC7" s="818"/>
      <c r="AD7" s="818"/>
      <c r="AE7" s="818"/>
      <c r="AF7" s="818"/>
      <c r="AG7" s="818"/>
      <c r="AH7" s="818"/>
      <c r="AI7" s="818"/>
      <c r="AJ7" s="818"/>
      <c r="AK7" s="818"/>
      <c r="AL7" s="818"/>
      <c r="AM7" s="818"/>
      <c r="AN7" s="818"/>
      <c r="AO7" s="818"/>
      <c r="AP7" s="818"/>
      <c r="AQ7" s="818"/>
      <c r="AR7" s="818"/>
      <c r="AS7" s="818"/>
      <c r="AT7" s="818"/>
      <c r="AU7" s="818"/>
      <c r="AV7" s="818"/>
      <c r="AW7" s="818"/>
      <c r="AX7" s="818"/>
      <c r="AY7" s="818"/>
      <c r="AZ7" s="818"/>
      <c r="BA7" s="818"/>
      <c r="BB7" s="818"/>
      <c r="BC7" s="818"/>
      <c r="BD7" s="818"/>
      <c r="BE7" s="818"/>
      <c r="BF7" s="818"/>
      <c r="BG7" s="818"/>
      <c r="BH7" s="818"/>
      <c r="BI7" s="818"/>
      <c r="BJ7" s="818"/>
      <c r="BK7" s="818"/>
      <c r="BL7" s="818"/>
      <c r="BM7" s="818"/>
      <c r="BN7" s="818"/>
      <c r="BO7" s="818"/>
      <c r="BP7" s="818"/>
      <c r="BQ7" s="818"/>
      <c r="BR7" s="818"/>
      <c r="BS7" s="818"/>
      <c r="BT7" s="818"/>
      <c r="BU7" s="818"/>
      <c r="BV7" s="818"/>
      <c r="BW7" s="818"/>
      <c r="BX7" s="818"/>
      <c r="BY7" s="818"/>
      <c r="BZ7" s="818"/>
      <c r="CA7" s="818"/>
      <c r="CB7" s="818"/>
      <c r="CC7" s="818"/>
      <c r="CD7" s="818"/>
      <c r="CE7" s="818"/>
      <c r="CF7" s="818"/>
      <c r="CG7" s="818"/>
      <c r="CH7" s="818"/>
      <c r="CI7" s="818"/>
      <c r="CJ7" s="818"/>
      <c r="CK7" s="818"/>
      <c r="CL7" s="818"/>
      <c r="CM7" s="818"/>
      <c r="CN7" s="818"/>
      <c r="CO7" s="818"/>
      <c r="CP7" s="818"/>
      <c r="CQ7" s="818"/>
      <c r="CR7" s="818"/>
      <c r="CS7" s="818"/>
      <c r="CT7" s="818"/>
      <c r="CU7" s="818"/>
      <c r="CV7" s="818"/>
      <c r="CW7" s="818"/>
      <c r="CX7" s="818"/>
      <c r="CY7" s="818"/>
      <c r="CZ7" s="818"/>
      <c r="DA7" s="818"/>
      <c r="DB7" s="818"/>
      <c r="DC7" s="818"/>
      <c r="DD7" s="818"/>
      <c r="DE7" s="818"/>
      <c r="DF7" s="818"/>
      <c r="DG7" s="818"/>
      <c r="DH7" s="818"/>
      <c r="DI7" s="818"/>
      <c r="DJ7" s="818"/>
      <c r="DK7" s="818"/>
      <c r="DL7" s="818"/>
      <c r="DM7" s="818"/>
      <c r="DN7" s="818"/>
      <c r="DO7" s="818"/>
      <c r="DP7" s="818"/>
      <c r="DQ7" s="818"/>
      <c r="DR7" s="818"/>
      <c r="DS7" s="818"/>
      <c r="DT7" s="818"/>
      <c r="DU7" s="818"/>
      <c r="DV7" s="818"/>
      <c r="DW7" s="818"/>
      <c r="DX7" s="818"/>
      <c r="DY7" s="818"/>
      <c r="DZ7" s="818"/>
      <c r="EA7" s="818"/>
      <c r="EB7" s="818"/>
      <c r="EC7" s="818"/>
      <c r="ED7" s="818"/>
      <c r="EE7" s="818"/>
      <c r="EF7" s="818"/>
      <c r="EG7" s="818"/>
      <c r="EH7" s="818"/>
      <c r="EI7" s="818"/>
      <c r="EJ7" s="818"/>
      <c r="EK7" s="818"/>
      <c r="EL7" s="818"/>
      <c r="EM7" s="818"/>
      <c r="EN7" s="818"/>
      <c r="EO7" s="818"/>
      <c r="EP7" s="818"/>
      <c r="EQ7" s="818"/>
      <c r="ER7" s="818"/>
      <c r="ES7" s="818"/>
      <c r="ET7" s="818"/>
      <c r="EU7" s="818"/>
      <c r="EV7" s="818"/>
      <c r="EW7" s="818"/>
      <c r="EX7" s="818"/>
      <c r="EY7" s="818"/>
      <c r="EZ7" s="818"/>
      <c r="FA7" s="818"/>
      <c r="FB7" s="818"/>
      <c r="FC7" s="818"/>
      <c r="FD7" s="818"/>
      <c r="FE7" s="818"/>
      <c r="FF7" s="818"/>
      <c r="FG7" s="818"/>
      <c r="FH7" s="818"/>
      <c r="FI7" s="818"/>
      <c r="FJ7" s="818"/>
      <c r="FK7" s="818"/>
      <c r="FL7" s="818"/>
      <c r="FM7" s="818"/>
      <c r="FN7" s="818"/>
      <c r="FO7" s="818"/>
      <c r="FP7" s="818"/>
      <c r="FQ7" s="818"/>
      <c r="FR7" s="818"/>
      <c r="FS7" s="818"/>
      <c r="FT7" s="818"/>
      <c r="FU7" s="818"/>
      <c r="FV7" s="818"/>
      <c r="FW7" s="818"/>
      <c r="FX7" s="818"/>
      <c r="FY7" s="818"/>
      <c r="FZ7" s="818"/>
      <c r="GA7" s="818"/>
      <c r="GB7" s="818"/>
      <c r="GC7" s="818"/>
      <c r="GD7" s="818"/>
      <c r="GE7" s="818"/>
      <c r="GF7" s="818"/>
      <c r="GG7" s="818"/>
      <c r="GH7" s="818"/>
      <c r="GI7" s="818"/>
      <c r="GJ7" s="818"/>
      <c r="GK7" s="818"/>
      <c r="GL7" s="818"/>
      <c r="GM7" s="818"/>
      <c r="GN7" s="818"/>
      <c r="GO7" s="818"/>
      <c r="GP7" s="818"/>
      <c r="GQ7" s="818"/>
      <c r="GR7" s="818"/>
      <c r="GS7" s="818"/>
      <c r="GT7" s="818"/>
      <c r="GU7" s="818"/>
      <c r="GV7" s="818"/>
      <c r="GW7" s="818"/>
      <c r="GX7" s="818"/>
      <c r="GY7" s="818"/>
      <c r="GZ7" s="818"/>
      <c r="HA7" s="818"/>
      <c r="HB7" s="818"/>
      <c r="HC7" s="818"/>
      <c r="HD7" s="818"/>
      <c r="HE7" s="818"/>
      <c r="HF7" s="818"/>
      <c r="HG7" s="818"/>
      <c r="HH7" s="818"/>
      <c r="HI7" s="818"/>
      <c r="HJ7" s="818"/>
      <c r="HK7" s="818"/>
      <c r="HL7" s="818"/>
      <c r="HM7" s="818"/>
      <c r="HN7" s="818"/>
      <c r="HO7" s="818"/>
      <c r="HP7" s="818"/>
      <c r="HQ7" s="818"/>
      <c r="HR7" s="818"/>
      <c r="HS7" s="818"/>
      <c r="HT7" s="818"/>
      <c r="HU7" s="818"/>
      <c r="HV7" s="818"/>
      <c r="HW7" s="818"/>
      <c r="HX7" s="818"/>
      <c r="HY7" s="818"/>
      <c r="HZ7" s="818"/>
      <c r="IA7" s="818"/>
      <c r="IB7" s="818"/>
      <c r="IC7" s="818"/>
      <c r="ID7" s="818"/>
      <c r="IE7" s="818"/>
      <c r="IF7" s="818"/>
      <c r="IG7" s="818"/>
      <c r="IH7" s="818"/>
      <c r="II7" s="818"/>
      <c r="IJ7" s="818"/>
      <c r="IK7" s="818"/>
      <c r="IL7" s="818"/>
      <c r="IM7" s="818"/>
      <c r="IN7" s="818"/>
      <c r="IO7" s="818"/>
      <c r="IP7" s="818"/>
      <c r="IQ7" s="818"/>
      <c r="IR7" s="818"/>
      <c r="IS7" s="818"/>
      <c r="IT7" s="818"/>
    </row>
    <row r="8" spans="1:18" s="734" customFormat="1" ht="15">
      <c r="A8" s="771"/>
      <c r="B8" s="772"/>
      <c r="C8" s="772"/>
      <c r="D8" s="772"/>
      <c r="E8" s="772"/>
      <c r="F8" s="773"/>
      <c r="G8" s="774"/>
      <c r="H8" s="774"/>
      <c r="I8" s="775"/>
      <c r="J8" s="773"/>
      <c r="K8" s="75"/>
      <c r="L8" s="776"/>
      <c r="M8" s="776"/>
      <c r="N8" s="776"/>
      <c r="O8" s="777"/>
      <c r="P8" s="553"/>
      <c r="Q8" s="553"/>
      <c r="R8" s="887"/>
    </row>
    <row r="9" spans="1:18" s="734" customFormat="1" ht="20.25">
      <c r="A9" s="66" t="s">
        <v>188</v>
      </c>
      <c r="B9" s="778"/>
      <c r="C9" s="779"/>
      <c r="D9" s="779"/>
      <c r="E9" s="779"/>
      <c r="F9" s="780"/>
      <c r="G9" s="780"/>
      <c r="H9" s="780"/>
      <c r="I9" s="781"/>
      <c r="J9" s="782"/>
      <c r="K9" s="783"/>
      <c r="L9" s="783"/>
      <c r="M9" s="612"/>
      <c r="N9" s="783"/>
      <c r="O9" s="783"/>
      <c r="P9" s="553"/>
      <c r="Q9" s="553"/>
      <c r="R9" s="887"/>
    </row>
    <row r="10" spans="1:18" s="734" customFormat="1" ht="7.5" customHeight="1">
      <c r="A10" s="66"/>
      <c r="B10" s="804"/>
      <c r="C10" s="779"/>
      <c r="D10" s="779"/>
      <c r="E10" s="779"/>
      <c r="F10" s="806"/>
      <c r="G10" s="806"/>
      <c r="H10" s="805"/>
      <c r="I10" s="805"/>
      <c r="J10" s="806"/>
      <c r="K10" s="807"/>
      <c r="L10" s="807"/>
      <c r="M10" s="807"/>
      <c r="N10" s="807"/>
      <c r="O10" s="88"/>
      <c r="P10" s="553"/>
      <c r="Q10" s="553"/>
      <c r="R10" s="887"/>
    </row>
    <row r="11" spans="1:18" ht="12.75">
      <c r="A11" s="740"/>
      <c r="B11" s="632"/>
      <c r="C11" s="632"/>
      <c r="D11" s="632"/>
      <c r="E11" s="632"/>
      <c r="F11" s="72"/>
      <c r="G11" s="72"/>
      <c r="H11" s="808"/>
      <c r="I11" s="632"/>
      <c r="J11" s="632"/>
      <c r="K11" s="632"/>
      <c r="L11" s="72"/>
      <c r="M11" s="739"/>
      <c r="N11" s="72"/>
      <c r="O11" s="739"/>
      <c r="P11" s="784"/>
      <c r="Q11" s="632"/>
      <c r="R11" s="72"/>
    </row>
    <row r="12" spans="1:18" ht="21.75" customHeight="1">
      <c r="A12" s="854" t="s">
        <v>66</v>
      </c>
      <c r="B12" s="503"/>
      <c r="C12" s="503"/>
      <c r="D12" s="503"/>
      <c r="E12" s="503"/>
      <c r="F12" s="503"/>
      <c r="G12" s="503"/>
      <c r="H12" s="503"/>
      <c r="I12" s="503"/>
      <c r="J12" s="503"/>
      <c r="K12" s="503"/>
      <c r="L12" s="503"/>
      <c r="M12" s="503"/>
      <c r="N12" s="503"/>
      <c r="O12" s="503"/>
      <c r="P12" s="503"/>
      <c r="Q12" s="503"/>
      <c r="R12" s="503"/>
    </row>
    <row r="13" spans="1:18" ht="15">
      <c r="A13" s="2127"/>
      <c r="B13" s="2127"/>
      <c r="C13" s="2127"/>
      <c r="D13" s="2127"/>
      <c r="E13" s="2127"/>
      <c r="F13" s="2127"/>
      <c r="G13" s="2127"/>
      <c r="H13" s="2127"/>
      <c r="I13" s="2127"/>
      <c r="J13" s="2127"/>
      <c r="K13" s="2127"/>
      <c r="L13" s="2127"/>
      <c r="M13" s="2127"/>
      <c r="N13" s="2127"/>
      <c r="O13" s="2127"/>
      <c r="P13" s="2127"/>
      <c r="Q13" s="2127"/>
      <c r="R13" s="2127"/>
    </row>
    <row r="14" spans="1:18" ht="15">
      <c r="A14" s="265" t="s">
        <v>219</v>
      </c>
      <c r="B14" s="515"/>
      <c r="C14" s="515"/>
      <c r="D14" s="515"/>
      <c r="E14" s="515"/>
      <c r="F14" s="515"/>
      <c r="G14" s="369"/>
      <c r="H14" s="515"/>
      <c r="I14" s="515"/>
      <c r="J14" s="515"/>
      <c r="K14" s="515"/>
      <c r="L14" s="515"/>
      <c r="M14" s="515"/>
      <c r="N14" s="515"/>
      <c r="O14" s="515"/>
      <c r="P14" s="515"/>
      <c r="Q14" s="515"/>
      <c r="R14" s="335"/>
    </row>
    <row r="15" spans="1:18" ht="15">
      <c r="A15" s="266" t="s">
        <v>8</v>
      </c>
      <c r="B15" s="261"/>
      <c r="C15" s="261"/>
      <c r="D15" s="261"/>
      <c r="E15" s="261"/>
      <c r="F15" s="261"/>
      <c r="G15" s="370"/>
      <c r="H15" s="261"/>
      <c r="I15" s="261"/>
      <c r="J15" s="261"/>
      <c r="K15" s="261"/>
      <c r="L15" s="261"/>
      <c r="M15" s="261"/>
      <c r="N15" s="261"/>
      <c r="O15" s="261"/>
      <c r="P15" s="261"/>
      <c r="Q15" s="261"/>
      <c r="R15" s="927"/>
    </row>
    <row r="16" spans="1:18" ht="29.25" customHeight="1">
      <c r="A16" s="257" t="s">
        <v>442</v>
      </c>
      <c r="B16" s="276"/>
      <c r="C16" s="1042"/>
      <c r="D16" s="1042"/>
      <c r="E16" s="1042"/>
      <c r="F16" s="267">
        <f>IF('PR_Programmatic Progress_1A'!D17="","",'PR_Programmatic Progress_1A'!D17)</f>
      </c>
      <c r="G16" s="371"/>
      <c r="H16" s="272" t="s">
        <v>214</v>
      </c>
      <c r="I16" s="267">
        <f>IF('PR_Programmatic Progress_1A'!F17="","",'PR_Programmatic Progress_1A'!F17)</f>
      </c>
      <c r="J16" s="268"/>
      <c r="K16" s="664" t="s">
        <v>37</v>
      </c>
      <c r="L16" s="640"/>
      <c r="M16" s="437">
        <f>+'PR_Disbursement Request_5B'!K16</f>
        <v>0</v>
      </c>
      <c r="N16" s="640"/>
      <c r="O16" s="663" t="s">
        <v>345</v>
      </c>
      <c r="P16" s="442">
        <f>+'PR_Disbursement Request_5B'!N16</f>
        <v>0</v>
      </c>
      <c r="Q16" s="443"/>
      <c r="R16" s="928"/>
    </row>
    <row r="17" spans="1:18" ht="10.5" customHeight="1">
      <c r="A17" s="353"/>
      <c r="B17" s="353"/>
      <c r="C17" s="1042"/>
      <c r="D17" s="1042"/>
      <c r="E17" s="1042"/>
      <c r="F17" s="1059"/>
      <c r="G17" s="371"/>
      <c r="H17" s="371"/>
      <c r="I17" s="388"/>
      <c r="J17" s="352"/>
      <c r="K17" s="664"/>
      <c r="L17" s="641"/>
      <c r="M17" s="438"/>
      <c r="N17" s="641"/>
      <c r="O17" s="382"/>
      <c r="P17" s="444"/>
      <c r="Q17" s="445"/>
      <c r="R17" s="929"/>
    </row>
    <row r="18" spans="1:18" ht="29.25" customHeight="1">
      <c r="A18" s="276"/>
      <c r="B18" s="276"/>
      <c r="C18" s="1042"/>
      <c r="D18" s="1042"/>
      <c r="E18" s="1042"/>
      <c r="F18" s="1059"/>
      <c r="G18" s="372"/>
      <c r="H18" s="273"/>
      <c r="I18" s="387"/>
      <c r="J18" s="268"/>
      <c r="K18" s="1054" t="s">
        <v>42</v>
      </c>
      <c r="L18" s="641"/>
      <c r="M18" s="439"/>
      <c r="N18" s="641"/>
      <c r="O18" s="1057" t="s">
        <v>346</v>
      </c>
      <c r="P18" s="439"/>
      <c r="Q18" s="443"/>
      <c r="R18" s="451"/>
    </row>
    <row r="19" spans="1:17" ht="14.25">
      <c r="A19" s="257" t="s">
        <v>510</v>
      </c>
      <c r="B19" s="276"/>
      <c r="C19" s="1060"/>
      <c r="D19" s="1060"/>
      <c r="E19" s="1060"/>
      <c r="F19" s="275"/>
      <c r="G19" s="373"/>
      <c r="H19" s="263"/>
      <c r="I19" s="274"/>
      <c r="J19" s="268"/>
      <c r="K19" s="1191"/>
      <c r="L19" s="270"/>
      <c r="M19" s="440"/>
      <c r="N19" s="270"/>
      <c r="O19" s="1192"/>
      <c r="P19" s="446"/>
      <c r="Q19" s="447"/>
    </row>
    <row r="20" spans="1:17" ht="28.5" customHeight="1">
      <c r="A20" s="1085" t="s">
        <v>501</v>
      </c>
      <c r="B20" s="276"/>
      <c r="C20" s="1042"/>
      <c r="D20" s="1042"/>
      <c r="E20" s="1042"/>
      <c r="F20" s="267">
        <f>IF(I16="","",I16+1)</f>
      </c>
      <c r="G20" s="373"/>
      <c r="H20" s="271" t="s">
        <v>214</v>
      </c>
      <c r="I20" s="267">
        <f>IF(F20="","",DATE(YEAR(F20),MONTH(F20)+3,DAY(F20)-1))</f>
      </c>
      <c r="J20" s="268"/>
      <c r="K20" s="1054" t="s">
        <v>37</v>
      </c>
      <c r="L20" s="642"/>
      <c r="M20" s="441">
        <f>+'PR_Disbursement Request_5B'!K18</f>
        <v>0</v>
      </c>
      <c r="N20" s="642"/>
      <c r="O20" s="1193" t="s">
        <v>345</v>
      </c>
      <c r="P20" s="441">
        <f>+'PR_Disbursement Request_5B'!N18</f>
        <v>0</v>
      </c>
      <c r="Q20" s="448"/>
    </row>
    <row r="21" spans="1:18" ht="19.5" customHeight="1">
      <c r="A21" s="1041"/>
      <c r="B21" s="352"/>
      <c r="C21" s="1053"/>
      <c r="D21" s="1053"/>
      <c r="E21" s="1053"/>
      <c r="F21" s="374"/>
      <c r="G21" s="371"/>
      <c r="H21" s="371"/>
      <c r="I21" s="388"/>
      <c r="J21" s="352"/>
      <c r="K21" s="1054"/>
      <c r="L21" s="641"/>
      <c r="M21" s="438"/>
      <c r="N21" s="641"/>
      <c r="O21" s="1057"/>
      <c r="P21" s="444"/>
      <c r="Q21" s="449"/>
      <c r="R21" s="1073" t="s">
        <v>160</v>
      </c>
    </row>
    <row r="22" spans="2:18" ht="32.25" customHeight="1">
      <c r="B22" s="268"/>
      <c r="C22" s="1061"/>
      <c r="D22" s="1061"/>
      <c r="E22" s="1061"/>
      <c r="F22" s="268"/>
      <c r="G22" s="268"/>
      <c r="H22" s="268"/>
      <c r="I22" s="268"/>
      <c r="J22" s="268"/>
      <c r="K22" s="1054" t="s">
        <v>42</v>
      </c>
      <c r="L22" s="641"/>
      <c r="M22" s="439"/>
      <c r="N22" s="641"/>
      <c r="O22" s="1057" t="s">
        <v>346</v>
      </c>
      <c r="P22" s="439"/>
      <c r="Q22" s="450"/>
      <c r="R22" s="1069">
        <f>P16+P20+P26</f>
        <v>0</v>
      </c>
    </row>
    <row r="23" spans="1:18" s="1049" customFormat="1" ht="33" customHeight="1">
      <c r="A23" s="257" t="s">
        <v>520</v>
      </c>
      <c r="B23" s="1042"/>
      <c r="C23" s="1042"/>
      <c r="D23" s="1042"/>
      <c r="E23" s="1042"/>
      <c r="G23" s="1042"/>
      <c r="H23" s="1042"/>
      <c r="I23" s="1043"/>
      <c r="J23" s="1042"/>
      <c r="K23" s="1042"/>
      <c r="L23" s="1044"/>
      <c r="M23" s="1045"/>
      <c r="N23" s="1046"/>
      <c r="O23" s="1044"/>
      <c r="P23" s="1047"/>
      <c r="Q23" s="1048"/>
      <c r="R23" s="1194" t="s">
        <v>161</v>
      </c>
    </row>
    <row r="24" spans="1:18" s="1049" customFormat="1" ht="31.5" customHeight="1">
      <c r="A24" s="244"/>
      <c r="B24" s="1042"/>
      <c r="C24" s="1082"/>
      <c r="D24" s="1063"/>
      <c r="E24" s="1063"/>
      <c r="F24" s="1043"/>
      <c r="G24" s="1043"/>
      <c r="H24" s="1042"/>
      <c r="I24" s="1042"/>
      <c r="J24" s="1044"/>
      <c r="K24" s="1045"/>
      <c r="L24" s="1046"/>
      <c r="M24" s="1044"/>
      <c r="N24" s="1047"/>
      <c r="O24" s="1048"/>
      <c r="R24" s="1069">
        <f>P18+P22+P28</f>
        <v>0</v>
      </c>
    </row>
    <row r="25" spans="1:18" s="1049" customFormat="1" ht="12.75" customHeight="1">
      <c r="A25" s="1041"/>
      <c r="B25" s="1042"/>
      <c r="C25" s="1042"/>
      <c r="D25" s="1081"/>
      <c r="E25" s="1063"/>
      <c r="F25" s="1043"/>
      <c r="G25" s="1043"/>
      <c r="H25" s="1042"/>
      <c r="I25" s="1042"/>
      <c r="J25" s="1044"/>
      <c r="K25" s="1045"/>
      <c r="L25" s="1046"/>
      <c r="M25" s="1044"/>
      <c r="N25" s="1047"/>
      <c r="O25" s="1048"/>
      <c r="R25" s="1048"/>
    </row>
    <row r="26" spans="1:18" s="1049" customFormat="1" ht="27.75" customHeight="1">
      <c r="A26" s="1041" t="s">
        <v>502</v>
      </c>
      <c r="B26" s="1042"/>
      <c r="C26" s="1042"/>
      <c r="D26" s="1042"/>
      <c r="E26" s="1042"/>
      <c r="F26" s="334">
        <f>IF(I20="","",I20+1)</f>
      </c>
      <c r="G26" s="1042"/>
      <c r="H26" s="1062" t="s">
        <v>214</v>
      </c>
      <c r="I26" s="1051">
        <f>'PR_Disbursement Request_5B'!H22</f>
      </c>
      <c r="J26" s="1042"/>
      <c r="K26" s="1042" t="s">
        <v>41</v>
      </c>
      <c r="L26" s="1042"/>
      <c r="M26" s="1070">
        <f>'PR_Disbursement Request_5B'!K22</f>
        <v>0</v>
      </c>
      <c r="N26" s="1044"/>
      <c r="O26" s="1045" t="s">
        <v>230</v>
      </c>
      <c r="P26" s="1071">
        <f>'PR_Disbursement Request_5B'!N22</f>
        <v>0</v>
      </c>
      <c r="Q26" s="1047"/>
      <c r="R26" s="1048"/>
    </row>
    <row r="27" spans="1:16" s="915" customFormat="1" ht="12" customHeight="1">
      <c r="A27" s="1050"/>
      <c r="B27" s="1053"/>
      <c r="C27" s="1053"/>
      <c r="D27" s="1053"/>
      <c r="E27" s="1053"/>
      <c r="F27" s="1053"/>
      <c r="G27" s="1053"/>
      <c r="H27" s="1053"/>
      <c r="I27" s="1054"/>
      <c r="J27" s="1055"/>
      <c r="K27" s="1056"/>
      <c r="L27" s="1055"/>
      <c r="M27" s="1057"/>
      <c r="N27" s="1056"/>
      <c r="O27" s="1058"/>
      <c r="P27" s="1048"/>
    </row>
    <row r="28" spans="1:18" s="915" customFormat="1" ht="32.25" customHeight="1">
      <c r="A28" s="1041"/>
      <c r="B28" s="1053"/>
      <c r="C28" s="1053"/>
      <c r="D28" s="1053"/>
      <c r="E28" s="1053"/>
      <c r="F28" s="1053"/>
      <c r="G28" s="1053"/>
      <c r="H28" s="1053"/>
      <c r="I28" s="1053"/>
      <c r="J28" s="1053"/>
      <c r="K28" s="1054" t="s">
        <v>42</v>
      </c>
      <c r="L28" s="641"/>
      <c r="M28" s="439"/>
      <c r="N28" s="641"/>
      <c r="O28" s="1057" t="s">
        <v>346</v>
      </c>
      <c r="P28" s="439"/>
      <c r="Q28" s="1058"/>
      <c r="R28" s="1048"/>
    </row>
    <row r="29" spans="1:18" s="915" customFormat="1" ht="9.75" customHeight="1">
      <c r="A29" s="1041"/>
      <c r="B29" s="1053"/>
      <c r="C29" s="1053"/>
      <c r="D29" s="1053"/>
      <c r="E29" s="1053"/>
      <c r="F29" s="1053"/>
      <c r="G29" s="1053"/>
      <c r="H29" s="1053"/>
      <c r="I29" s="1053"/>
      <c r="J29" s="1053"/>
      <c r="K29" s="1054"/>
      <c r="L29" s="1055"/>
      <c r="M29" s="1056"/>
      <c r="N29" s="1055"/>
      <c r="O29" s="1057"/>
      <c r="P29" s="1056"/>
      <c r="Q29" s="1058"/>
      <c r="R29" s="1048"/>
    </row>
    <row r="30" spans="1:18" s="1068" customFormat="1" ht="31.5" customHeight="1">
      <c r="A30" s="2136" t="s">
        <v>521</v>
      </c>
      <c r="B30" s="2136"/>
      <c r="C30" s="2136"/>
      <c r="D30" s="2136"/>
      <c r="E30" s="2136"/>
      <c r="F30" s="2136"/>
      <c r="G30" s="2136"/>
      <c r="H30" s="2136"/>
      <c r="I30" s="2136"/>
      <c r="J30" s="2136"/>
      <c r="K30" s="2136"/>
      <c r="L30" s="2136"/>
      <c r="M30" s="2136"/>
      <c r="N30" s="2136"/>
      <c r="O30" s="2136"/>
      <c r="P30" s="2136"/>
      <c r="Q30" s="2137"/>
      <c r="R30" s="1067"/>
    </row>
    <row r="31" spans="1:18" s="1068" customFormat="1" ht="33" customHeight="1">
      <c r="A31" s="2136" t="s">
        <v>503</v>
      </c>
      <c r="B31" s="2136"/>
      <c r="C31" s="2136"/>
      <c r="D31" s="2136"/>
      <c r="E31" s="2136"/>
      <c r="F31" s="2136"/>
      <c r="G31" s="2136"/>
      <c r="H31" s="2136"/>
      <c r="I31" s="2136"/>
      <c r="J31" s="2136"/>
      <c r="K31" s="2136"/>
      <c r="L31" s="2136"/>
      <c r="M31" s="2136"/>
      <c r="N31" s="2136"/>
      <c r="O31" s="2136"/>
      <c r="P31" s="2136"/>
      <c r="Q31" s="2136"/>
      <c r="R31" s="1067"/>
    </row>
    <row r="32" spans="1:18" s="915" customFormat="1" ht="14.25">
      <c r="A32" s="1064"/>
      <c r="B32" s="1053"/>
      <c r="C32" s="1053"/>
      <c r="D32" s="1053"/>
      <c r="E32" s="1053"/>
      <c r="F32" s="1053"/>
      <c r="G32" s="1053"/>
      <c r="H32" s="1065"/>
      <c r="I32" s="1065"/>
      <c r="J32" s="1065"/>
      <c r="K32" s="1053"/>
      <c r="L32" s="1066"/>
      <c r="M32" s="1066"/>
      <c r="N32" s="1066"/>
      <c r="O32" s="1066"/>
      <c r="P32" s="1066"/>
      <c r="Q32" s="1066"/>
      <c r="R32" s="1066"/>
    </row>
    <row r="33" spans="1:18" ht="20.25" customHeight="1">
      <c r="A33" s="2130" t="s">
        <v>109</v>
      </c>
      <c r="B33" s="2131"/>
      <c r="C33" s="2131"/>
      <c r="D33" s="2131"/>
      <c r="E33" s="2131"/>
      <c r="F33" s="2131"/>
      <c r="G33" s="2132"/>
      <c r="H33" s="2085" t="str">
        <f>IF('PR_Disbursement Request_5B'!I27="","",'PR_Disbursement Request_5B'!I27)</f>
        <v>
</v>
      </c>
      <c r="I33" s="2086"/>
      <c r="J33" s="2086"/>
      <c r="K33" s="2086"/>
      <c r="L33" s="2086"/>
      <c r="M33" s="2086"/>
      <c r="N33" s="2086"/>
      <c r="O33" s="2086"/>
      <c r="P33" s="2086"/>
      <c r="Q33" s="2086"/>
      <c r="R33" s="2087"/>
    </row>
    <row r="34" spans="1:18" ht="93" customHeight="1">
      <c r="A34" s="2133"/>
      <c r="B34" s="2134"/>
      <c r="C34" s="2134"/>
      <c r="D34" s="2134"/>
      <c r="E34" s="2134"/>
      <c r="F34" s="2134"/>
      <c r="G34" s="2135"/>
      <c r="H34" s="2088"/>
      <c r="I34" s="2089"/>
      <c r="J34" s="2089"/>
      <c r="K34" s="2089"/>
      <c r="L34" s="2089"/>
      <c r="M34" s="2089"/>
      <c r="N34" s="2089"/>
      <c r="O34" s="2089"/>
      <c r="P34" s="2089"/>
      <c r="Q34" s="2089"/>
      <c r="R34" s="2090"/>
    </row>
    <row r="35" spans="1:18" ht="152.25" customHeight="1">
      <c r="A35" s="2116" t="s">
        <v>556</v>
      </c>
      <c r="B35" s="2117"/>
      <c r="C35" s="2117"/>
      <c r="D35" s="2117"/>
      <c r="E35" s="2117"/>
      <c r="F35" s="2117"/>
      <c r="G35" s="2118"/>
      <c r="H35" s="1608"/>
      <c r="I35" s="1609"/>
      <c r="J35" s="1609"/>
      <c r="K35" s="1609"/>
      <c r="L35" s="1609"/>
      <c r="M35" s="1609"/>
      <c r="N35" s="1609"/>
      <c r="O35" s="1609"/>
      <c r="P35" s="1609"/>
      <c r="Q35" s="1609"/>
      <c r="R35" s="1610"/>
    </row>
    <row r="36" spans="1:18" ht="97.5" customHeight="1">
      <c r="A36" s="2119"/>
      <c r="B36" s="2120"/>
      <c r="C36" s="2120"/>
      <c r="D36" s="2120"/>
      <c r="E36" s="2120"/>
      <c r="F36" s="2120"/>
      <c r="G36" s="2121"/>
      <c r="H36" s="1614"/>
      <c r="I36" s="1615"/>
      <c r="J36" s="1615"/>
      <c r="K36" s="1615"/>
      <c r="L36" s="1615"/>
      <c r="M36" s="1615"/>
      <c r="N36" s="1615"/>
      <c r="O36" s="1615"/>
      <c r="P36" s="1615"/>
      <c r="Q36" s="1615"/>
      <c r="R36" s="1616"/>
    </row>
    <row r="37" spans="1:18" ht="14.25">
      <c r="A37" s="281"/>
      <c r="B37" s="281"/>
      <c r="C37" s="281"/>
      <c r="D37" s="281"/>
      <c r="E37" s="281"/>
      <c r="F37" s="281"/>
      <c r="G37" s="281"/>
      <c r="H37" s="281"/>
      <c r="I37" s="281"/>
      <c r="J37" s="281"/>
      <c r="K37" s="281"/>
      <c r="L37" s="281"/>
      <c r="M37" s="1223"/>
      <c r="N37" s="281"/>
      <c r="O37" s="281"/>
      <c r="P37" s="1225"/>
      <c r="Q37" s="1223"/>
      <c r="R37" s="1226"/>
    </row>
    <row r="38" spans="1:18" s="915" customFormat="1" ht="14.25">
      <c r="A38" s="1053"/>
      <c r="B38" s="1053"/>
      <c r="C38" s="1053"/>
      <c r="D38" s="1053"/>
      <c r="E38" s="1053"/>
      <c r="F38" s="1053"/>
      <c r="G38" s="1053"/>
      <c r="H38" s="1053"/>
      <c r="I38" s="1053"/>
      <c r="J38" s="1224"/>
      <c r="K38" s="1224"/>
      <c r="L38" s="1224"/>
      <c r="M38" s="1224"/>
      <c r="N38" s="1224"/>
      <c r="O38" s="1224"/>
      <c r="P38" s="1224"/>
      <c r="Q38" s="1224"/>
      <c r="R38" s="1224"/>
    </row>
    <row r="39" spans="1:18" ht="27.75" customHeight="1">
      <c r="A39" s="2122" t="s">
        <v>212</v>
      </c>
      <c r="B39" s="2104" t="s">
        <v>481</v>
      </c>
      <c r="C39" s="2105"/>
      <c r="D39" s="2105"/>
      <c r="E39" s="2105"/>
      <c r="F39" s="2105"/>
      <c r="G39" s="2105"/>
      <c r="H39" s="2105"/>
      <c r="I39" s="2106"/>
      <c r="J39" s="459" t="s">
        <v>342</v>
      </c>
      <c r="K39" s="1195" t="s">
        <v>343</v>
      </c>
      <c r="L39" s="2138" t="s">
        <v>182</v>
      </c>
      <c r="M39" s="2139"/>
      <c r="N39" s="2139"/>
      <c r="O39" s="2139"/>
      <c r="P39" s="2139"/>
      <c r="Q39" s="2139"/>
      <c r="R39" s="2140"/>
    </row>
    <row r="40" spans="1:18" ht="42" customHeight="1">
      <c r="A40" s="2123"/>
      <c r="B40" s="2107"/>
      <c r="C40" s="2108"/>
      <c r="D40" s="2108"/>
      <c r="E40" s="2108"/>
      <c r="F40" s="2108"/>
      <c r="G40" s="2108"/>
      <c r="H40" s="2108"/>
      <c r="I40" s="2109"/>
      <c r="J40" s="766">
        <f>+'LFA_Cash Reconciliation_5A'!F24</f>
        <v>2878484.354959542</v>
      </c>
      <c r="K40" s="766">
        <f>+'LFA_Cash Reconciliation_5A'!G24</f>
        <v>0</v>
      </c>
      <c r="L40" s="2091"/>
      <c r="M40" s="2092"/>
      <c r="N40" s="2092"/>
      <c r="O40" s="2092"/>
      <c r="P40" s="2092"/>
      <c r="Q40" s="2092"/>
      <c r="R40" s="2093"/>
    </row>
    <row r="41" spans="1:18" ht="39" customHeight="1">
      <c r="A41" s="2123"/>
      <c r="B41" s="2128" t="s">
        <v>462</v>
      </c>
      <c r="C41" s="2129"/>
      <c r="D41" s="2129"/>
      <c r="E41" s="2129"/>
      <c r="F41" s="2129"/>
      <c r="G41" s="2129"/>
      <c r="H41" s="2129"/>
      <c r="I41" s="2129"/>
      <c r="J41" s="767">
        <f>+'PR_Disbursement Request_5B'!N33</f>
        <v>0</v>
      </c>
      <c r="K41" s="768"/>
      <c r="L41" s="2091"/>
      <c r="M41" s="2092"/>
      <c r="N41" s="2092"/>
      <c r="O41" s="2092"/>
      <c r="P41" s="2092"/>
      <c r="Q41" s="2092"/>
      <c r="R41" s="2093"/>
    </row>
    <row r="42" spans="1:18" ht="39" customHeight="1">
      <c r="A42" s="2124"/>
      <c r="B42" s="2125" t="s">
        <v>463</v>
      </c>
      <c r="C42" s="2126"/>
      <c r="D42" s="2126"/>
      <c r="E42" s="2126"/>
      <c r="F42" s="2126"/>
      <c r="G42" s="2126"/>
      <c r="H42" s="2126"/>
      <c r="I42" s="2126"/>
      <c r="J42" s="769">
        <f>+'PR_Disbursement Request_5B'!N34</f>
        <v>0</v>
      </c>
      <c r="K42" s="770"/>
      <c r="L42" s="2091"/>
      <c r="M42" s="2092"/>
      <c r="N42" s="2092"/>
      <c r="O42" s="2092"/>
      <c r="P42" s="2092"/>
      <c r="Q42" s="2092"/>
      <c r="R42" s="2093"/>
    </row>
    <row r="43" spans="1:18" ht="29.25" customHeight="1">
      <c r="A43" s="460"/>
      <c r="B43" s="458"/>
      <c r="C43" s="458"/>
      <c r="D43" s="458"/>
      <c r="E43" s="458"/>
      <c r="F43" s="458"/>
      <c r="G43" s="458"/>
      <c r="H43" s="458"/>
      <c r="I43" s="458"/>
      <c r="J43" s="459" t="s">
        <v>347</v>
      </c>
      <c r="K43" s="1195" t="s">
        <v>348</v>
      </c>
      <c r="L43" s="2082"/>
      <c r="M43" s="2083"/>
      <c r="N43" s="2083"/>
      <c r="O43" s="2083"/>
      <c r="P43" s="2083"/>
      <c r="Q43" s="2083"/>
      <c r="R43" s="2084"/>
    </row>
    <row r="44" spans="1:18" ht="65.25" customHeight="1">
      <c r="A44" s="2094" t="s">
        <v>464</v>
      </c>
      <c r="B44" s="2095"/>
      <c r="C44" s="2095"/>
      <c r="D44" s="2095"/>
      <c r="E44" s="2095"/>
      <c r="F44" s="2095"/>
      <c r="G44" s="2095"/>
      <c r="H44" s="2095"/>
      <c r="I44" s="2095"/>
      <c r="J44" s="484">
        <f>IF(R22=0,0,IF(R22-J40-J41-J42&lt;0,0,R22-J40-J41-J42))</f>
        <v>0</v>
      </c>
      <c r="K44" s="484">
        <f>IF(R24=0,0,IF(R24-K40-K41-K42&lt;0,0,R24-K40-K41-K42))</f>
        <v>0</v>
      </c>
      <c r="L44" s="2110"/>
      <c r="M44" s="2111"/>
      <c r="N44" s="2111"/>
      <c r="O44" s="2111"/>
      <c r="P44" s="2111"/>
      <c r="Q44" s="2111"/>
      <c r="R44" s="2112"/>
    </row>
    <row r="45" spans="1:18" ht="7.5" customHeight="1">
      <c r="A45" s="702"/>
      <c r="B45" s="662"/>
      <c r="C45" s="665"/>
      <c r="D45" s="665"/>
      <c r="E45" s="665"/>
      <c r="F45" s="662"/>
      <c r="G45" s="703"/>
      <c r="H45" s="662"/>
      <c r="I45" s="665"/>
      <c r="J45" s="277"/>
      <c r="K45" s="278"/>
      <c r="L45" s="25"/>
      <c r="M45" s="375"/>
      <c r="N45" s="25"/>
      <c r="O45" s="269"/>
      <c r="P45" s="280"/>
      <c r="Q45" s="25"/>
      <c r="R45" s="269"/>
    </row>
    <row r="46" spans="1:18" ht="26.25" customHeight="1">
      <c r="A46" s="704" t="s">
        <v>446</v>
      </c>
      <c r="B46" s="705"/>
      <c r="C46" s="705"/>
      <c r="D46" s="705"/>
      <c r="E46" s="705"/>
      <c r="F46" s="317"/>
      <c r="G46" s="706"/>
      <c r="H46" s="325"/>
      <c r="I46" s="332"/>
      <c r="J46" s="938" t="s">
        <v>217</v>
      </c>
      <c r="K46" s="390"/>
      <c r="L46" s="255"/>
      <c r="M46" s="390"/>
      <c r="N46" s="255"/>
      <c r="O46" s="255"/>
      <c r="P46" s="254"/>
      <c r="Q46" s="255"/>
      <c r="R46" s="930"/>
    </row>
    <row r="47" spans="1:18" ht="26.25" customHeight="1">
      <c r="A47" s="1200" t="s">
        <v>546</v>
      </c>
      <c r="B47" s="702"/>
      <c r="C47" s="702"/>
      <c r="D47" s="1042"/>
      <c r="E47" s="1042"/>
      <c r="F47" s="1086"/>
      <c r="G47" s="350"/>
      <c r="H47" s="708"/>
      <c r="I47" s="709"/>
      <c r="J47" s="948"/>
      <c r="K47" s="3"/>
      <c r="L47" s="255"/>
      <c r="M47" s="255"/>
      <c r="N47" s="255"/>
      <c r="O47" s="255"/>
      <c r="P47" s="254"/>
      <c r="Q47" s="255"/>
      <c r="R47" s="930"/>
    </row>
    <row r="48" spans="1:18" ht="27" customHeight="1">
      <c r="A48" s="348"/>
      <c r="B48" s="349"/>
      <c r="C48" s="349"/>
      <c r="D48" s="349"/>
      <c r="E48" s="349"/>
      <c r="F48" s="1087" t="s">
        <v>48</v>
      </c>
      <c r="G48" s="350"/>
      <c r="H48" s="1196" t="s">
        <v>49</v>
      </c>
      <c r="I48" s="1173"/>
      <c r="J48" s="2113" t="s">
        <v>548</v>
      </c>
      <c r="K48" s="2114"/>
      <c r="L48" s="2114"/>
      <c r="M48" s="2114"/>
      <c r="N48" s="2114"/>
      <c r="O48" s="2115"/>
      <c r="P48" s="254"/>
      <c r="Q48" s="255"/>
      <c r="R48" s="930"/>
    </row>
    <row r="49" spans="1:18" ht="10.5" customHeight="1" thickBot="1">
      <c r="A49" s="348"/>
      <c r="B49" s="349"/>
      <c r="C49" s="349"/>
      <c r="D49" s="349"/>
      <c r="E49" s="349"/>
      <c r="F49" s="350"/>
      <c r="G49" s="350"/>
      <c r="H49" s="643"/>
      <c r="I49" s="351"/>
      <c r="J49" s="282"/>
      <c r="K49" s="72"/>
      <c r="L49" s="357"/>
      <c r="M49" s="357"/>
      <c r="N49" s="357"/>
      <c r="O49" s="357"/>
      <c r="P49" s="347"/>
      <c r="Q49" s="352"/>
      <c r="R49" s="931"/>
    </row>
    <row r="50" spans="1:18" ht="26.25" customHeight="1" thickBot="1">
      <c r="A50" s="264"/>
      <c r="B50" s="1197" t="s">
        <v>180</v>
      </c>
      <c r="C50" s="1197"/>
      <c r="D50" s="1197"/>
      <c r="E50" s="1197"/>
      <c r="F50" s="758">
        <f>+'PR_Disbursement Request_5B'!G41</f>
        <v>2.2656</v>
      </c>
      <c r="G50" s="759"/>
      <c r="H50" s="947"/>
      <c r="I50" s="354"/>
      <c r="J50" s="2096"/>
      <c r="K50" s="2097"/>
      <c r="L50" s="2097"/>
      <c r="M50" s="2097"/>
      <c r="N50" s="2097"/>
      <c r="O50" s="2098"/>
      <c r="P50" s="262"/>
      <c r="Q50" s="254"/>
      <c r="R50" s="932"/>
    </row>
    <row r="51" spans="1:18" ht="8.25" customHeight="1" thickBot="1">
      <c r="A51" s="345"/>
      <c r="B51" s="1198"/>
      <c r="C51" s="1198"/>
      <c r="D51" s="1198"/>
      <c r="E51" s="1198"/>
      <c r="F51" s="760"/>
      <c r="G51" s="760"/>
      <c r="H51" s="761"/>
      <c r="I51" s="510"/>
      <c r="J51" s="2099"/>
      <c r="K51" s="1621"/>
      <c r="L51" s="1621"/>
      <c r="M51" s="1621"/>
      <c r="N51" s="1621"/>
      <c r="O51" s="2100"/>
      <c r="P51" s="356"/>
      <c r="Q51" s="347"/>
      <c r="R51" s="933"/>
    </row>
    <row r="52" spans="1:18" ht="26.25" customHeight="1" thickBot="1">
      <c r="A52" s="205"/>
      <c r="B52" s="1197" t="s">
        <v>181</v>
      </c>
      <c r="C52" s="1197"/>
      <c r="D52" s="1197"/>
      <c r="E52" s="1197"/>
      <c r="F52" s="762">
        <f>+'PR_Disbursement Request_5B'!G43</f>
        <v>2.4992</v>
      </c>
      <c r="G52" s="759"/>
      <c r="H52" s="947"/>
      <c r="I52" s="355"/>
      <c r="J52" s="2099"/>
      <c r="K52" s="1621"/>
      <c r="L52" s="1621"/>
      <c r="M52" s="1621"/>
      <c r="N52" s="1621"/>
      <c r="O52" s="2100"/>
      <c r="P52" s="262"/>
      <c r="Q52" s="254"/>
      <c r="R52" s="932"/>
    </row>
    <row r="53" spans="1:18" ht="8.25" customHeight="1" thickBot="1">
      <c r="A53" s="21"/>
      <c r="B53" s="1199"/>
      <c r="C53" s="1199"/>
      <c r="D53" s="1199"/>
      <c r="E53" s="1199"/>
      <c r="F53" s="763"/>
      <c r="G53" s="764"/>
      <c r="H53" s="761"/>
      <c r="I53" s="383"/>
      <c r="J53" s="2099"/>
      <c r="K53" s="1621"/>
      <c r="L53" s="1621"/>
      <c r="M53" s="1621"/>
      <c r="N53" s="1621"/>
      <c r="O53" s="2100"/>
      <c r="P53" s="262"/>
      <c r="Q53" s="254"/>
      <c r="R53" s="932"/>
    </row>
    <row r="54" spans="1:18" ht="26.25" customHeight="1" thickBot="1">
      <c r="A54" s="934"/>
      <c r="B54" s="1599" t="s">
        <v>44</v>
      </c>
      <c r="C54" s="1600"/>
      <c r="D54" s="1600"/>
      <c r="E54" s="1600"/>
      <c r="F54" s="762">
        <f>+'PR_Disbursement Request_5B'!G45</f>
        <v>0</v>
      </c>
      <c r="G54" s="765"/>
      <c r="H54" s="1227"/>
      <c r="I54" s="935"/>
      <c r="J54" s="2101"/>
      <c r="K54" s="2102"/>
      <c r="L54" s="2102"/>
      <c r="M54" s="2102"/>
      <c r="N54" s="2102"/>
      <c r="O54" s="2103"/>
      <c r="P54" s="936"/>
      <c r="Q54" s="282"/>
      <c r="R54" s="937"/>
    </row>
    <row r="55" spans="1:18" ht="12" customHeight="1">
      <c r="A55" s="220"/>
      <c r="B55" s="220"/>
      <c r="C55" s="220"/>
      <c r="D55" s="220"/>
      <c r="E55" s="220"/>
      <c r="F55" s="220"/>
      <c r="G55" s="220"/>
      <c r="H55" s="220"/>
      <c r="I55" s="346"/>
      <c r="J55" s="346"/>
      <c r="K55" s="346"/>
      <c r="L55" s="346"/>
      <c r="M55" s="346"/>
      <c r="N55" s="346"/>
      <c r="O55" s="346"/>
      <c r="P55" s="346"/>
      <c r="Q55" s="346"/>
      <c r="R55" s="346"/>
    </row>
  </sheetData>
  <sheetProtection password="92D1" sheet="1" formatCells="0" formatColumns="0" formatRows="0"/>
  <mergeCells count="27">
    <mergeCell ref="L39:R39"/>
    <mergeCell ref="A7:E7"/>
    <mergeCell ref="F7:J7"/>
    <mergeCell ref="A1:O1"/>
    <mergeCell ref="A3:E3"/>
    <mergeCell ref="F3:J3"/>
    <mergeCell ref="F6:J6"/>
    <mergeCell ref="L42:R42"/>
    <mergeCell ref="A35:G36"/>
    <mergeCell ref="A39:A42"/>
    <mergeCell ref="B42:I42"/>
    <mergeCell ref="A13:R13"/>
    <mergeCell ref="B41:I41"/>
    <mergeCell ref="A33:G34"/>
    <mergeCell ref="A30:Q30"/>
    <mergeCell ref="A31:Q31"/>
    <mergeCell ref="L41:R41"/>
    <mergeCell ref="L43:R43"/>
    <mergeCell ref="H33:R34"/>
    <mergeCell ref="L40:R40"/>
    <mergeCell ref="A44:I44"/>
    <mergeCell ref="B54:E54"/>
    <mergeCell ref="J50:O54"/>
    <mergeCell ref="B39:I40"/>
    <mergeCell ref="H35:R36"/>
    <mergeCell ref="L44:R44"/>
    <mergeCell ref="J48:O48"/>
  </mergeCells>
  <conditionalFormatting sqref="F16:F18 F21">
    <cfRule type="cellIs" priority="3" dxfId="9" operator="equal" stopIfTrue="1">
      <formula>$R$5</formula>
    </cfRule>
  </conditionalFormatting>
  <conditionalFormatting sqref="I16">
    <cfRule type="cellIs" priority="2" dxfId="9" operator="equal" stopIfTrue="1">
      <formula>$R$5</formula>
    </cfRule>
  </conditionalFormatting>
  <conditionalFormatting sqref="F20">
    <cfRule type="cellIs" priority="1" dxfId="9" operator="equal" stopIfTrue="1">
      <formula>$R$5</formula>
    </cfRule>
  </conditionalFormatting>
  <dataValidations count="3">
    <dataValidation type="list" allowBlank="1" showInputMessage="1" showErrorMessage="1" sqref="J47 J49">
      <formula1>"Select,Yes,No"</formula1>
    </dataValidation>
    <dataValidation type="list" allowBlank="1" showInputMessage="1" showErrorMessage="1" sqref="J46">
      <formula1>"Select,Yes,No,N/A"</formula1>
    </dataValidation>
    <dataValidation type="list" allowBlank="1" showInputMessage="1" showErrorMessage="1" sqref="H4:H5">
      <formula1>"Select,Quarter,Semester"</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47" r:id="rId1"/>
  <headerFooter alignWithMargins="0">
    <oddFooter>&amp;L&amp;9&amp;F&amp;C&amp;A&amp;R&amp;9Page &amp;P of &amp;N</oddFooter>
  </headerFooter>
  <rowBreaks count="1" manualBreakCount="1">
    <brk id="37" max="18" man="1"/>
  </rowBreaks>
</worksheet>
</file>

<file path=xl/worksheets/sheet21.xml><?xml version="1.0" encoding="utf-8"?>
<worksheet xmlns="http://schemas.openxmlformats.org/spreadsheetml/2006/main" xmlns:r="http://schemas.openxmlformats.org/officeDocument/2006/relationships">
  <sheetPr>
    <tabColor indexed="40"/>
  </sheetPr>
  <dimension ref="A1:A1"/>
  <sheetViews>
    <sheetView zoomScalePageLayoutView="0" workbookViewId="0" topLeftCell="A1">
      <selection activeCell="A1" sqref="A1:N24"/>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indexed="40"/>
    <pageSetUpPr fitToPage="1"/>
  </sheetPr>
  <dimension ref="A1:X35"/>
  <sheetViews>
    <sheetView view="pageBreakPreview" zoomScale="60" zoomScaleNormal="75" zoomScalePageLayoutView="0" workbookViewId="0" topLeftCell="A7">
      <selection activeCell="N15" sqref="N15"/>
    </sheetView>
  </sheetViews>
  <sheetFormatPr defaultColWidth="9.140625" defaultRowHeight="12.75"/>
  <cols>
    <col min="1" max="1" width="21.57421875" style="69" customWidth="1"/>
    <col min="2" max="2" width="20.8515625" style="69" customWidth="1"/>
    <col min="3" max="3" width="20.57421875" style="69" customWidth="1"/>
    <col min="4" max="4" width="29.57421875" style="69" customWidth="1"/>
    <col min="5" max="5" width="18.7109375" style="69" customWidth="1"/>
    <col min="6" max="6" width="22.00390625" style="69" customWidth="1"/>
    <col min="7" max="7" width="20.00390625" style="69" customWidth="1"/>
    <col min="8" max="8" width="21.28125" style="69" customWidth="1"/>
    <col min="9" max="9" width="6.57421875" style="69" customWidth="1"/>
    <col min="10" max="10" width="6.8515625" style="69" customWidth="1"/>
    <col min="11" max="11" width="11.421875" style="69" customWidth="1"/>
    <col min="12" max="16384" width="9.140625" style="69" customWidth="1"/>
  </cols>
  <sheetData>
    <row r="1" spans="1:10" ht="25.5" customHeight="1">
      <c r="A1" s="1699" t="s">
        <v>239</v>
      </c>
      <c r="B1" s="1699"/>
      <c r="C1" s="1699"/>
      <c r="D1" s="1699"/>
      <c r="E1" s="1699"/>
      <c r="F1" s="1699"/>
      <c r="G1" s="1699"/>
      <c r="H1" s="1699"/>
      <c r="I1" s="1699"/>
      <c r="J1" s="1699"/>
    </row>
    <row r="2" spans="1:23" s="14" customFormat="1" ht="27" customHeight="1" thickBot="1">
      <c r="A2" s="98" t="s">
        <v>114</v>
      </c>
      <c r="B2" s="72"/>
      <c r="C2" s="72"/>
      <c r="D2" s="72"/>
      <c r="E2" s="72"/>
      <c r="F2" s="72"/>
      <c r="G2" s="72"/>
      <c r="H2" s="72"/>
      <c r="I2" s="72"/>
      <c r="J2" s="72"/>
      <c r="K2" s="72"/>
      <c r="L2" s="69"/>
      <c r="M2" s="69"/>
      <c r="N2" s="69"/>
      <c r="O2" s="69"/>
      <c r="P2" s="69"/>
      <c r="Q2" s="69"/>
      <c r="R2" s="69"/>
      <c r="S2" s="69"/>
      <c r="T2" s="69"/>
      <c r="U2" s="69"/>
      <c r="V2" s="69"/>
      <c r="W2" s="69"/>
    </row>
    <row r="3" spans="1:11" s="220" customFormat="1" ht="18.75" customHeight="1" thickBot="1">
      <c r="A3" s="1326" t="s">
        <v>69</v>
      </c>
      <c r="B3" s="1327"/>
      <c r="C3" s="1404" t="str">
        <f>IF('LFA_Programmatic Progress_1A'!C7="","",'LFA_Programmatic Progress_1A'!C7)</f>
        <v>GEO-H-NCDC</v>
      </c>
      <c r="D3" s="1405"/>
      <c r="E3" s="1405"/>
      <c r="F3" s="1406"/>
      <c r="G3" s="73"/>
      <c r="H3" s="73"/>
      <c r="I3" s="73"/>
      <c r="J3" s="73"/>
      <c r="K3" s="73"/>
    </row>
    <row r="4" spans="1:11" s="220" customFormat="1" ht="15" customHeight="1">
      <c r="A4" s="492" t="s">
        <v>231</v>
      </c>
      <c r="B4" s="512"/>
      <c r="C4" s="53" t="s">
        <v>237</v>
      </c>
      <c r="D4" s="504" t="str">
        <f>IF('LFA_Programmatic Progress_1A'!D12="Select","",'LFA_Programmatic Progress_1A'!D12)</f>
        <v>Semester</v>
      </c>
      <c r="E4" s="5" t="s">
        <v>238</v>
      </c>
      <c r="F4" s="47">
        <f>IF('LFA_Programmatic Progress_1A'!F12="Select","",'LFA_Programmatic Progress_1A'!F12)</f>
        <v>3</v>
      </c>
      <c r="G4" s="73"/>
      <c r="H4" s="73"/>
      <c r="I4" s="73"/>
      <c r="J4" s="73"/>
      <c r="K4" s="73"/>
    </row>
    <row r="5" spans="1:11" s="220" customFormat="1" ht="15" customHeight="1">
      <c r="A5" s="513" t="s">
        <v>232</v>
      </c>
      <c r="B5" s="40"/>
      <c r="C5" s="54" t="s">
        <v>200</v>
      </c>
      <c r="D5" s="519">
        <f>IF('LFA_Programmatic Progress_1A'!D13="","",'LFA_Programmatic Progress_1A'!D13)</f>
        <v>42005</v>
      </c>
      <c r="E5" s="5" t="s">
        <v>218</v>
      </c>
      <c r="F5" s="520">
        <f>IF('LFA_Programmatic Progress_1A'!F13="","",'LFA_Programmatic Progress_1A'!F13)</f>
        <v>42185</v>
      </c>
      <c r="G5" s="73"/>
      <c r="H5" s="73"/>
      <c r="I5" s="73"/>
      <c r="J5" s="73"/>
      <c r="K5" s="73"/>
    </row>
    <row r="6" spans="1:11" s="220" customFormat="1" ht="15" customHeight="1" thickBot="1">
      <c r="A6" s="55" t="s">
        <v>233</v>
      </c>
      <c r="B6" s="41"/>
      <c r="C6" s="1392">
        <f>IF('LFA_Programmatic Progress_1A'!C14="Select","",'LFA_Programmatic Progress_1A'!C14)</f>
        <v>3</v>
      </c>
      <c r="D6" s="1393"/>
      <c r="E6" s="1393"/>
      <c r="F6" s="1394"/>
      <c r="G6" s="73"/>
      <c r="H6" s="73"/>
      <c r="I6" s="73"/>
      <c r="J6" s="73"/>
      <c r="K6" s="73"/>
    </row>
    <row r="7" spans="1:11" ht="21" customHeight="1">
      <c r="A7" s="72"/>
      <c r="B7" s="72"/>
      <c r="C7" s="72"/>
      <c r="D7" s="72"/>
      <c r="E7" s="72"/>
      <c r="F7" s="72"/>
      <c r="G7" s="72"/>
      <c r="H7" s="72"/>
      <c r="I7" s="72"/>
      <c r="J7" s="72"/>
      <c r="K7" s="72"/>
    </row>
    <row r="8" spans="1:11" s="896" customFormat="1" ht="28.5" customHeight="1">
      <c r="A8" s="2154" t="s">
        <v>393</v>
      </c>
      <c r="B8" s="2154"/>
      <c r="C8" s="2154"/>
      <c r="D8" s="2154"/>
      <c r="E8" s="2154"/>
      <c r="F8" s="2155"/>
      <c r="G8" s="234"/>
      <c r="H8" s="217"/>
      <c r="I8" s="217"/>
      <c r="J8" s="217"/>
      <c r="K8" s="1095"/>
    </row>
    <row r="9" spans="1:11" s="896" customFormat="1" ht="4.5" customHeight="1" thickBot="1">
      <c r="A9" s="233"/>
      <c r="B9" s="233"/>
      <c r="C9" s="233"/>
      <c r="D9" s="233"/>
      <c r="E9" s="233"/>
      <c r="F9" s="233"/>
      <c r="G9" s="219"/>
      <c r="H9" s="219"/>
      <c r="I9" s="219"/>
      <c r="J9" s="219"/>
      <c r="K9" s="1096"/>
    </row>
    <row r="10" spans="1:11" s="896" customFormat="1" ht="23.25" customHeight="1">
      <c r="A10" s="2151" t="s">
        <v>525</v>
      </c>
      <c r="B10" s="2152"/>
      <c r="C10" s="2152"/>
      <c r="D10" s="2152"/>
      <c r="E10" s="2152"/>
      <c r="F10" s="2152"/>
      <c r="G10" s="2152"/>
      <c r="H10" s="2152"/>
      <c r="I10" s="2152"/>
      <c r="J10" s="2152"/>
      <c r="K10" s="2153"/>
    </row>
    <row r="11" spans="1:11" s="896" customFormat="1" ht="64.5" customHeight="1">
      <c r="A11" s="2156" t="s">
        <v>526</v>
      </c>
      <c r="B11" s="2157"/>
      <c r="C11" s="2157"/>
      <c r="D11" s="2157"/>
      <c r="E11" s="2157"/>
      <c r="F11" s="2157"/>
      <c r="G11" s="2157"/>
      <c r="H11" s="2157"/>
      <c r="I11" s="2157"/>
      <c r="J11" s="2157"/>
      <c r="K11" s="2157"/>
    </row>
    <row r="12" spans="1:11" s="896" customFormat="1" ht="15" customHeight="1">
      <c r="A12" s="1088"/>
      <c r="B12" s="1125"/>
      <c r="C12" s="1125"/>
      <c r="D12" s="1125"/>
      <c r="E12" s="1125"/>
      <c r="F12" s="1125"/>
      <c r="G12" s="1125"/>
      <c r="H12" s="1125"/>
      <c r="I12" s="1125"/>
      <c r="J12" s="1125"/>
      <c r="K12" s="1125"/>
    </row>
    <row r="13" spans="1:11" s="896" customFormat="1" ht="28.5" customHeight="1">
      <c r="A13" s="1126" t="s">
        <v>522</v>
      </c>
      <c r="B13" s="1090" t="s">
        <v>217</v>
      </c>
      <c r="C13" s="1127"/>
      <c r="D13" s="1128" t="s">
        <v>523</v>
      </c>
      <c r="E13" s="1090" t="s">
        <v>217</v>
      </c>
      <c r="F13" s="1127"/>
      <c r="G13" s="1128" t="s">
        <v>524</v>
      </c>
      <c r="H13" s="1090" t="s">
        <v>217</v>
      </c>
      <c r="I13" s="1127"/>
      <c r="J13" s="1127"/>
      <c r="K13" s="1127"/>
    </row>
    <row r="14" spans="1:11" s="896" customFormat="1" ht="18.75" customHeight="1" thickBot="1">
      <c r="A14" s="1126"/>
      <c r="B14" s="1129"/>
      <c r="C14" s="1127"/>
      <c r="D14" s="1128"/>
      <c r="E14" s="1129"/>
      <c r="F14" s="1127"/>
      <c r="G14" s="1127"/>
      <c r="H14" s="1129"/>
      <c r="I14" s="1127"/>
      <c r="J14" s="1127"/>
      <c r="K14" s="1127"/>
    </row>
    <row r="15" spans="1:11" s="896" customFormat="1" ht="79.5" customHeight="1">
      <c r="A15" s="2158"/>
      <c r="B15" s="2159"/>
      <c r="C15" s="2159"/>
      <c r="D15" s="2159"/>
      <c r="E15" s="2159"/>
      <c r="F15" s="2159"/>
      <c r="G15" s="2159"/>
      <c r="H15" s="2159"/>
      <c r="I15" s="2159"/>
      <c r="J15" s="2159"/>
      <c r="K15" s="2160"/>
    </row>
    <row r="16" spans="1:11" s="896" customFormat="1" ht="102.75" customHeight="1" thickBot="1">
      <c r="A16" s="2161"/>
      <c r="B16" s="2162"/>
      <c r="C16" s="2162"/>
      <c r="D16" s="2162"/>
      <c r="E16" s="2162"/>
      <c r="F16" s="2162"/>
      <c r="G16" s="2162"/>
      <c r="H16" s="2162"/>
      <c r="I16" s="2162"/>
      <c r="J16" s="2162"/>
      <c r="K16" s="2163"/>
    </row>
    <row r="17" spans="1:11" ht="27" customHeight="1" thickBot="1">
      <c r="A17" s="645"/>
      <c r="B17" s="645"/>
      <c r="C17" s="645"/>
      <c r="D17" s="645"/>
      <c r="E17" s="645"/>
      <c r="F17" s="645"/>
      <c r="G17" s="645"/>
      <c r="H17" s="645"/>
      <c r="I17" s="645"/>
      <c r="J17" s="645"/>
      <c r="K17" s="1097"/>
    </row>
    <row r="18" spans="1:11" s="88" customFormat="1" ht="21.75" customHeight="1">
      <c r="A18" s="2145" t="s">
        <v>244</v>
      </c>
      <c r="B18" s="2146"/>
      <c r="C18" s="2146"/>
      <c r="D18" s="2146"/>
      <c r="E18" s="2146"/>
      <c r="F18" s="2146"/>
      <c r="G18" s="2146"/>
      <c r="H18" s="2146"/>
      <c r="I18" s="2146"/>
      <c r="J18" s="2146"/>
      <c r="K18" s="2147"/>
    </row>
    <row r="19" spans="1:11" s="896" customFormat="1" ht="35.25" customHeight="1">
      <c r="A19" s="2164"/>
      <c r="B19" s="2165"/>
      <c r="C19" s="2165"/>
      <c r="D19" s="2165"/>
      <c r="E19" s="2165"/>
      <c r="F19" s="2165"/>
      <c r="G19" s="2165"/>
      <c r="H19" s="2165"/>
      <c r="I19" s="2165"/>
      <c r="J19" s="2165"/>
      <c r="K19" s="2166"/>
    </row>
    <row r="20" spans="1:11" s="88" customFormat="1" ht="43.5" customHeight="1" thickBot="1">
      <c r="A20" s="2161"/>
      <c r="B20" s="2162"/>
      <c r="C20" s="2162"/>
      <c r="D20" s="2162"/>
      <c r="E20" s="2162"/>
      <c r="F20" s="2162"/>
      <c r="G20" s="2162"/>
      <c r="H20" s="2162"/>
      <c r="I20" s="2162"/>
      <c r="J20" s="2162"/>
      <c r="K20" s="2163"/>
    </row>
    <row r="21" spans="1:11" s="88" customFormat="1" ht="30.75" customHeight="1" thickBot="1">
      <c r="A21" s="644"/>
      <c r="B21" s="644"/>
      <c r="C21" s="644"/>
      <c r="D21" s="644"/>
      <c r="E21" s="644"/>
      <c r="F21" s="644"/>
      <c r="G21" s="644"/>
      <c r="H21" s="644"/>
      <c r="I21" s="644"/>
      <c r="J21" s="644"/>
      <c r="K21" s="1098"/>
    </row>
    <row r="22" spans="1:11" s="88" customFormat="1" ht="24.75" customHeight="1">
      <c r="A22" s="2148" t="s">
        <v>245</v>
      </c>
      <c r="B22" s="2149"/>
      <c r="C22" s="2149"/>
      <c r="D22" s="2149"/>
      <c r="E22" s="2149"/>
      <c r="F22" s="2149"/>
      <c r="G22" s="2149"/>
      <c r="H22" s="2149"/>
      <c r="I22" s="2149"/>
      <c r="J22" s="2149"/>
      <c r="K22" s="2150"/>
    </row>
    <row r="23" spans="1:11" s="896" customFormat="1" ht="23.25" customHeight="1">
      <c r="A23" s="2164"/>
      <c r="B23" s="2165"/>
      <c r="C23" s="2165"/>
      <c r="D23" s="2165"/>
      <c r="E23" s="2165"/>
      <c r="F23" s="2165"/>
      <c r="G23" s="2165"/>
      <c r="H23" s="2165"/>
      <c r="I23" s="2165"/>
      <c r="J23" s="2165"/>
      <c r="K23" s="2166"/>
    </row>
    <row r="24" spans="1:11" s="88" customFormat="1" ht="42.75" customHeight="1" thickBot="1">
      <c r="A24" s="2161"/>
      <c r="B24" s="2162"/>
      <c r="C24" s="2162"/>
      <c r="D24" s="2162"/>
      <c r="E24" s="2162"/>
      <c r="F24" s="2162"/>
      <c r="G24" s="2162"/>
      <c r="H24" s="2162"/>
      <c r="I24" s="2162"/>
      <c r="J24" s="2162"/>
      <c r="K24" s="2163"/>
    </row>
    <row r="25" spans="1:11" ht="12.75" hidden="1">
      <c r="A25" s="808"/>
      <c r="B25" s="808"/>
      <c r="C25" s="808"/>
      <c r="D25" s="808"/>
      <c r="E25" s="808"/>
      <c r="F25" s="808"/>
      <c r="G25" s="808"/>
      <c r="H25" s="808"/>
      <c r="I25" s="808"/>
      <c r="J25" s="808"/>
      <c r="K25" s="784"/>
    </row>
    <row r="26" spans="1:11" s="88" customFormat="1" ht="18.75" customHeight="1">
      <c r="A26" s="2143"/>
      <c r="B26" s="2144"/>
      <c r="C26" s="2144"/>
      <c r="D26" s="2144"/>
      <c r="E26" s="2144"/>
      <c r="F26" s="2144"/>
      <c r="G26" s="2144"/>
      <c r="H26" s="2144"/>
      <c r="I26" s="2144"/>
      <c r="J26" s="2144"/>
      <c r="K26" s="2144"/>
    </row>
    <row r="27" spans="1:16" s="913" customFormat="1" ht="18.75" customHeight="1">
      <c r="A27" s="1088"/>
      <c r="B27" s="1088"/>
      <c r="C27" s="1088"/>
      <c r="E27" s="1089"/>
      <c r="F27" s="1089"/>
      <c r="G27" s="1089"/>
      <c r="H27" s="1089"/>
      <c r="I27" s="1089"/>
      <c r="J27" s="1089"/>
      <c r="K27" s="1088"/>
      <c r="L27" s="1088"/>
      <c r="M27" s="1088"/>
      <c r="N27" s="1088"/>
      <c r="O27" s="1088"/>
      <c r="P27" s="1088"/>
    </row>
    <row r="28" spans="1:14" s="88" customFormat="1" ht="25.5" customHeight="1">
      <c r="A28" s="1088"/>
      <c r="B28" s="1063"/>
      <c r="C28" s="1129"/>
      <c r="E28" s="92"/>
      <c r="F28" s="92"/>
      <c r="G28" s="92"/>
      <c r="H28" s="92"/>
      <c r="I28" s="92"/>
      <c r="J28" s="92"/>
      <c r="K28" s="92"/>
      <c r="L28" s="92"/>
      <c r="M28" s="92"/>
      <c r="N28" s="92"/>
    </row>
    <row r="29" spans="1:14" s="88" customFormat="1" ht="6" customHeight="1">
      <c r="A29" s="517"/>
      <c r="C29" s="517"/>
      <c r="D29" s="1076"/>
      <c r="E29" s="92"/>
      <c r="F29" s="92"/>
      <c r="G29" s="92"/>
      <c r="H29" s="92"/>
      <c r="I29" s="92"/>
      <c r="J29" s="92"/>
      <c r="K29" s="92"/>
      <c r="L29" s="92"/>
      <c r="M29" s="92"/>
      <c r="N29" s="92"/>
    </row>
    <row r="30" spans="1:14" s="88" customFormat="1" ht="30" customHeight="1">
      <c r="A30" s="1088"/>
      <c r="B30" s="1091"/>
      <c r="C30" s="1129"/>
      <c r="D30" s="1076"/>
      <c r="E30" s="92"/>
      <c r="F30" s="92"/>
      <c r="G30" s="92"/>
      <c r="H30" s="92"/>
      <c r="I30" s="92"/>
      <c r="J30" s="92"/>
      <c r="K30" s="92"/>
      <c r="L30" s="92"/>
      <c r="M30" s="92"/>
      <c r="N30" s="92"/>
    </row>
    <row r="31" spans="1:14" s="88" customFormat="1" ht="6" customHeight="1">
      <c r="A31" s="517"/>
      <c r="C31" s="517"/>
      <c r="D31" s="1076"/>
      <c r="E31" s="92"/>
      <c r="F31" s="92"/>
      <c r="G31" s="92"/>
      <c r="H31" s="92"/>
      <c r="I31" s="92"/>
      <c r="J31" s="92"/>
      <c r="K31" s="92"/>
      <c r="L31" s="92"/>
      <c r="M31" s="92"/>
      <c r="N31" s="92"/>
    </row>
    <row r="32" spans="1:14" s="88" customFormat="1" ht="25.5" customHeight="1">
      <c r="A32" s="1088"/>
      <c r="B32" s="1063"/>
      <c r="C32" s="1129"/>
      <c r="D32" s="1076"/>
      <c r="E32" s="92"/>
      <c r="F32" s="1042"/>
      <c r="G32" s="1042"/>
      <c r="H32" s="1042"/>
      <c r="I32" s="1042"/>
      <c r="J32" s="1042"/>
      <c r="K32" s="1042"/>
      <c r="L32" s="1042"/>
      <c r="M32" s="1042"/>
      <c r="N32" s="92"/>
    </row>
    <row r="33" spans="1:14" s="88" customFormat="1" ht="6" customHeight="1">
      <c r="A33" s="517"/>
      <c r="C33" s="517"/>
      <c r="D33" s="1076"/>
      <c r="E33" s="92"/>
      <c r="F33" s="92"/>
      <c r="G33" s="92"/>
      <c r="H33" s="92"/>
      <c r="I33" s="92"/>
      <c r="J33" s="92"/>
      <c r="K33" s="92"/>
      <c r="L33" s="92"/>
      <c r="M33" s="92"/>
      <c r="N33" s="92"/>
    </row>
    <row r="34" spans="1:14" s="88" customFormat="1" ht="15.75" customHeight="1">
      <c r="A34" s="1092"/>
      <c r="B34" s="1093"/>
      <c r="C34" s="1093"/>
      <c r="D34" s="1093"/>
      <c r="E34" s="1094"/>
      <c r="F34" s="1094"/>
      <c r="G34" s="1094"/>
      <c r="H34" s="1094"/>
      <c r="I34" s="1094"/>
      <c r="J34" s="1094"/>
      <c r="K34" s="1094"/>
      <c r="L34" s="1094"/>
      <c r="M34" s="1094"/>
      <c r="N34" s="1094"/>
    </row>
    <row r="35" spans="1:24" ht="15.75" customHeight="1">
      <c r="A35" s="66"/>
      <c r="B35" s="78"/>
      <c r="C35" s="78"/>
      <c r="D35" s="78"/>
      <c r="E35" s="70"/>
      <c r="F35" s="70"/>
      <c r="G35" s="70"/>
      <c r="H35" s="70"/>
      <c r="I35" s="70"/>
      <c r="K35" s="646"/>
      <c r="L35" s="646"/>
      <c r="M35" s="646"/>
      <c r="R35" s="896"/>
      <c r="S35" s="896"/>
      <c r="T35" s="896"/>
      <c r="U35" s="896"/>
      <c r="V35" s="896"/>
      <c r="W35" s="896"/>
      <c r="X35" s="896"/>
    </row>
    <row r="41" ht="12" customHeight="1"/>
  </sheetData>
  <sheetProtection password="92D1" sheet="1" formatRows="0"/>
  <mergeCells count="13">
    <mergeCell ref="A15:K16"/>
    <mergeCell ref="A19:K20"/>
    <mergeCell ref="A23:K24"/>
    <mergeCell ref="A26:K26"/>
    <mergeCell ref="A1:J1"/>
    <mergeCell ref="A3:B3"/>
    <mergeCell ref="C3:F3"/>
    <mergeCell ref="C6:F6"/>
    <mergeCell ref="A18:K18"/>
    <mergeCell ref="A22:K22"/>
    <mergeCell ref="A10:K10"/>
    <mergeCell ref="A8:F8"/>
    <mergeCell ref="A11:K11"/>
  </mergeCells>
  <conditionalFormatting sqref="D29">
    <cfRule type="cellIs" priority="3" dxfId="4" operator="notEqual" stopIfTrue="1">
      <formula>'LFA_Overall Performance_6'!#REF!</formula>
    </cfRule>
  </conditionalFormatting>
  <conditionalFormatting sqref="D31">
    <cfRule type="cellIs" priority="2" dxfId="4" operator="notEqual" stopIfTrue="1">
      <formula>'LFA_Overall Performance_6'!#REF!</formula>
    </cfRule>
  </conditionalFormatting>
  <conditionalFormatting sqref="D33">
    <cfRule type="cellIs" priority="1" dxfId="4" operator="notEqual" stopIfTrue="1">
      <formula>'LFA_Overall Performance_6'!#REF!</formula>
    </cfRule>
  </conditionalFormatting>
  <dataValidations count="2">
    <dataValidation type="list" allowBlank="1" showInputMessage="1" showErrorMessage="1" sqref="C28 C32 B13:B14 H13:H14">
      <formula1>"Select, A1, A2, B1, B2, C"</formula1>
    </dataValidation>
    <dataValidation type="list" allowBlank="1" showInputMessage="1" showErrorMessage="1" sqref="C30 E13:E14">
      <formula1>"Select, Yes, No"</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66" r:id="rId1"/>
  <headerFooter alignWithMargins="0">
    <oddFooter>&amp;L&amp;9&amp;F&amp;C&amp;A&amp;R&amp;9Page &amp;P of &amp;N</oddFooter>
  </headerFooter>
</worksheet>
</file>

<file path=xl/worksheets/sheet23.xml><?xml version="1.0" encoding="utf-8"?>
<worksheet xmlns="http://schemas.openxmlformats.org/spreadsheetml/2006/main" xmlns:r="http://schemas.openxmlformats.org/officeDocument/2006/relationships">
  <sheetPr>
    <tabColor indexed="40"/>
    <pageSetUpPr fitToPage="1"/>
  </sheetPr>
  <dimension ref="A1:X69"/>
  <sheetViews>
    <sheetView view="pageBreakPreview" zoomScale="70" zoomScaleNormal="70" zoomScaleSheetLayoutView="70" zoomScalePageLayoutView="0" workbookViewId="0" topLeftCell="A49">
      <selection activeCell="G73" sqref="G73"/>
    </sheetView>
  </sheetViews>
  <sheetFormatPr defaultColWidth="0" defaultRowHeight="12.75"/>
  <cols>
    <col min="1" max="1" width="3.8515625" style="69" customWidth="1"/>
    <col min="2" max="2" width="23.00390625" style="69" customWidth="1"/>
    <col min="3" max="3" width="26.00390625" style="69" customWidth="1"/>
    <col min="4" max="4" width="22.7109375" style="69" customWidth="1"/>
    <col min="5" max="5" width="18.7109375" style="69" customWidth="1"/>
    <col min="6" max="6" width="25.7109375" style="69" customWidth="1"/>
    <col min="7" max="7" width="18.57421875" style="69" customWidth="1"/>
    <col min="8" max="8" width="18.140625" style="69" customWidth="1"/>
    <col min="9" max="9" width="13.421875" style="69" customWidth="1"/>
    <col min="10" max="10" width="34.421875" style="69" customWidth="1"/>
    <col min="11" max="11" width="3.00390625" style="69" customWidth="1"/>
    <col min="12" max="12" width="21.57421875" style="69" bestFit="1" customWidth="1"/>
    <col min="13" max="13" width="18.57421875" style="69" customWidth="1"/>
    <col min="14" max="14" width="13.7109375" style="69" bestFit="1" customWidth="1"/>
    <col min="15" max="15" width="18.57421875" style="69" customWidth="1"/>
    <col min="16" max="16" width="2.7109375" style="69" customWidth="1"/>
    <col min="17" max="23" width="9.140625" style="69" customWidth="1"/>
    <col min="24" max="24" width="8.7109375" style="69" customWidth="1"/>
    <col min="25" max="16384" width="0" style="69" hidden="1" customWidth="1"/>
  </cols>
  <sheetData>
    <row r="1" spans="1:24" s="72" customFormat="1" ht="25.5" customHeight="1">
      <c r="A1" s="1699" t="s">
        <v>239</v>
      </c>
      <c r="B1" s="1699"/>
      <c r="C1" s="1699"/>
      <c r="D1" s="1699"/>
      <c r="E1" s="1699"/>
      <c r="F1" s="1699"/>
      <c r="G1" s="1699"/>
      <c r="H1" s="1699"/>
      <c r="I1" s="1699"/>
      <c r="J1" s="1699"/>
      <c r="K1" s="69"/>
      <c r="L1" s="69"/>
      <c r="M1" s="69"/>
      <c r="R1" s="74"/>
      <c r="S1" s="896"/>
      <c r="T1" s="896"/>
      <c r="U1" s="896"/>
      <c r="V1" s="896"/>
      <c r="W1" s="896"/>
      <c r="X1" s="896"/>
    </row>
    <row r="2" spans="1:24" s="72" customFormat="1" ht="14.25" customHeight="1" thickBot="1">
      <c r="A2" s="69"/>
      <c r="B2" s="69"/>
      <c r="C2" s="69"/>
      <c r="D2" s="69"/>
      <c r="E2" s="69"/>
      <c r="F2" s="69"/>
      <c r="G2" s="69"/>
      <c r="H2" s="78"/>
      <c r="I2" s="83"/>
      <c r="J2" s="69"/>
      <c r="K2" s="69"/>
      <c r="L2" s="69"/>
      <c r="M2" s="69"/>
      <c r="R2" s="74"/>
      <c r="S2" s="896"/>
      <c r="T2" s="896"/>
      <c r="U2" s="896"/>
      <c r="V2" s="896"/>
      <c r="W2" s="896"/>
      <c r="X2" s="896"/>
    </row>
    <row r="3" spans="1:24" s="13" customFormat="1" ht="15" customHeight="1" thickBot="1">
      <c r="A3" s="1700" t="s">
        <v>98</v>
      </c>
      <c r="B3" s="1933"/>
      <c r="C3" s="1701"/>
      <c r="D3" s="2187">
        <f>IF('LFA_Programmatic Progress_1A'!C3="","",'LFA_Programmatic Progress_1A'!C3)</f>
      </c>
      <c r="E3" s="2188"/>
      <c r="F3" s="2188"/>
      <c r="G3" s="2189"/>
      <c r="H3" s="82"/>
      <c r="I3" s="63"/>
      <c r="J3" s="63"/>
      <c r="K3" s="84"/>
      <c r="L3" s="63"/>
      <c r="M3" s="63"/>
      <c r="N3" s="63"/>
      <c r="O3" s="63"/>
      <c r="P3" s="63"/>
      <c r="Q3" s="63"/>
      <c r="R3" s="74"/>
      <c r="S3" s="896"/>
      <c r="T3" s="896"/>
      <c r="U3" s="896"/>
      <c r="V3" s="896"/>
      <c r="W3" s="896"/>
      <c r="X3" s="896"/>
    </row>
    <row r="4" spans="1:24" s="13" customFormat="1" ht="27.75" customHeight="1" thickBot="1">
      <c r="A4" s="99" t="s">
        <v>113</v>
      </c>
      <c r="B4" s="72"/>
      <c r="C4" s="72"/>
      <c r="D4" s="72"/>
      <c r="E4" s="72"/>
      <c r="F4" s="72"/>
      <c r="G4" s="72"/>
      <c r="H4" s="72"/>
      <c r="I4" s="72"/>
      <c r="J4" s="72"/>
      <c r="K4" s="72"/>
      <c r="L4" s="72"/>
      <c r="M4" s="72"/>
      <c r="N4" s="72"/>
      <c r="O4" s="72"/>
      <c r="P4" s="72"/>
      <c r="Q4" s="72"/>
      <c r="R4" s="72"/>
      <c r="S4" s="69"/>
      <c r="T4" s="69"/>
      <c r="U4" s="69"/>
      <c r="V4" s="69"/>
      <c r="W4" s="69"/>
      <c r="X4" s="69"/>
    </row>
    <row r="5" spans="1:24" s="13" customFormat="1" ht="15" customHeight="1">
      <c r="A5" s="1326" t="s">
        <v>67</v>
      </c>
      <c r="B5" s="1402"/>
      <c r="C5" s="1327"/>
      <c r="D5" s="1705" t="str">
        <f>IF('LFA_Programmatic Progress_1A'!C5="","",'LFA_Programmatic Progress_1A'!C5)</f>
        <v>Georgia</v>
      </c>
      <c r="E5" s="1706"/>
      <c r="F5" s="1706"/>
      <c r="G5" s="1707"/>
      <c r="H5" s="82"/>
      <c r="I5" s="63"/>
      <c r="J5" s="63"/>
      <c r="K5" s="84"/>
      <c r="L5" s="63"/>
      <c r="M5" s="63"/>
      <c r="N5" s="63"/>
      <c r="O5" s="63"/>
      <c r="P5" s="63"/>
      <c r="Q5" s="63"/>
      <c r="R5" s="74"/>
      <c r="S5" s="896"/>
      <c r="T5" s="896"/>
      <c r="U5" s="896"/>
      <c r="V5" s="896"/>
      <c r="W5" s="896"/>
      <c r="X5" s="896"/>
    </row>
    <row r="6" spans="1:24" s="13" customFormat="1" ht="15" customHeight="1">
      <c r="A6" s="1334" t="s">
        <v>68</v>
      </c>
      <c r="B6" s="1767"/>
      <c r="C6" s="1335"/>
      <c r="D6" s="1660" t="str">
        <f>IF('LFA_Programmatic Progress_1A'!C6="","",'LFA_Programmatic Progress_1A'!C6)</f>
        <v>HIV/AIDS</v>
      </c>
      <c r="E6" s="1661"/>
      <c r="F6" s="1661"/>
      <c r="G6" s="1662"/>
      <c r="H6" s="82"/>
      <c r="I6" s="2167"/>
      <c r="J6" s="2167"/>
      <c r="K6" s="2167"/>
      <c r="L6" s="2167"/>
      <c r="M6" s="2167"/>
      <c r="N6" s="63"/>
      <c r="O6" s="63"/>
      <c r="P6" s="63"/>
      <c r="Q6" s="63"/>
      <c r="R6" s="74"/>
      <c r="S6" s="896"/>
      <c r="T6" s="896"/>
      <c r="U6" s="896"/>
      <c r="V6" s="896"/>
      <c r="W6" s="896"/>
      <c r="X6" s="896"/>
    </row>
    <row r="7" spans="1:24" s="13" customFormat="1" ht="27.75" customHeight="1">
      <c r="A7" s="1334" t="s">
        <v>225</v>
      </c>
      <c r="B7" s="1767"/>
      <c r="C7" s="1335"/>
      <c r="D7" s="1689" t="str">
        <f>IF('LFA_Programmatic Progress_1A'!C7="","",'LFA_Programmatic Progress_1A'!C7)</f>
        <v>GEO-H-NCDC</v>
      </c>
      <c r="E7" s="1690"/>
      <c r="F7" s="1690"/>
      <c r="G7" s="1691"/>
      <c r="H7" s="85"/>
      <c r="I7" s="2167"/>
      <c r="J7" s="2167"/>
      <c r="K7" s="2167"/>
      <c r="L7" s="2167"/>
      <c r="M7" s="2167"/>
      <c r="N7" s="63"/>
      <c r="O7" s="63"/>
      <c r="P7" s="63"/>
      <c r="Q7" s="63"/>
      <c r="R7" s="74"/>
      <c r="S7" s="896"/>
      <c r="T7" s="896"/>
      <c r="U7" s="896"/>
      <c r="V7" s="896"/>
      <c r="W7" s="896"/>
      <c r="X7" s="896"/>
    </row>
    <row r="8" spans="1:24" s="13" customFormat="1" ht="15" customHeight="1">
      <c r="A8" s="1334" t="s">
        <v>198</v>
      </c>
      <c r="B8" s="1767"/>
      <c r="C8" s="1335"/>
      <c r="D8" s="1660" t="str">
        <f>IF('LFA_Programmatic Progress_1A'!C8="","",'LFA_Programmatic Progress_1A'!C8)</f>
        <v>NCDC</v>
      </c>
      <c r="E8" s="1661"/>
      <c r="F8" s="1661"/>
      <c r="G8" s="1662"/>
      <c r="H8" s="82"/>
      <c r="I8" s="2167"/>
      <c r="J8" s="2167"/>
      <c r="K8" s="2167"/>
      <c r="L8" s="2167"/>
      <c r="M8" s="2167"/>
      <c r="N8" s="63"/>
      <c r="O8" s="63"/>
      <c r="P8" s="63"/>
      <c r="Q8" s="63"/>
      <c r="R8" s="74"/>
      <c r="S8" s="896"/>
      <c r="T8" s="896"/>
      <c r="U8" s="896"/>
      <c r="V8" s="896"/>
      <c r="W8" s="896"/>
      <c r="X8" s="896"/>
    </row>
    <row r="9" spans="1:24" s="13" customFormat="1" ht="15" customHeight="1">
      <c r="A9" s="1334" t="s">
        <v>223</v>
      </c>
      <c r="B9" s="1767"/>
      <c r="C9" s="1335"/>
      <c r="D9" s="1714">
        <f>IF('LFA_Programmatic Progress_1A'!C9="","",'LFA_Programmatic Progress_1A'!C9)</f>
        <v>41730</v>
      </c>
      <c r="E9" s="1715"/>
      <c r="F9" s="1715"/>
      <c r="G9" s="1716"/>
      <c r="H9" s="62"/>
      <c r="I9" s="63"/>
      <c r="J9" s="63"/>
      <c r="K9" s="63"/>
      <c r="L9" s="63"/>
      <c r="M9" s="63"/>
      <c r="N9" s="63"/>
      <c r="O9" s="63"/>
      <c r="P9" s="63"/>
      <c r="Q9" s="63"/>
      <c r="R9" s="74"/>
      <c r="S9" s="896"/>
      <c r="T9" s="896"/>
      <c r="U9" s="896"/>
      <c r="V9" s="896"/>
      <c r="W9" s="896"/>
      <c r="X9" s="896"/>
    </row>
    <row r="10" spans="1:24" s="13" customFormat="1" ht="15" customHeight="1" thickBot="1">
      <c r="A10" s="1340" t="s">
        <v>199</v>
      </c>
      <c r="B10" s="1940"/>
      <c r="C10" s="1341"/>
      <c r="D10" s="1392" t="str">
        <f>IF('LFA_Programmatic Progress_1A'!C10="","",'LFA_Programmatic Progress_1A'!C10)</f>
        <v>EUR</v>
      </c>
      <c r="E10" s="1393"/>
      <c r="F10" s="1393"/>
      <c r="G10" s="1394"/>
      <c r="H10" s="82"/>
      <c r="I10" s="63"/>
      <c r="J10" s="63"/>
      <c r="K10" s="63"/>
      <c r="L10" s="63"/>
      <c r="M10" s="63"/>
      <c r="N10" s="63"/>
      <c r="O10" s="63"/>
      <c r="P10" s="63"/>
      <c r="Q10" s="63"/>
      <c r="R10" s="74"/>
      <c r="S10" s="896"/>
      <c r="T10" s="896"/>
      <c r="U10" s="896"/>
      <c r="V10" s="896"/>
      <c r="W10" s="896"/>
      <c r="X10" s="896"/>
    </row>
    <row r="11" spans="1:24" s="13" customFormat="1" ht="27" customHeight="1" thickBot="1">
      <c r="A11" s="98" t="s">
        <v>114</v>
      </c>
      <c r="B11" s="72"/>
      <c r="C11" s="72"/>
      <c r="D11" s="72"/>
      <c r="E11" s="72"/>
      <c r="F11" s="72"/>
      <c r="G11" s="72"/>
      <c r="H11" s="72"/>
      <c r="I11" s="98" t="s">
        <v>115</v>
      </c>
      <c r="J11" s="72"/>
      <c r="K11" s="72"/>
      <c r="L11" s="72"/>
      <c r="M11" s="72"/>
      <c r="N11" s="72"/>
      <c r="O11" s="72"/>
      <c r="P11" s="72"/>
      <c r="Q11" s="72"/>
      <c r="R11" s="72"/>
      <c r="S11" s="69"/>
      <c r="T11" s="69"/>
      <c r="U11" s="69"/>
      <c r="V11" s="69"/>
      <c r="W11" s="69"/>
      <c r="X11" s="69"/>
    </row>
    <row r="12" spans="1:24" s="13" customFormat="1" ht="15" customHeight="1">
      <c r="A12" s="2169" t="s">
        <v>231</v>
      </c>
      <c r="B12" s="2170"/>
      <c r="C12" s="2171"/>
      <c r="D12" s="53" t="s">
        <v>237</v>
      </c>
      <c r="E12" s="94" t="str">
        <f>IF('LFA_Programmatic Progress_1A'!D12="Select","",'LFA_Programmatic Progress_1A'!D12)</f>
        <v>Semester</v>
      </c>
      <c r="F12" s="43" t="s">
        <v>238</v>
      </c>
      <c r="G12" s="96">
        <f>IF('LFA_Programmatic Progress_1A'!F12="Select","",'LFA_Programmatic Progress_1A'!F12)</f>
        <v>3</v>
      </c>
      <c r="H12" s="82"/>
      <c r="I12" s="2169" t="s">
        <v>236</v>
      </c>
      <c r="J12" s="2170"/>
      <c r="K12" s="2171"/>
      <c r="L12" s="53" t="s">
        <v>237</v>
      </c>
      <c r="M12" s="94">
        <f>IF('LFA_Programmatic Progress_1A'!D16="Select","",'LFA_Programmatic Progress_1A'!D16)</f>
        <v>0</v>
      </c>
      <c r="N12" s="43" t="s">
        <v>238</v>
      </c>
      <c r="O12" s="96" t="str">
        <f>IF('LFA_Programmatic Progress_1A'!F16="Select","",'LFA_Programmatic Progress_1A'!F16)</f>
        <v>N/A</v>
      </c>
      <c r="P12" s="63"/>
      <c r="Q12" s="63"/>
      <c r="R12" s="74"/>
      <c r="S12" s="896"/>
      <c r="T12" s="896"/>
      <c r="U12" s="896"/>
      <c r="V12" s="896"/>
      <c r="W12" s="896"/>
      <c r="X12" s="896"/>
    </row>
    <row r="13" spans="1:24" s="13" customFormat="1" ht="15" customHeight="1">
      <c r="A13" s="1912" t="s">
        <v>232</v>
      </c>
      <c r="B13" s="1913"/>
      <c r="C13" s="1914"/>
      <c r="D13" s="54" t="s">
        <v>200</v>
      </c>
      <c r="E13" s="95">
        <f>IF('LFA_Programmatic Progress_1A'!D13="Select","",'LFA_Programmatic Progress_1A'!D13)</f>
        <v>42005</v>
      </c>
      <c r="F13" s="5" t="s">
        <v>218</v>
      </c>
      <c r="G13" s="97">
        <f>IF('LFA_Programmatic Progress_1A'!F13="Select","",'LFA_Programmatic Progress_1A'!F13)</f>
        <v>42185</v>
      </c>
      <c r="H13" s="62"/>
      <c r="I13" s="1912" t="s">
        <v>234</v>
      </c>
      <c r="J13" s="1913"/>
      <c r="K13" s="1914"/>
      <c r="L13" s="54" t="s">
        <v>200</v>
      </c>
      <c r="M13" s="95">
        <f>IF('LFA_Programmatic Progress_1A'!D17="Select","",'LFA_Programmatic Progress_1A'!D17)</f>
      </c>
      <c r="N13" s="5" t="s">
        <v>218</v>
      </c>
      <c r="O13" s="97">
        <f>IF('LFA_Programmatic Progress_1A'!F17="Select","",'LFA_Programmatic Progress_1A'!F17)</f>
      </c>
      <c r="P13" s="63"/>
      <c r="Q13" s="63"/>
      <c r="R13" s="74"/>
      <c r="S13" s="896"/>
      <c r="T13" s="896"/>
      <c r="U13" s="896"/>
      <c r="V13" s="896"/>
      <c r="W13" s="896"/>
      <c r="X13" s="896"/>
    </row>
    <row r="14" spans="1:24" s="13" customFormat="1" ht="15" customHeight="1" thickBot="1">
      <c r="A14" s="1915" t="s">
        <v>233</v>
      </c>
      <c r="B14" s="1916"/>
      <c r="C14" s="1917"/>
      <c r="D14" s="1393">
        <f>IF('LFA_Programmatic Progress_1A'!C14="Select","",'LFA_Programmatic Progress_1A'!C14)</f>
        <v>3</v>
      </c>
      <c r="E14" s="1393"/>
      <c r="F14" s="1393"/>
      <c r="G14" s="1394"/>
      <c r="H14" s="82"/>
      <c r="I14" s="1915" t="s">
        <v>235</v>
      </c>
      <c r="J14" s="1916"/>
      <c r="K14" s="1917"/>
      <c r="L14" s="1392">
        <f>IF('LFA_Programmatic Progress_1A'!C18="Select","",'LFA_Programmatic Progress_1A'!C18)</f>
        <v>0</v>
      </c>
      <c r="M14" s="1393"/>
      <c r="N14" s="1393"/>
      <c r="O14" s="1394"/>
      <c r="P14" s="63"/>
      <c r="Q14" s="63"/>
      <c r="R14" s="74"/>
      <c r="S14" s="896"/>
      <c r="T14" s="896"/>
      <c r="U14" s="896"/>
      <c r="V14" s="896"/>
      <c r="W14" s="896"/>
      <c r="X14" s="896"/>
    </row>
    <row r="15" spans="1:24" s="72" customFormat="1" ht="21" customHeight="1">
      <c r="A15" s="70"/>
      <c r="B15" s="70"/>
      <c r="C15" s="70"/>
      <c r="D15" s="70"/>
      <c r="E15" s="70"/>
      <c r="F15" s="70"/>
      <c r="G15" s="70"/>
      <c r="H15" s="70"/>
      <c r="I15" s="70"/>
      <c r="J15" s="69"/>
      <c r="K15" s="69"/>
      <c r="L15" s="69"/>
      <c r="R15" s="74"/>
      <c r="S15" s="896"/>
      <c r="T15" s="896"/>
      <c r="U15" s="896"/>
      <c r="V15" s="896"/>
      <c r="W15" s="896"/>
      <c r="X15" s="896"/>
    </row>
    <row r="16" spans="1:24" s="72" customFormat="1" ht="28.5" customHeight="1">
      <c r="A16" s="66" t="s">
        <v>394</v>
      </c>
      <c r="B16" s="78"/>
      <c r="C16" s="78"/>
      <c r="D16" s="78"/>
      <c r="E16" s="70"/>
      <c r="F16" s="70"/>
      <c r="G16" s="70"/>
      <c r="H16" s="70"/>
      <c r="I16" s="70"/>
      <c r="J16" s="69"/>
      <c r="R16" s="74"/>
      <c r="S16" s="896"/>
      <c r="T16" s="896"/>
      <c r="U16" s="896"/>
      <c r="V16" s="896"/>
      <c r="W16" s="896"/>
      <c r="X16" s="896"/>
    </row>
    <row r="17" spans="1:24" s="72" customFormat="1" ht="27.75" customHeight="1">
      <c r="A17" s="1656" t="s">
        <v>507</v>
      </c>
      <c r="B17" s="1657"/>
      <c r="C17" s="1657"/>
      <c r="D17" s="1657"/>
      <c r="E17" s="1657"/>
      <c r="F17" s="1657"/>
      <c r="G17" s="1657"/>
      <c r="H17" s="1657"/>
      <c r="I17" s="1657"/>
      <c r="J17" s="1657"/>
      <c r="K17" s="1657"/>
      <c r="L17" s="1657"/>
      <c r="M17" s="1657"/>
      <c r="N17" s="1657"/>
      <c r="O17" s="1657"/>
      <c r="P17" s="1657"/>
      <c r="R17" s="74"/>
      <c r="S17" s="896"/>
      <c r="T17" s="896"/>
      <c r="U17" s="896"/>
      <c r="V17" s="896"/>
      <c r="W17" s="896"/>
      <c r="X17" s="896"/>
    </row>
    <row r="18" spans="1:24" s="873" customFormat="1" ht="12.75" customHeight="1">
      <c r="A18" s="1074"/>
      <c r="B18" s="1074"/>
      <c r="C18" s="1074"/>
      <c r="D18" s="1074"/>
      <c r="E18" s="1074"/>
      <c r="F18" s="1074"/>
      <c r="G18" s="1074"/>
      <c r="H18" s="1074"/>
      <c r="I18" s="1074"/>
      <c r="J18" s="1074"/>
      <c r="K18" s="1074"/>
      <c r="L18" s="1074"/>
      <c r="M18" s="1074"/>
      <c r="N18" s="1074"/>
      <c r="O18" s="1074"/>
      <c r="P18" s="1074"/>
      <c r="R18" s="1075"/>
      <c r="S18" s="911"/>
      <c r="T18" s="911"/>
      <c r="U18" s="911"/>
      <c r="V18" s="911"/>
      <c r="W18" s="911"/>
      <c r="X18" s="911"/>
    </row>
    <row r="19" spans="1:24" s="873" customFormat="1" ht="27.75" customHeight="1">
      <c r="A19" s="1074"/>
      <c r="B19" s="1100" t="s">
        <v>527</v>
      </c>
      <c r="C19" s="1124" t="str">
        <f>'LFA_Overall Performance_6'!H13</f>
        <v>Select</v>
      </c>
      <c r="D19" s="1099"/>
      <c r="E19" s="1074"/>
      <c r="F19" s="1074"/>
      <c r="G19" s="1074"/>
      <c r="H19" s="1074"/>
      <c r="I19" s="1074"/>
      <c r="J19" s="1074"/>
      <c r="K19" s="1074"/>
      <c r="L19" s="1074"/>
      <c r="M19" s="1074"/>
      <c r="N19" s="1074"/>
      <c r="O19" s="1074"/>
      <c r="P19" s="1074"/>
      <c r="R19" s="1075"/>
      <c r="S19" s="911"/>
      <c r="T19" s="911"/>
      <c r="U19" s="911"/>
      <c r="V19" s="911"/>
      <c r="W19" s="911"/>
      <c r="X19" s="911"/>
    </row>
    <row r="20" spans="1:24" s="873" customFormat="1" ht="27.75" customHeight="1">
      <c r="A20" s="1074"/>
      <c r="B20" s="1074"/>
      <c r="C20" s="1074"/>
      <c r="D20" s="1074"/>
      <c r="E20" s="1074"/>
      <c r="F20" s="1074"/>
      <c r="G20" s="1074"/>
      <c r="H20" s="1074"/>
      <c r="I20" s="1074"/>
      <c r="J20" s="1074"/>
      <c r="K20" s="1074"/>
      <c r="L20" s="1074"/>
      <c r="M20" s="1074"/>
      <c r="N20" s="1074"/>
      <c r="O20" s="1074"/>
      <c r="P20" s="1074"/>
      <c r="R20" s="1075"/>
      <c r="S20" s="911"/>
      <c r="T20" s="911"/>
      <c r="U20" s="911"/>
      <c r="V20" s="911"/>
      <c r="W20" s="911"/>
      <c r="X20" s="911"/>
    </row>
    <row r="21" spans="1:24" s="72" customFormat="1" ht="24" customHeight="1">
      <c r="A21" s="1029" t="s">
        <v>513</v>
      </c>
      <c r="B21" s="77"/>
      <c r="C21" s="77"/>
      <c r="D21" s="77"/>
      <c r="E21" s="77"/>
      <c r="F21" s="77"/>
      <c r="G21" s="77"/>
      <c r="H21" s="77"/>
      <c r="I21" s="77"/>
      <c r="J21" s="77"/>
      <c r="R21" s="74"/>
      <c r="S21" s="896"/>
      <c r="T21" s="896"/>
      <c r="U21" s="896"/>
      <c r="V21" s="896"/>
      <c r="W21" s="896"/>
      <c r="X21" s="896"/>
    </row>
    <row r="22" spans="1:24" s="72" customFormat="1" ht="18">
      <c r="A22" s="2168" t="s">
        <v>489</v>
      </c>
      <c r="B22" s="2168"/>
      <c r="C22" s="2168"/>
      <c r="D22" s="2168" t="s">
        <v>490</v>
      </c>
      <c r="E22" s="2168"/>
      <c r="F22" s="2168"/>
      <c r="G22" s="2168"/>
      <c r="H22" s="2168"/>
      <c r="I22" s="2168"/>
      <c r="J22" s="77"/>
      <c r="R22" s="74"/>
      <c r="S22" s="896"/>
      <c r="T22" s="896"/>
      <c r="U22" s="896"/>
      <c r="V22" s="896"/>
      <c r="W22" s="896"/>
      <c r="X22" s="896"/>
    </row>
    <row r="23" spans="1:24" s="72" customFormat="1" ht="18">
      <c r="A23" s="1032" t="s">
        <v>482</v>
      </c>
      <c r="B23" s="1039" t="s">
        <v>487</v>
      </c>
      <c r="C23" s="1040"/>
      <c r="D23" s="2172" t="s">
        <v>491</v>
      </c>
      <c r="E23" s="2173"/>
      <c r="F23" s="2173"/>
      <c r="G23" s="2173"/>
      <c r="H23" s="2173"/>
      <c r="I23" s="2174"/>
      <c r="J23" s="77"/>
      <c r="R23" s="74"/>
      <c r="S23" s="896"/>
      <c r="T23" s="896"/>
      <c r="U23" s="896"/>
      <c r="V23" s="896"/>
      <c r="W23" s="896"/>
      <c r="X23" s="896"/>
    </row>
    <row r="24" spans="1:24" s="72" customFormat="1" ht="18">
      <c r="A24" s="1033" t="s">
        <v>483</v>
      </c>
      <c r="B24" s="1039" t="s">
        <v>488</v>
      </c>
      <c r="C24" s="1040"/>
      <c r="D24" s="2172" t="s">
        <v>492</v>
      </c>
      <c r="E24" s="2173"/>
      <c r="F24" s="2173"/>
      <c r="G24" s="2173"/>
      <c r="H24" s="2173"/>
      <c r="I24" s="2174"/>
      <c r="J24" s="77"/>
      <c r="R24" s="74"/>
      <c r="S24" s="896"/>
      <c r="T24" s="896"/>
      <c r="U24" s="896"/>
      <c r="V24" s="896"/>
      <c r="W24" s="896"/>
      <c r="X24" s="896"/>
    </row>
    <row r="25" spans="1:24" s="72" customFormat="1" ht="18">
      <c r="A25" s="1034" t="s">
        <v>484</v>
      </c>
      <c r="B25" s="1039" t="s">
        <v>498</v>
      </c>
      <c r="C25" s="1040"/>
      <c r="D25" s="2172" t="s">
        <v>493</v>
      </c>
      <c r="E25" s="2173"/>
      <c r="F25" s="2173"/>
      <c r="G25" s="2173"/>
      <c r="H25" s="2173"/>
      <c r="I25" s="2174"/>
      <c r="J25" s="77"/>
      <c r="R25" s="74"/>
      <c r="S25" s="896"/>
      <c r="T25" s="896"/>
      <c r="U25" s="896"/>
      <c r="V25" s="896"/>
      <c r="W25" s="896"/>
      <c r="X25" s="896"/>
    </row>
    <row r="26" spans="1:24" s="72" customFormat="1" ht="18">
      <c r="A26" s="1035" t="s">
        <v>485</v>
      </c>
      <c r="B26" s="1039" t="s">
        <v>497</v>
      </c>
      <c r="C26" s="1040"/>
      <c r="D26" s="2172" t="s">
        <v>494</v>
      </c>
      <c r="E26" s="2173"/>
      <c r="F26" s="2173"/>
      <c r="G26" s="2173"/>
      <c r="H26" s="2173"/>
      <c r="I26" s="2174"/>
      <c r="J26" s="77"/>
      <c r="R26" s="74"/>
      <c r="S26" s="896"/>
      <c r="T26" s="896"/>
      <c r="U26" s="896"/>
      <c r="V26" s="896"/>
      <c r="W26" s="896"/>
      <c r="X26" s="896"/>
    </row>
    <row r="27" spans="1:24" s="72" customFormat="1" ht="18">
      <c r="A27" s="1036" t="s">
        <v>486</v>
      </c>
      <c r="B27" s="1039" t="s">
        <v>499</v>
      </c>
      <c r="C27" s="1040"/>
      <c r="D27" s="2172" t="s">
        <v>495</v>
      </c>
      <c r="E27" s="2173"/>
      <c r="F27" s="2173"/>
      <c r="G27" s="2173"/>
      <c r="H27" s="2173"/>
      <c r="I27" s="2174"/>
      <c r="J27" s="77"/>
      <c r="R27" s="74"/>
      <c r="S27" s="896"/>
      <c r="T27" s="896"/>
      <c r="U27" s="896"/>
      <c r="V27" s="896"/>
      <c r="W27" s="896"/>
      <c r="X27" s="896"/>
    </row>
    <row r="28" spans="1:24" s="72" customFormat="1" ht="18">
      <c r="A28" s="1028"/>
      <c r="B28" s="1030"/>
      <c r="C28" s="1031"/>
      <c r="D28" s="1027"/>
      <c r="E28" s="1027"/>
      <c r="F28" s="1027"/>
      <c r="G28" s="1027"/>
      <c r="H28" s="1037"/>
      <c r="I28" s="1027"/>
      <c r="J28" s="77"/>
      <c r="R28" s="74"/>
      <c r="S28" s="896"/>
      <c r="T28" s="896"/>
      <c r="U28" s="896"/>
      <c r="V28" s="896"/>
      <c r="W28" s="896"/>
      <c r="X28" s="896"/>
    </row>
    <row r="29" spans="1:24" s="72" customFormat="1" ht="31.5" customHeight="1">
      <c r="A29" s="2175" t="str">
        <f>"1.  Cash amount requested by the Principal Recipient from the Global Fund for next disbursement period plus one additional quarter (amount in: "&amp;IF(D10="","please select currency in 'PR_Section 1A')",D10&amp;"):")</f>
        <v>1.  Cash amount requested by the Principal Recipient from the Global Fund for next disbursement period plus one additional quarter (amount in: EUR):</v>
      </c>
      <c r="B29" s="2175"/>
      <c r="C29" s="2175"/>
      <c r="D29" s="2175"/>
      <c r="E29" s="2175"/>
      <c r="F29" s="2175"/>
      <c r="G29" s="2175"/>
      <c r="H29" s="796">
        <f>+'PR_Cash Request_7A&amp;B'!D23</f>
        <v>0</v>
      </c>
      <c r="J29" s="378">
        <f>+IF('PR_Cash Request_7A&amp;B'!D25="","",'PR_Cash Request_7A&amp;B'!D25)</f>
      </c>
      <c r="R29" s="74"/>
      <c r="S29" s="896"/>
      <c r="T29" s="896"/>
      <c r="U29" s="896"/>
      <c r="V29" s="896"/>
      <c r="W29" s="896"/>
      <c r="X29" s="896"/>
    </row>
    <row r="30" spans="1:24" s="72" customFormat="1" ht="14.25" customHeight="1">
      <c r="A30" s="517"/>
      <c r="B30" s="517"/>
      <c r="C30" s="517"/>
      <c r="D30" s="517"/>
      <c r="E30" s="517"/>
      <c r="F30" s="517"/>
      <c r="G30" s="517"/>
      <c r="H30" s="647"/>
      <c r="J30" s="366"/>
      <c r="R30" s="74"/>
      <c r="S30" s="896"/>
      <c r="T30" s="896"/>
      <c r="U30" s="896"/>
      <c r="V30" s="896"/>
      <c r="W30" s="896"/>
      <c r="X30" s="896"/>
    </row>
    <row r="31" spans="1:24" s="72" customFormat="1" ht="37.5" customHeight="1">
      <c r="A31" s="2175" t="str">
        <f>"2.  LFA disbursement recommendation (amount in: "&amp;IF(D10="","please select currency in 'PR_Section1A')",D10&amp;"):")</f>
        <v>2.  LFA disbursement recommendation (amount in: EUR):</v>
      </c>
      <c r="B31" s="2175"/>
      <c r="C31" s="2175"/>
      <c r="D31" s="2175"/>
      <c r="E31" s="2175"/>
      <c r="F31" s="2175"/>
      <c r="G31" s="2175"/>
      <c r="H31" s="796">
        <f>'LFA_Disbursement Recommend_5B'!K44</f>
        <v>0</v>
      </c>
      <c r="J31" s="377"/>
      <c r="R31" s="74"/>
      <c r="S31" s="896"/>
      <c r="T31" s="896"/>
      <c r="U31" s="896"/>
      <c r="V31" s="896"/>
      <c r="W31" s="896"/>
      <c r="X31" s="896"/>
    </row>
    <row r="32" spans="1:24" s="72" customFormat="1" ht="14.25">
      <c r="A32" s="86"/>
      <c r="B32" s="86"/>
      <c r="C32" s="86"/>
      <c r="D32" s="86"/>
      <c r="E32" s="86"/>
      <c r="F32" s="86"/>
      <c r="G32" s="86"/>
      <c r="H32" s="86"/>
      <c r="I32" s="86"/>
      <c r="J32" s="72" t="s">
        <v>58</v>
      </c>
      <c r="R32" s="74"/>
      <c r="S32" s="896"/>
      <c r="T32" s="896"/>
      <c r="U32" s="896"/>
      <c r="V32" s="896"/>
      <c r="W32" s="896"/>
      <c r="X32" s="896"/>
    </row>
    <row r="33" spans="1:24" s="72" customFormat="1" ht="60" customHeight="1">
      <c r="A33" s="2176" t="s">
        <v>511</v>
      </c>
      <c r="B33" s="2176"/>
      <c r="C33" s="873"/>
      <c r="D33" s="1201" t="s">
        <v>505</v>
      </c>
      <c r="E33" s="1202"/>
      <c r="F33" s="1201" t="s">
        <v>512</v>
      </c>
      <c r="G33" s="1202"/>
      <c r="H33" s="1203" t="s">
        <v>530</v>
      </c>
      <c r="I33" s="1202"/>
      <c r="J33" s="1202" t="s">
        <v>496</v>
      </c>
      <c r="R33" s="74"/>
      <c r="S33" s="896"/>
      <c r="T33" s="896"/>
      <c r="U33" s="896"/>
      <c r="V33" s="896"/>
      <c r="W33" s="896"/>
      <c r="X33" s="896"/>
    </row>
    <row r="34" spans="1:24" s="72" customFormat="1" ht="46.5" customHeight="1">
      <c r="A34" s="1038"/>
      <c r="B34" s="1121">
        <f>'LFA_Total PR Cash Outflow_3A'!H13+'LFA_Disbursement Recommend_5B'!M18+'LFA_Disbursement Recommend_5B'!M22+'LFA_Disbursement Recommend_5B'!M28</f>
        <v>11605408.568909453</v>
      </c>
      <c r="C34" s="86"/>
      <c r="D34" s="1123"/>
      <c r="E34" s="86"/>
      <c r="F34" s="1121">
        <f>H31+D34</f>
        <v>0</v>
      </c>
      <c r="G34" s="86"/>
      <c r="H34" s="1120">
        <f>IF(B34=0,"",F34/B34)</f>
        <v>0</v>
      </c>
      <c r="I34" s="86"/>
      <c r="J34" s="1122" t="s">
        <v>217</v>
      </c>
      <c r="R34" s="74"/>
      <c r="S34" s="896"/>
      <c r="T34" s="896"/>
      <c r="U34" s="896"/>
      <c r="V34" s="896"/>
      <c r="W34" s="896"/>
      <c r="X34" s="896"/>
    </row>
    <row r="35" spans="1:24" s="91" customFormat="1" ht="27" customHeight="1">
      <c r="A35" s="92" t="s">
        <v>506</v>
      </c>
      <c r="B35" s="92"/>
      <c r="C35" s="92"/>
      <c r="D35" s="92"/>
      <c r="E35" s="92"/>
      <c r="F35" s="92"/>
      <c r="G35" s="92"/>
      <c r="H35" s="1077"/>
      <c r="I35" s="86"/>
      <c r="R35" s="510"/>
      <c r="S35" s="346"/>
      <c r="T35" s="346"/>
      <c r="U35" s="346"/>
      <c r="V35" s="346"/>
      <c r="W35" s="346"/>
      <c r="X35" s="346"/>
    </row>
    <row r="36" spans="1:24" s="72" customFormat="1" ht="14.25">
      <c r="A36" s="86"/>
      <c r="B36" s="86"/>
      <c r="C36" s="86"/>
      <c r="D36" s="86"/>
      <c r="E36" s="86"/>
      <c r="F36" s="86"/>
      <c r="G36" s="86"/>
      <c r="H36" s="86"/>
      <c r="I36" s="86"/>
      <c r="R36" s="74"/>
      <c r="S36" s="896"/>
      <c r="T36" s="896"/>
      <c r="U36" s="896"/>
      <c r="V36" s="896"/>
      <c r="W36" s="896"/>
      <c r="X36" s="896"/>
    </row>
    <row r="37" spans="1:24" s="17" customFormat="1" ht="14.25">
      <c r="A37" s="2178" t="s">
        <v>514</v>
      </c>
      <c r="B37" s="2178"/>
      <c r="C37" s="2178"/>
      <c r="D37" s="2178"/>
      <c r="E37" s="2178"/>
      <c r="F37" s="2178"/>
      <c r="G37" s="2178"/>
      <c r="H37" s="69"/>
      <c r="I37" s="69"/>
      <c r="J37" s="72"/>
      <c r="K37" s="74"/>
      <c r="L37" s="74"/>
      <c r="M37" s="74"/>
      <c r="N37" s="74"/>
      <c r="O37" s="74"/>
      <c r="P37" s="74"/>
      <c r="Q37" s="74"/>
      <c r="R37" s="74"/>
      <c r="S37" s="896"/>
      <c r="T37" s="896"/>
      <c r="U37" s="896"/>
      <c r="V37" s="896"/>
      <c r="W37" s="896"/>
      <c r="X37" s="896"/>
    </row>
    <row r="38" spans="1:24" s="75" customFormat="1" ht="22.5" customHeight="1">
      <c r="A38" s="2194"/>
      <c r="B38" s="2195"/>
      <c r="C38" s="2195"/>
      <c r="D38" s="2195"/>
      <c r="E38" s="2195"/>
      <c r="F38" s="2195"/>
      <c r="G38" s="2195"/>
      <c r="H38" s="2195"/>
      <c r="I38" s="2195"/>
      <c r="J38" s="2196"/>
      <c r="S38" s="88"/>
      <c r="T38" s="88"/>
      <c r="U38" s="88"/>
      <c r="V38" s="88"/>
      <c r="W38" s="88"/>
      <c r="X38" s="88"/>
    </row>
    <row r="39" spans="1:24" s="75" customFormat="1" ht="54.75" customHeight="1">
      <c r="A39" s="2197"/>
      <c r="B39" s="2198"/>
      <c r="C39" s="2198"/>
      <c r="D39" s="2198"/>
      <c r="E39" s="2198"/>
      <c r="F39" s="2198"/>
      <c r="G39" s="2198"/>
      <c r="H39" s="2198"/>
      <c r="I39" s="2198"/>
      <c r="J39" s="2199"/>
      <c r="S39" s="88"/>
      <c r="T39" s="88"/>
      <c r="U39" s="88"/>
      <c r="V39" s="88"/>
      <c r="W39" s="88"/>
      <c r="X39" s="88"/>
    </row>
    <row r="40" spans="1:24" s="75" customFormat="1" ht="31.5" customHeight="1">
      <c r="A40" s="72"/>
      <c r="B40" s="72"/>
      <c r="C40" s="72"/>
      <c r="D40" s="72"/>
      <c r="E40" s="72"/>
      <c r="F40" s="72"/>
      <c r="G40" s="72"/>
      <c r="H40" s="72"/>
      <c r="I40" s="72"/>
      <c r="J40" s="72"/>
      <c r="S40" s="88"/>
      <c r="T40" s="88"/>
      <c r="U40" s="88"/>
      <c r="V40" s="88"/>
      <c r="W40" s="88"/>
      <c r="X40" s="88"/>
    </row>
    <row r="41" spans="1:24" s="75" customFormat="1" ht="31.5" customHeight="1">
      <c r="A41" s="1656" t="s">
        <v>508</v>
      </c>
      <c r="B41" s="1657"/>
      <c r="C41" s="1657"/>
      <c r="D41" s="1657"/>
      <c r="E41" s="1657"/>
      <c r="F41" s="1657"/>
      <c r="G41" s="1657"/>
      <c r="H41" s="1657"/>
      <c r="I41" s="1657"/>
      <c r="J41" s="1657"/>
      <c r="K41" s="1657"/>
      <c r="L41" s="1657"/>
      <c r="M41" s="1657"/>
      <c r="N41" s="1657"/>
      <c r="O41" s="1657"/>
      <c r="P41" s="1657"/>
      <c r="S41" s="88"/>
      <c r="T41" s="88"/>
      <c r="U41" s="88"/>
      <c r="V41" s="88"/>
      <c r="W41" s="88"/>
      <c r="X41" s="88"/>
    </row>
    <row r="42" spans="1:24" s="75" customFormat="1" ht="41.25" customHeight="1">
      <c r="A42" s="1083" t="s">
        <v>110</v>
      </c>
      <c r="J42" s="1084" t="s">
        <v>112</v>
      </c>
      <c r="S42" s="88"/>
      <c r="T42" s="88"/>
      <c r="U42" s="88"/>
      <c r="V42" s="88"/>
      <c r="W42" s="88"/>
      <c r="X42" s="88"/>
    </row>
    <row r="43" spans="2:24" s="75" customFormat="1" ht="36" customHeight="1">
      <c r="B43" s="518" t="s">
        <v>217</v>
      </c>
      <c r="C43" s="87" t="s">
        <v>99</v>
      </c>
      <c r="I43" s="76"/>
      <c r="J43" s="1624"/>
      <c r="K43" s="1624"/>
      <c r="L43" s="1624"/>
      <c r="M43" s="1624"/>
      <c r="S43" s="88"/>
      <c r="T43" s="88"/>
      <c r="U43" s="88"/>
      <c r="V43" s="88"/>
      <c r="W43" s="88"/>
      <c r="X43" s="88"/>
    </row>
    <row r="44" spans="2:24" s="75" customFormat="1" ht="30.75" customHeight="1">
      <c r="B44" s="518" t="s">
        <v>217</v>
      </c>
      <c r="C44" s="87" t="s">
        <v>100</v>
      </c>
      <c r="I44" s="76"/>
      <c r="J44" s="1624"/>
      <c r="K44" s="1624"/>
      <c r="L44" s="1624"/>
      <c r="M44" s="1624"/>
      <c r="S44" s="88"/>
      <c r="T44" s="88"/>
      <c r="U44" s="88"/>
      <c r="V44" s="88"/>
      <c r="W44" s="88"/>
      <c r="X44" s="88"/>
    </row>
    <row r="45" spans="2:24" s="75" customFormat="1" ht="40.5" customHeight="1">
      <c r="B45" s="518" t="s">
        <v>217</v>
      </c>
      <c r="C45" s="2191" t="s">
        <v>111</v>
      </c>
      <c r="D45" s="2191"/>
      <c r="E45" s="2191"/>
      <c r="F45" s="2191"/>
      <c r="G45" s="2191"/>
      <c r="H45" s="2191"/>
      <c r="I45" s="76"/>
      <c r="J45" s="1624"/>
      <c r="K45" s="1624"/>
      <c r="L45" s="1624"/>
      <c r="M45" s="1624"/>
      <c r="S45" s="88"/>
      <c r="T45" s="88"/>
      <c r="U45" s="88"/>
      <c r="V45" s="88"/>
      <c r="W45" s="88"/>
      <c r="X45" s="88"/>
    </row>
    <row r="46" spans="2:24" s="75" customFormat="1" ht="42" customHeight="1">
      <c r="B46" s="518" t="s">
        <v>217</v>
      </c>
      <c r="C46" s="2191" t="s">
        <v>101</v>
      </c>
      <c r="D46" s="2191"/>
      <c r="E46" s="2191"/>
      <c r="F46" s="2191"/>
      <c r="G46" s="2191"/>
      <c r="H46" s="2191"/>
      <c r="J46" s="2111"/>
      <c r="K46" s="2111"/>
      <c r="L46" s="2111"/>
      <c r="M46" s="2111"/>
      <c r="S46" s="88"/>
      <c r="T46" s="88"/>
      <c r="U46" s="88"/>
      <c r="V46" s="88"/>
      <c r="W46" s="88"/>
      <c r="X46" s="88"/>
    </row>
    <row r="47" spans="2:24" s="75" customFormat="1" ht="30.75" customHeight="1">
      <c r="B47" s="518" t="s">
        <v>217</v>
      </c>
      <c r="C47" s="87" t="s">
        <v>102</v>
      </c>
      <c r="I47" s="76"/>
      <c r="J47" s="2111"/>
      <c r="K47" s="2111"/>
      <c r="L47" s="2111"/>
      <c r="M47" s="2111"/>
      <c r="S47" s="88"/>
      <c r="T47" s="88"/>
      <c r="U47" s="88"/>
      <c r="V47" s="88"/>
      <c r="W47" s="88"/>
      <c r="X47" s="88"/>
    </row>
    <row r="48" spans="2:24" s="75" customFormat="1" ht="32.25" customHeight="1">
      <c r="B48" s="518" t="s">
        <v>217</v>
      </c>
      <c r="C48" s="1130" t="s">
        <v>529</v>
      </c>
      <c r="D48" s="1130"/>
      <c r="E48" s="1130"/>
      <c r="F48" s="1130"/>
      <c r="G48" s="1130"/>
      <c r="H48" s="1130"/>
      <c r="I48" s="516"/>
      <c r="J48" s="1624"/>
      <c r="K48" s="1624"/>
      <c r="L48" s="1624"/>
      <c r="M48" s="1624"/>
      <c r="S48" s="88"/>
      <c r="T48" s="88"/>
      <c r="U48" s="88"/>
      <c r="V48" s="88"/>
      <c r="W48" s="88"/>
      <c r="X48" s="88"/>
    </row>
    <row r="49" spans="2:24" s="75" customFormat="1" ht="32.25" customHeight="1">
      <c r="B49" s="518" t="s">
        <v>217</v>
      </c>
      <c r="C49" s="1131" t="s">
        <v>509</v>
      </c>
      <c r="D49" s="664"/>
      <c r="E49" s="664"/>
      <c r="F49" s="664"/>
      <c r="G49" s="664"/>
      <c r="H49" s="664"/>
      <c r="I49" s="664"/>
      <c r="J49" s="2111"/>
      <c r="K49" s="2111"/>
      <c r="L49" s="2111"/>
      <c r="M49" s="2111"/>
      <c r="S49" s="88"/>
      <c r="T49" s="88"/>
      <c r="U49" s="88"/>
      <c r="V49" s="88"/>
      <c r="W49" s="88"/>
      <c r="X49" s="88"/>
    </row>
    <row r="50" spans="1:24" s="72" customFormat="1" ht="38.25" customHeight="1">
      <c r="A50" s="75"/>
      <c r="B50" s="518" t="s">
        <v>217</v>
      </c>
      <c r="C50" s="1204" t="s">
        <v>2</v>
      </c>
      <c r="D50" s="877"/>
      <c r="E50" s="877"/>
      <c r="F50" s="877"/>
      <c r="G50" s="877"/>
      <c r="H50" s="877"/>
      <c r="I50" s="1205"/>
      <c r="J50" s="1624"/>
      <c r="K50" s="1624"/>
      <c r="L50" s="1624"/>
      <c r="M50" s="1624"/>
      <c r="R50" s="74"/>
      <c r="S50" s="896"/>
      <c r="T50" s="896"/>
      <c r="U50" s="896"/>
      <c r="V50" s="896"/>
      <c r="W50" s="896"/>
      <c r="X50" s="896"/>
    </row>
    <row r="51" spans="1:24" s="72" customFormat="1" ht="49.5" customHeight="1">
      <c r="A51" s="2179" t="s">
        <v>467</v>
      </c>
      <c r="B51" s="2179"/>
      <c r="C51" s="2179"/>
      <c r="D51" s="2179"/>
      <c r="E51" s="2179"/>
      <c r="F51" s="2179"/>
      <c r="G51" s="2179"/>
      <c r="H51" s="2179"/>
      <c r="I51" s="2179"/>
      <c r="J51" s="2179"/>
      <c r="K51" s="2179"/>
      <c r="L51" s="2179"/>
      <c r="M51" s="2179"/>
      <c r="R51" s="74"/>
      <c r="S51" s="896"/>
      <c r="T51" s="896"/>
      <c r="U51" s="896"/>
      <c r="V51" s="896"/>
      <c r="W51" s="896"/>
      <c r="X51" s="896"/>
    </row>
    <row r="52" spans="1:24" s="72" customFormat="1" ht="25.5" customHeight="1">
      <c r="A52" s="75"/>
      <c r="B52" s="648"/>
      <c r="C52" s="87"/>
      <c r="D52" s="75"/>
      <c r="E52" s="75"/>
      <c r="F52" s="75"/>
      <c r="G52" s="75"/>
      <c r="H52" s="75"/>
      <c r="I52" s="76"/>
      <c r="J52" s="558"/>
      <c r="R52" s="74"/>
      <c r="S52" s="896"/>
      <c r="T52" s="896"/>
      <c r="U52" s="896"/>
      <c r="V52" s="896"/>
      <c r="W52" s="896"/>
      <c r="X52" s="896"/>
    </row>
    <row r="53" spans="1:24" s="75" customFormat="1" ht="43.5" customHeight="1">
      <c r="A53" s="2190" t="s">
        <v>528</v>
      </c>
      <c r="B53" s="2190"/>
      <c r="C53" s="2190"/>
      <c r="D53" s="2190"/>
      <c r="E53" s="2190"/>
      <c r="F53" s="2190"/>
      <c r="G53" s="2190"/>
      <c r="H53" s="2190"/>
      <c r="I53" s="2190"/>
      <c r="J53" s="2190"/>
      <c r="S53" s="88"/>
      <c r="T53" s="88"/>
      <c r="U53" s="88"/>
      <c r="V53" s="88"/>
      <c r="W53" s="88"/>
      <c r="X53" s="88"/>
    </row>
    <row r="54" spans="1:24" s="75" customFormat="1" ht="51.75" customHeight="1">
      <c r="A54" s="2192" t="s">
        <v>241</v>
      </c>
      <c r="B54" s="2193"/>
      <c r="C54" s="2193"/>
      <c r="D54" s="2193"/>
      <c r="E54" s="2193"/>
      <c r="F54" s="2193"/>
      <c r="G54" s="2193"/>
      <c r="H54" s="2193"/>
      <c r="I54" s="2193"/>
      <c r="J54" s="2193"/>
      <c r="S54" s="88"/>
      <c r="T54" s="88"/>
      <c r="U54" s="88"/>
      <c r="V54" s="88"/>
      <c r="W54" s="88"/>
      <c r="X54" s="88"/>
    </row>
    <row r="55" spans="1:24" s="75" customFormat="1" ht="49.5" customHeight="1">
      <c r="A55" s="2180"/>
      <c r="B55" s="2181"/>
      <c r="C55" s="2181"/>
      <c r="D55" s="2181"/>
      <c r="E55" s="2181"/>
      <c r="F55" s="2181"/>
      <c r="G55" s="2181"/>
      <c r="H55" s="2181"/>
      <c r="I55" s="2181"/>
      <c r="J55" s="2181"/>
      <c r="K55" s="2181"/>
      <c r="L55" s="2181"/>
      <c r="M55" s="2182"/>
      <c r="S55" s="88"/>
      <c r="T55" s="88"/>
      <c r="U55" s="88"/>
      <c r="V55" s="88"/>
      <c r="W55" s="88"/>
      <c r="X55" s="88"/>
    </row>
    <row r="56" spans="1:24" s="75" customFormat="1" ht="84.75" customHeight="1">
      <c r="A56" s="2183"/>
      <c r="B56" s="2184"/>
      <c r="C56" s="2184"/>
      <c r="D56" s="2184"/>
      <c r="E56" s="2184"/>
      <c r="F56" s="2184"/>
      <c r="G56" s="2184"/>
      <c r="H56" s="2184"/>
      <c r="I56" s="2184"/>
      <c r="J56" s="2184"/>
      <c r="K56" s="2184"/>
      <c r="L56" s="2184"/>
      <c r="M56" s="2185"/>
      <c r="S56" s="88"/>
      <c r="T56" s="88"/>
      <c r="U56" s="88"/>
      <c r="V56" s="88"/>
      <c r="W56" s="88"/>
      <c r="X56" s="88"/>
    </row>
    <row r="57" spans="1:24" s="1265" customFormat="1" ht="66.75" customHeight="1">
      <c r="A57" s="2186" t="s">
        <v>579</v>
      </c>
      <c r="B57" s="2186"/>
      <c r="C57" s="2186"/>
      <c r="D57" s="2186"/>
      <c r="E57" s="2186"/>
      <c r="F57" s="2186"/>
      <c r="G57" s="2186"/>
      <c r="H57" s="2186"/>
      <c r="I57" s="2186"/>
      <c r="J57" s="2186"/>
      <c r="K57" s="1264"/>
      <c r="L57" s="1264"/>
      <c r="M57" s="1264"/>
      <c r="S57" s="474"/>
      <c r="T57" s="474"/>
      <c r="U57" s="474"/>
      <c r="V57" s="474"/>
      <c r="W57" s="474"/>
      <c r="X57" s="474"/>
    </row>
    <row r="58" spans="1:24" s="72" customFormat="1" ht="30" customHeight="1">
      <c r="A58" s="1262" t="s">
        <v>103</v>
      </c>
      <c r="B58" s="1262"/>
      <c r="C58" s="1262"/>
      <c r="D58" s="2177"/>
      <c r="E58" s="2177"/>
      <c r="F58" s="2177"/>
      <c r="G58" s="1266"/>
      <c r="H58" s="1266"/>
      <c r="I58" s="1266"/>
      <c r="J58" s="1263"/>
      <c r="S58" s="69"/>
      <c r="T58" s="69"/>
      <c r="U58" s="69"/>
      <c r="V58" s="69"/>
      <c r="W58" s="2"/>
      <c r="X58" s="2"/>
    </row>
    <row r="59" spans="1:24" s="72" customFormat="1" ht="36" customHeight="1">
      <c r="A59" s="1262" t="s">
        <v>104</v>
      </c>
      <c r="B59" s="1262"/>
      <c r="C59" s="1262"/>
      <c r="D59" s="2177"/>
      <c r="E59" s="2177"/>
      <c r="F59" s="2177"/>
      <c r="G59" s="1266"/>
      <c r="H59" s="1266"/>
      <c r="I59" s="1266"/>
      <c r="J59" s="1263"/>
      <c r="S59" s="69"/>
      <c r="T59" s="69"/>
      <c r="U59" s="69"/>
      <c r="V59" s="69"/>
      <c r="W59" s="2"/>
      <c r="X59" s="2"/>
    </row>
    <row r="60" spans="1:24" s="72" customFormat="1" ht="36" customHeight="1">
      <c r="A60" s="1262" t="s">
        <v>105</v>
      </c>
      <c r="B60" s="1262"/>
      <c r="C60" s="1262"/>
      <c r="D60" s="2177"/>
      <c r="E60" s="2177"/>
      <c r="F60" s="2177"/>
      <c r="G60" s="1266"/>
      <c r="H60" s="1266"/>
      <c r="I60" s="1266"/>
      <c r="J60" s="1263"/>
      <c r="S60" s="69"/>
      <c r="T60" s="69"/>
      <c r="U60" s="69"/>
      <c r="V60" s="69"/>
      <c r="W60" s="2"/>
      <c r="X60" s="2"/>
    </row>
    <row r="61" spans="1:24" s="72" customFormat="1" ht="37.5" customHeight="1">
      <c r="A61" s="1262" t="s">
        <v>106</v>
      </c>
      <c r="B61" s="1262"/>
      <c r="C61" s="1262"/>
      <c r="D61" s="2177"/>
      <c r="E61" s="2177"/>
      <c r="F61" s="2177"/>
      <c r="G61" s="1266"/>
      <c r="H61" s="1266"/>
      <c r="I61" s="1266"/>
      <c r="J61" s="1263"/>
      <c r="S61" s="69"/>
      <c r="T61" s="69"/>
      <c r="U61" s="69"/>
      <c r="V61" s="69"/>
      <c r="W61" s="2"/>
      <c r="X61" s="2"/>
    </row>
    <row r="62" spans="1:24" s="72" customFormat="1" ht="18">
      <c r="A62" s="1263"/>
      <c r="B62" s="1263"/>
      <c r="S62" s="69"/>
      <c r="T62" s="69"/>
      <c r="U62" s="69"/>
      <c r="V62" s="69"/>
      <c r="W62" s="2"/>
      <c r="X62" s="2"/>
    </row>
    <row r="63" spans="1:24" s="72" customFormat="1" ht="15">
      <c r="A63" s="649"/>
      <c r="S63" s="69"/>
      <c r="T63" s="69"/>
      <c r="U63" s="69"/>
      <c r="V63" s="69"/>
      <c r="W63" s="69"/>
      <c r="X63" s="69"/>
    </row>
    <row r="64" spans="1:24" s="72" customFormat="1" ht="15.75">
      <c r="A64" s="2179"/>
      <c r="B64" s="2179"/>
      <c r="C64" s="2179"/>
      <c r="D64" s="2179"/>
      <c r="E64" s="2179"/>
      <c r="F64" s="2179"/>
      <c r="G64" s="2179"/>
      <c r="H64" s="2179"/>
      <c r="I64" s="2179"/>
      <c r="J64" s="2179"/>
      <c r="S64" s="69"/>
      <c r="T64" s="69"/>
      <c r="U64" s="69"/>
      <c r="V64" s="69"/>
      <c r="W64" s="69"/>
      <c r="X64" s="69"/>
    </row>
    <row r="65" spans="19:24" s="72" customFormat="1" ht="12.75">
      <c r="S65" s="69"/>
      <c r="T65" s="69"/>
      <c r="U65" s="69"/>
      <c r="V65" s="69"/>
      <c r="W65" s="69"/>
      <c r="X65" s="69"/>
    </row>
    <row r="66" spans="1:10" ht="12.75">
      <c r="A66" s="72"/>
      <c r="B66" s="72"/>
      <c r="C66" s="72"/>
      <c r="D66" s="72"/>
      <c r="E66" s="72"/>
      <c r="F66" s="72"/>
      <c r="G66" s="72"/>
      <c r="H66" s="72"/>
      <c r="I66" s="72"/>
      <c r="J66" s="72"/>
    </row>
    <row r="67" spans="1:10" ht="12.75">
      <c r="A67" s="72"/>
      <c r="B67" s="72"/>
      <c r="C67" s="72"/>
      <c r="D67" s="72"/>
      <c r="E67" s="72"/>
      <c r="F67" s="72"/>
      <c r="G67" s="72"/>
      <c r="H67" s="72"/>
      <c r="I67" s="72"/>
      <c r="J67" s="72"/>
    </row>
    <row r="68" spans="1:10" ht="12.75">
      <c r="A68" s="72"/>
      <c r="B68" s="72"/>
      <c r="C68" s="72"/>
      <c r="D68" s="72"/>
      <c r="E68" s="72"/>
      <c r="F68" s="72"/>
      <c r="G68" s="72"/>
      <c r="H68" s="72"/>
      <c r="I68" s="72"/>
      <c r="J68" s="72"/>
    </row>
    <row r="69" spans="1:10" ht="12.75">
      <c r="A69" s="72"/>
      <c r="B69" s="72"/>
      <c r="C69" s="72"/>
      <c r="D69" s="72"/>
      <c r="E69" s="72"/>
      <c r="F69" s="72"/>
      <c r="G69" s="72"/>
      <c r="H69" s="72"/>
      <c r="I69" s="72"/>
      <c r="J69" s="72"/>
    </row>
  </sheetData>
  <sheetProtection formatCells="0" formatColumns="0" formatRows="0"/>
  <mergeCells count="58">
    <mergeCell ref="D61:F61"/>
    <mergeCell ref="A31:G31"/>
    <mergeCell ref="A14:C14"/>
    <mergeCell ref="C45:H45"/>
    <mergeCell ref="D60:F60"/>
    <mergeCell ref="C46:H46"/>
    <mergeCell ref="A54:J54"/>
    <mergeCell ref="A38:J39"/>
    <mergeCell ref="D59:F59"/>
    <mergeCell ref="J47:M47"/>
    <mergeCell ref="A7:C7"/>
    <mergeCell ref="D10:G10"/>
    <mergeCell ref="D14:G14"/>
    <mergeCell ref="D8:G8"/>
    <mergeCell ref="A9:C9"/>
    <mergeCell ref="A8:C8"/>
    <mergeCell ref="A10:C10"/>
    <mergeCell ref="A12:C12"/>
    <mergeCell ref="D9:G9"/>
    <mergeCell ref="A13:C13"/>
    <mergeCell ref="A64:J64"/>
    <mergeCell ref="A1:J1"/>
    <mergeCell ref="D6:G6"/>
    <mergeCell ref="D7:G7"/>
    <mergeCell ref="D3:G3"/>
    <mergeCell ref="D5:G5"/>
    <mergeCell ref="A53:J53"/>
    <mergeCell ref="A3:C3"/>
    <mergeCell ref="A5:C5"/>
    <mergeCell ref="A6:C6"/>
    <mergeCell ref="A33:B33"/>
    <mergeCell ref="D58:F58"/>
    <mergeCell ref="J48:M48"/>
    <mergeCell ref="J49:M49"/>
    <mergeCell ref="J50:M50"/>
    <mergeCell ref="A37:G37"/>
    <mergeCell ref="A51:M51"/>
    <mergeCell ref="A55:M56"/>
    <mergeCell ref="A57:J57"/>
    <mergeCell ref="I13:K13"/>
    <mergeCell ref="I14:K14"/>
    <mergeCell ref="D22:I22"/>
    <mergeCell ref="D23:I23"/>
    <mergeCell ref="A29:G29"/>
    <mergeCell ref="D24:I24"/>
    <mergeCell ref="D25:I25"/>
    <mergeCell ref="D26:I26"/>
    <mergeCell ref="D27:I27"/>
    <mergeCell ref="I6:M8"/>
    <mergeCell ref="J43:M43"/>
    <mergeCell ref="J44:M44"/>
    <mergeCell ref="J45:M45"/>
    <mergeCell ref="J46:M46"/>
    <mergeCell ref="L14:O14"/>
    <mergeCell ref="A17:P17"/>
    <mergeCell ref="A41:P41"/>
    <mergeCell ref="A22:C22"/>
    <mergeCell ref="I12:K12"/>
  </mergeCells>
  <conditionalFormatting sqref="H29:H30">
    <cfRule type="cellIs" priority="7" dxfId="4" operator="notEqual" stopIfTrue="1">
      <formula>LFA_DisbursementRecommendation7!#REF!</formula>
    </cfRule>
  </conditionalFormatting>
  <conditionalFormatting sqref="H31">
    <cfRule type="cellIs" priority="6" dxfId="4" operator="notEqual" stopIfTrue="1">
      <formula>LFA_DisbursementRecommendation7!#REF!</formula>
    </cfRule>
  </conditionalFormatting>
  <dataValidations count="9">
    <dataValidation type="list" allowBlank="1" showInputMessage="1" showErrorMessage="1" sqref="B46 B52 B50">
      <formula1>"Select,Yes,No,Partially"</formula1>
    </dataValidation>
    <dataValidation type="list" allowBlank="1" showInputMessage="1" showErrorMessage="1" sqref="B44">
      <formula1>"Select,Yes,No,Partially,N/A"</formula1>
    </dataValidation>
    <dataValidation type="list" allowBlank="1" showInputMessage="1" showErrorMessage="1" sqref="B43 B45 B49">
      <formula1>"Select,Yes,No"</formula1>
    </dataValidation>
    <dataValidation type="list" allowBlank="1" showInputMessage="1" showErrorMessage="1" sqref="B47">
      <formula1>"Select,Yes,No,N/A"</formula1>
    </dataValidation>
    <dataValidation type="list" allowBlank="1" showInputMessage="1" showErrorMessage="1" sqref="H14">
      <formula1>"Select,N/A,1,2,3,4,5,6,7,8,9,10,11,12,13,14,15,16,17,18,19,20"</formula1>
    </dataValidation>
    <dataValidation type="list" allowBlank="1" showInputMessage="1" showErrorMessage="1" sqref="H6">
      <formula1>"Select,Health Systems Strengthening,HIV/AIDS,HIV/TB,Integrated,Malaria,Tuberculosis"</formula1>
    </dataValidation>
    <dataValidation type="list" allowBlank="1" showInputMessage="1" showErrorMessage="1" sqref="H10">
      <formula1>"Select,USD,EUR"</formula1>
    </dataValidation>
    <dataValidation type="list" allowBlank="1" showInputMessage="1" showErrorMessage="1" sqref="H12">
      <formula1>"Select,1,2,3,4,5,6,7,8,9,10,11,12,13,14,15,16,17,18,19,20"</formula1>
    </dataValidation>
    <dataValidation type="list" allowBlank="1" showInputMessage="1" showErrorMessage="1" sqref="B48 J34 H35">
      <formula1>"Select, Yes, No"</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47" r:id="rId1"/>
  <headerFooter alignWithMargins="0">
    <oddFooter>&amp;L&amp;9&amp;F&amp;C&amp;A&amp;R&amp;9Page &amp;P of &amp;N</oddFooter>
  </headerFooter>
  <rowBreaks count="1" manualBreakCount="1">
    <brk id="40" max="15" man="1"/>
  </rowBreaks>
  <ignoredErrors>
    <ignoredError sqref="D12:D13 E5:G5 G14 E14 F12:F14" unlockedFormula="1"/>
  </ignoredErrors>
</worksheet>
</file>

<file path=xl/worksheets/sheet24.xml><?xml version="1.0" encoding="utf-8"?>
<worksheet xmlns="http://schemas.openxmlformats.org/spreadsheetml/2006/main" xmlns:r="http://schemas.openxmlformats.org/officeDocument/2006/relationships">
  <sheetPr>
    <tabColor indexed="40"/>
    <pageSetUpPr fitToPage="1"/>
  </sheetPr>
  <dimension ref="A1:O82"/>
  <sheetViews>
    <sheetView view="pageBreakPreview" zoomScale="60" zoomScaleNormal="75" zoomScalePageLayoutView="0" workbookViewId="0" topLeftCell="A43">
      <selection activeCell="S22" sqref="S22"/>
    </sheetView>
  </sheetViews>
  <sheetFormatPr defaultColWidth="13.28125" defaultRowHeight="12.75"/>
  <cols>
    <col min="1" max="1" width="2.421875" style="741" customWidth="1"/>
    <col min="2" max="2" width="50.00390625" style="741" customWidth="1"/>
    <col min="3" max="3" width="50.140625" style="741" customWidth="1"/>
    <col min="4" max="4" width="20.8515625" style="741" customWidth="1"/>
    <col min="5" max="5" width="25.28125" style="741" customWidth="1"/>
    <col min="6" max="6" width="36.00390625" style="741" customWidth="1"/>
    <col min="7" max="7" width="9.140625" style="741" customWidth="1"/>
    <col min="8" max="8" width="10.140625" style="741" customWidth="1"/>
    <col min="9" max="9" width="9.140625" style="741" customWidth="1"/>
    <col min="10" max="10" width="4.421875" style="741" hidden="1" customWidth="1"/>
    <col min="11" max="11" width="60.8515625" style="741" hidden="1" customWidth="1"/>
    <col min="12" max="15" width="22.00390625" style="741" hidden="1" customWidth="1"/>
    <col min="16" max="16" width="9.140625" style="741" hidden="1" customWidth="1"/>
    <col min="17" max="224" width="9.140625" style="741" customWidth="1"/>
    <col min="225" max="225" width="2.421875" style="741" customWidth="1"/>
    <col min="226" max="226" width="1.7109375" style="741" customWidth="1"/>
    <col min="227" max="227" width="7.00390625" style="741" customWidth="1"/>
    <col min="228" max="228" width="10.140625" style="741" customWidth="1"/>
    <col min="229" max="229" width="15.00390625" style="741" customWidth="1"/>
    <col min="230" max="233" width="5.421875" style="741" customWidth="1"/>
    <col min="234" max="250" width="4.140625" style="741" customWidth="1"/>
    <col min="251" max="251" width="1.7109375" style="741" customWidth="1"/>
    <col min="252" max="16384" width="13.28125" style="741" customWidth="1"/>
  </cols>
  <sheetData>
    <row r="1" spans="1:4" ht="23.25" customHeight="1">
      <c r="A1" s="2201" t="s">
        <v>239</v>
      </c>
      <c r="B1" s="2201"/>
      <c r="C1" s="2201"/>
      <c r="D1" s="878"/>
    </row>
    <row r="2" spans="1:4" ht="9.75" customHeight="1">
      <c r="A2" s="878"/>
      <c r="B2" s="878"/>
      <c r="C2" s="878"/>
      <c r="D2" s="878"/>
    </row>
    <row r="3" spans="1:6" ht="75" customHeight="1">
      <c r="A3" s="885"/>
      <c r="B3" s="2200" t="s">
        <v>435</v>
      </c>
      <c r="C3" s="2200"/>
      <c r="D3" s="2200"/>
      <c r="E3" s="2200"/>
      <c r="F3" s="885"/>
    </row>
    <row r="5" spans="2:6" ht="18">
      <c r="B5" s="1179" t="s">
        <v>465</v>
      </c>
      <c r="C5" s="1179"/>
      <c r="D5" s="1179"/>
      <c r="E5" s="1179"/>
      <c r="F5" s="1179"/>
    </row>
    <row r="7" spans="2:3" ht="15.75">
      <c r="B7" s="559" t="s">
        <v>377</v>
      </c>
      <c r="C7" s="840" t="e">
        <f>#REF!</f>
        <v>#REF!</v>
      </c>
    </row>
    <row r="9" spans="2:15" ht="15">
      <c r="B9" s="879" t="s">
        <v>378</v>
      </c>
      <c r="C9" s="879"/>
      <c r="D9" s="879"/>
      <c r="E9" s="879"/>
      <c r="F9" s="879"/>
      <c r="K9" s="879" t="s">
        <v>378</v>
      </c>
      <c r="L9" s="879"/>
      <c r="M9" s="879"/>
      <c r="N9" s="879"/>
      <c r="O9" s="879"/>
    </row>
    <row r="10" spans="1:15" s="742" customFormat="1" ht="15" thickBot="1">
      <c r="A10" s="741"/>
      <c r="B10" s="741"/>
      <c r="C10" s="741"/>
      <c r="D10" s="741"/>
      <c r="E10" s="741"/>
      <c r="F10" s="741"/>
      <c r="J10" s="741"/>
      <c r="K10" s="741"/>
      <c r="L10" s="741"/>
      <c r="M10" s="741"/>
      <c r="N10" s="741"/>
      <c r="O10" s="741"/>
    </row>
    <row r="11" spans="2:13" s="742" customFormat="1" ht="30">
      <c r="B11" s="561"/>
      <c r="C11" s="562" t="s">
        <v>379</v>
      </c>
      <c r="D11" s="861" t="s">
        <v>426</v>
      </c>
      <c r="K11" s="561"/>
      <c r="L11" s="562" t="s">
        <v>379</v>
      </c>
      <c r="M11" s="861" t="s">
        <v>426</v>
      </c>
    </row>
    <row r="12" spans="2:13" s="742" customFormat="1" ht="30.75" customHeight="1">
      <c r="B12" s="563" t="s">
        <v>427</v>
      </c>
      <c r="C12" s="841" t="e">
        <f>IF(C20="","",C20)</f>
        <v>#REF!</v>
      </c>
      <c r="D12" s="842" t="e">
        <f>IF(C30="",C24,C30)</f>
        <v>#REF!</v>
      </c>
      <c r="K12" s="563" t="s">
        <v>427</v>
      </c>
      <c r="L12" s="841" t="e">
        <f>IF(L20="","",L20)</f>
        <v>#REF!</v>
      </c>
      <c r="M12" s="842" t="e">
        <f>IF(L30="",L24,L30)</f>
        <v>#REF!</v>
      </c>
    </row>
    <row r="13" spans="2:13" s="742" customFormat="1" ht="30.75" customHeight="1">
      <c r="B13" s="563" t="s">
        <v>381</v>
      </c>
      <c r="C13" s="841" t="e">
        <f>IF(C36="","",C36)</f>
        <v>#REF!</v>
      </c>
      <c r="D13" s="842" t="e">
        <f>IF(C46="",C40,C46)</f>
        <v>#REF!</v>
      </c>
      <c r="K13" s="563" t="s">
        <v>381</v>
      </c>
      <c r="L13" s="841" t="e">
        <f>IF(L36="","",L36)</f>
        <v>#REF!</v>
      </c>
      <c r="M13" s="842" t="e">
        <f>IF(L46="",L40,L46)</f>
        <v>#REF!</v>
      </c>
    </row>
    <row r="14" spans="2:13" s="742" customFormat="1" ht="30.75" customHeight="1">
      <c r="B14" s="563" t="s">
        <v>382</v>
      </c>
      <c r="C14" s="841" t="e">
        <f>IF(C53="","",C53)</f>
        <v>#REF!</v>
      </c>
      <c r="D14" s="842" t="e">
        <f>IF(C63="",C57,C63)</f>
        <v>#REF!</v>
      </c>
      <c r="K14" s="563" t="s">
        <v>382</v>
      </c>
      <c r="L14" s="841" t="e">
        <f>IF(L53="","",L53)</f>
        <v>#REF!</v>
      </c>
      <c r="M14" s="842" t="e">
        <f>IF(L63="",L57,L63)</f>
        <v>#REF!</v>
      </c>
    </row>
    <row r="15" spans="2:13" s="742" customFormat="1" ht="30.75" customHeight="1" thickBot="1">
      <c r="B15" s="564" t="s">
        <v>383</v>
      </c>
      <c r="C15" s="679" t="e">
        <f>IF(C69="","",C69)</f>
        <v>#REF!</v>
      </c>
      <c r="D15" s="843" t="e">
        <f>IF(C79="",C73,C79)</f>
        <v>#REF!</v>
      </c>
      <c r="G15" s="839"/>
      <c r="H15" s="863"/>
      <c r="K15" s="564" t="s">
        <v>383</v>
      </c>
      <c r="L15" s="679" t="e">
        <f>IF(L69="","",L69)</f>
        <v>#REF!</v>
      </c>
      <c r="M15" s="843" t="e">
        <f>IF(L79="",L73,L79)</f>
        <v>#REF!</v>
      </c>
    </row>
    <row r="16" spans="2:15" s="742" customFormat="1" ht="33" customHeight="1" thickBot="1">
      <c r="B16" s="862" t="s">
        <v>425</v>
      </c>
      <c r="D16" s="844" t="e">
        <f>SUM(D12:D15)</f>
        <v>#REF!</v>
      </c>
      <c r="E16" s="2202" t="e">
        <f>IF(D16&lt;&gt;'PR_Cash Request_7A&amp;B'!D23,"The total does not match requested amount on PR signature page","")</f>
        <v>#REF!</v>
      </c>
      <c r="F16" s="2203"/>
      <c r="K16" s="862" t="s">
        <v>425</v>
      </c>
      <c r="M16" s="844" t="e">
        <f>SUM(M12:M15)</f>
        <v>#REF!</v>
      </c>
      <c r="N16" s="2202" t="e">
        <f>IF(M16&lt;&gt;'PR_Cash Request_7A&amp;B'!M23,"The total does not match requested amount on PR signature page","")</f>
        <v>#REF!</v>
      </c>
      <c r="O16" s="2203"/>
    </row>
    <row r="17" spans="7:9" s="742" customFormat="1" ht="6.75" customHeight="1">
      <c r="G17" s="743"/>
      <c r="H17" s="743"/>
      <c r="I17" s="743"/>
    </row>
    <row r="18" spans="1:15" ht="15">
      <c r="A18" s="742"/>
      <c r="B18" s="880" t="s">
        <v>380</v>
      </c>
      <c r="C18" s="880"/>
      <c r="D18" s="880"/>
      <c r="E18" s="880"/>
      <c r="F18" s="880"/>
      <c r="J18" s="742"/>
      <c r="K18" s="880" t="s">
        <v>380</v>
      </c>
      <c r="L18" s="880"/>
      <c r="M18" s="880"/>
      <c r="N18" s="880"/>
      <c r="O18" s="880"/>
    </row>
    <row r="19" spans="1:15" s="742" customFormat="1" ht="14.25">
      <c r="A19" s="741"/>
      <c r="B19" s="741"/>
      <c r="C19" s="741"/>
      <c r="D19" s="741"/>
      <c r="E19" s="741"/>
      <c r="F19" s="741"/>
      <c r="J19" s="741"/>
      <c r="K19" s="741"/>
      <c r="L19" s="741"/>
      <c r="M19" s="741"/>
      <c r="N19" s="741"/>
      <c r="O19" s="741"/>
    </row>
    <row r="20" spans="2:15" s="742" customFormat="1" ht="33" customHeight="1">
      <c r="B20" s="461" t="s">
        <v>384</v>
      </c>
      <c r="C20" s="976" t="e">
        <f>L20</f>
        <v>#REF!</v>
      </c>
      <c r="E20" s="867" t="s">
        <v>228</v>
      </c>
      <c r="F20" s="976" t="e">
        <f>O20</f>
        <v>#REF!</v>
      </c>
      <c r="K20" s="461" t="s">
        <v>384</v>
      </c>
      <c r="L20" s="976" t="e">
        <f>IF(#REF!="","",#REF!)</f>
        <v>#REF!</v>
      </c>
      <c r="N20" s="867" t="s">
        <v>228</v>
      </c>
      <c r="O20" s="976" t="e">
        <f>IF(#REF!="","",#REF!)</f>
        <v>#REF!</v>
      </c>
    </row>
    <row r="21" spans="3:15" s="742" customFormat="1" ht="14.25">
      <c r="C21" s="977"/>
      <c r="E21" s="865"/>
      <c r="F21" s="983"/>
      <c r="L21" s="977"/>
      <c r="N21" s="865"/>
      <c r="O21" s="983"/>
    </row>
    <row r="22" spans="2:15" s="742" customFormat="1" ht="27.75">
      <c r="B22" s="864" t="s">
        <v>431</v>
      </c>
      <c r="C22" s="990" t="e">
        <f>L22</f>
        <v>#REF!</v>
      </c>
      <c r="E22" s="867" t="s">
        <v>228</v>
      </c>
      <c r="F22" s="976" t="e">
        <f>O22</f>
        <v>#REF!</v>
      </c>
      <c r="K22" s="864" t="s">
        <v>431</v>
      </c>
      <c r="L22" s="976" t="e">
        <f>IF(#REF!="","",#REF!)</f>
        <v>#REF!</v>
      </c>
      <c r="N22" s="867" t="s">
        <v>228</v>
      </c>
      <c r="O22" s="976" t="e">
        <f>IF(#REF!="","",#REF!)</f>
        <v>#REF!</v>
      </c>
    </row>
    <row r="23" spans="3:15" s="742" customFormat="1" ht="14.25">
      <c r="C23" s="977"/>
      <c r="E23" s="865"/>
      <c r="F23" s="983"/>
      <c r="L23" s="977"/>
      <c r="N23" s="865"/>
      <c r="O23" s="983"/>
    </row>
    <row r="24" spans="2:15" s="742" customFormat="1" ht="30">
      <c r="B24" s="462" t="s">
        <v>428</v>
      </c>
      <c r="C24" s="986" t="e">
        <f>L24</f>
        <v>#REF!</v>
      </c>
      <c r="D24" s="560"/>
      <c r="E24" s="867" t="s">
        <v>386</v>
      </c>
      <c r="F24" s="976" t="e">
        <f>O24</f>
        <v>#REF!</v>
      </c>
      <c r="K24" s="462" t="s">
        <v>428</v>
      </c>
      <c r="L24" s="976" t="e">
        <f>IF(#REF!="","",#REF!)</f>
        <v>#REF!</v>
      </c>
      <c r="M24" s="560"/>
      <c r="N24" s="867" t="s">
        <v>386</v>
      </c>
      <c r="O24" s="976" t="e">
        <f>IF(#REF!="","",#REF!)</f>
        <v>#REF!</v>
      </c>
    </row>
    <row r="25" spans="3:15" s="742" customFormat="1" ht="14.25">
      <c r="C25" s="977"/>
      <c r="E25" s="865"/>
      <c r="F25" s="983"/>
      <c r="L25" s="977"/>
      <c r="N25" s="865"/>
      <c r="O25" s="983"/>
    </row>
    <row r="26" spans="2:15" s="742" customFormat="1" ht="15">
      <c r="B26" s="462" t="s">
        <v>385</v>
      </c>
      <c r="C26" s="976" t="e">
        <f>L26</f>
        <v>#REF!</v>
      </c>
      <c r="E26" s="867" t="s">
        <v>432</v>
      </c>
      <c r="F26" s="976" t="e">
        <f>O26</f>
        <v>#REF!</v>
      </c>
      <c r="K26" s="462" t="s">
        <v>385</v>
      </c>
      <c r="L26" s="976" t="e">
        <f>IF(#REF!="","",#REF!)</f>
        <v>#REF!</v>
      </c>
      <c r="N26" s="867" t="s">
        <v>432</v>
      </c>
      <c r="O26" s="976" t="e">
        <f>IF(#REF!="","",#REF!)</f>
        <v>#REF!</v>
      </c>
    </row>
    <row r="27" spans="3:15" s="742" customFormat="1" ht="14.25">
      <c r="C27" s="977"/>
      <c r="E27" s="865"/>
      <c r="F27" s="983"/>
      <c r="L27" s="977"/>
      <c r="N27" s="865"/>
      <c r="O27" s="983"/>
    </row>
    <row r="28" spans="1:15" ht="40.5">
      <c r="A28" s="742"/>
      <c r="B28" s="462" t="s">
        <v>429</v>
      </c>
      <c r="C28" s="990" t="e">
        <f>L28</f>
        <v>#REF!</v>
      </c>
      <c r="D28" s="742"/>
      <c r="E28" s="867" t="s">
        <v>229</v>
      </c>
      <c r="F28" s="976" t="e">
        <f>O28</f>
        <v>#REF!</v>
      </c>
      <c r="J28" s="742"/>
      <c r="K28" s="462" t="s">
        <v>429</v>
      </c>
      <c r="L28" s="976" t="e">
        <f>IF(#REF!="","",#REF!)</f>
        <v>#REF!</v>
      </c>
      <c r="M28" s="742"/>
      <c r="N28" s="867" t="s">
        <v>229</v>
      </c>
      <c r="O28" s="976" t="e">
        <f>IF(#REF!="","",#REF!)</f>
        <v>#REF!</v>
      </c>
    </row>
    <row r="29" spans="1:15" s="742" customFormat="1" ht="14.25">
      <c r="A29" s="741"/>
      <c r="B29" s="741"/>
      <c r="C29" s="978"/>
      <c r="D29" s="741"/>
      <c r="E29" s="866"/>
      <c r="F29" s="983"/>
      <c r="J29" s="741"/>
      <c r="K29" s="741"/>
      <c r="L29" s="978"/>
      <c r="M29" s="741"/>
      <c r="N29" s="866"/>
      <c r="O29" s="983"/>
    </row>
    <row r="30" spans="1:15" ht="27.75">
      <c r="A30" s="742"/>
      <c r="B30" s="462" t="s">
        <v>430</v>
      </c>
      <c r="C30" s="986" t="e">
        <f>L30</f>
        <v>#REF!</v>
      </c>
      <c r="D30" s="742"/>
      <c r="E30" s="867" t="s">
        <v>387</v>
      </c>
      <c r="F30" s="976" t="e">
        <f>O30</f>
        <v>#REF!</v>
      </c>
      <c r="J30" s="742"/>
      <c r="K30" s="462" t="s">
        <v>430</v>
      </c>
      <c r="L30" s="976" t="e">
        <f>IF(#REF!="","",#REF!)</f>
        <v>#REF!</v>
      </c>
      <c r="M30" s="742"/>
      <c r="N30" s="867" t="s">
        <v>387</v>
      </c>
      <c r="O30" s="976" t="e">
        <f>IF(#REF!="","",#REF!)</f>
        <v>#REF!</v>
      </c>
    </row>
    <row r="31" spans="1:15" s="742" customFormat="1" ht="14.25">
      <c r="A31" s="741"/>
      <c r="B31" s="741"/>
      <c r="C31" s="978"/>
      <c r="D31" s="741"/>
      <c r="E31" s="866"/>
      <c r="F31" s="984"/>
      <c r="J31" s="741"/>
      <c r="K31" s="741"/>
      <c r="L31" s="978"/>
      <c r="M31" s="741"/>
      <c r="N31" s="866"/>
      <c r="O31" s="984"/>
    </row>
    <row r="32" spans="2:15" s="742" customFormat="1" ht="25.5" customHeight="1">
      <c r="B32" s="868"/>
      <c r="C32" s="979"/>
      <c r="E32" s="867" t="s">
        <v>388</v>
      </c>
      <c r="F32" s="976" t="e">
        <f>O32</f>
        <v>#REF!</v>
      </c>
      <c r="K32" s="868"/>
      <c r="L32" s="979"/>
      <c r="N32" s="867" t="s">
        <v>388</v>
      </c>
      <c r="O32" s="976" t="e">
        <f>IF(#REF!="","",#REF!)</f>
        <v>#REF!</v>
      </c>
    </row>
    <row r="33" spans="2:15" s="742" customFormat="1" ht="5.25" customHeight="1">
      <c r="B33" s="560"/>
      <c r="C33" s="980"/>
      <c r="F33" s="982"/>
      <c r="G33" s="743"/>
      <c r="H33" s="743"/>
      <c r="I33" s="743"/>
      <c r="K33" s="560"/>
      <c r="L33" s="980"/>
      <c r="O33" s="982"/>
    </row>
    <row r="34" spans="1:15" ht="15">
      <c r="A34" s="742"/>
      <c r="B34" s="880" t="s">
        <v>381</v>
      </c>
      <c r="C34" s="981"/>
      <c r="D34" s="880"/>
      <c r="E34" s="880"/>
      <c r="F34" s="981"/>
      <c r="J34" s="742"/>
      <c r="K34" s="880" t="s">
        <v>381</v>
      </c>
      <c r="L34" s="981"/>
      <c r="M34" s="880"/>
      <c r="N34" s="880"/>
      <c r="O34" s="981"/>
    </row>
    <row r="35" spans="1:15" s="742" customFormat="1" ht="14.25">
      <c r="A35" s="741"/>
      <c r="B35" s="741"/>
      <c r="C35" s="978"/>
      <c r="D35" s="741"/>
      <c r="E35" s="741"/>
      <c r="F35" s="978"/>
      <c r="J35" s="741"/>
      <c r="K35" s="741"/>
      <c r="L35" s="978"/>
      <c r="M35" s="741"/>
      <c r="N35" s="741"/>
      <c r="O35" s="978"/>
    </row>
    <row r="36" spans="2:15" s="742" customFormat="1" ht="33" customHeight="1">
      <c r="B36" s="461" t="s">
        <v>384</v>
      </c>
      <c r="C36" s="976" t="e">
        <f>L36</f>
        <v>#REF!</v>
      </c>
      <c r="E36" s="867" t="s">
        <v>228</v>
      </c>
      <c r="F36" s="976" t="e">
        <f>O36</f>
        <v>#REF!</v>
      </c>
      <c r="K36" s="461" t="s">
        <v>384</v>
      </c>
      <c r="L36" s="976" t="e">
        <f>IF(#REF!="","",#REF!)</f>
        <v>#REF!</v>
      </c>
      <c r="N36" s="867" t="s">
        <v>228</v>
      </c>
      <c r="O36" s="976" t="e">
        <f>IF(#REF!="","",#REF!)</f>
        <v>#REF!</v>
      </c>
    </row>
    <row r="37" spans="3:15" s="742" customFormat="1" ht="14.25">
      <c r="C37" s="977"/>
      <c r="E37" s="865"/>
      <c r="F37" s="983"/>
      <c r="L37" s="977"/>
      <c r="N37" s="865"/>
      <c r="O37" s="983"/>
    </row>
    <row r="38" spans="2:15" s="742" customFormat="1" ht="27.75">
      <c r="B38" s="864" t="s">
        <v>431</v>
      </c>
      <c r="C38" s="976" t="e">
        <f>L38</f>
        <v>#REF!</v>
      </c>
      <c r="E38" s="867" t="s">
        <v>228</v>
      </c>
      <c r="F38" s="976" t="e">
        <f>O38</f>
        <v>#REF!</v>
      </c>
      <c r="K38" s="864" t="s">
        <v>431</v>
      </c>
      <c r="L38" s="976" t="e">
        <f>IF(#REF!="","",#REF!)</f>
        <v>#REF!</v>
      </c>
      <c r="N38" s="867" t="s">
        <v>228</v>
      </c>
      <c r="O38" s="976" t="e">
        <f>IF(#REF!="","",#REF!)</f>
        <v>#REF!</v>
      </c>
    </row>
    <row r="39" spans="3:15" s="742" customFormat="1" ht="14.25">
      <c r="C39" s="977"/>
      <c r="E39" s="865"/>
      <c r="F39" s="983"/>
      <c r="L39" s="977"/>
      <c r="N39" s="865"/>
      <c r="O39" s="983"/>
    </row>
    <row r="40" spans="2:15" s="742" customFormat="1" ht="30">
      <c r="B40" s="462" t="s">
        <v>428</v>
      </c>
      <c r="C40" s="986" t="e">
        <f>L40</f>
        <v>#REF!</v>
      </c>
      <c r="D40" s="560"/>
      <c r="E40" s="867" t="s">
        <v>386</v>
      </c>
      <c r="F40" s="976" t="e">
        <f>O40</f>
        <v>#REF!</v>
      </c>
      <c r="K40" s="462" t="s">
        <v>428</v>
      </c>
      <c r="L40" s="976" t="e">
        <f>IF(#REF!="","",#REF!)</f>
        <v>#REF!</v>
      </c>
      <c r="M40" s="560"/>
      <c r="N40" s="867" t="s">
        <v>386</v>
      </c>
      <c r="O40" s="976" t="e">
        <f>IF(#REF!="","",#REF!)</f>
        <v>#REF!</v>
      </c>
    </row>
    <row r="41" spans="3:15" s="742" customFormat="1" ht="14.25">
      <c r="C41" s="977"/>
      <c r="E41" s="865"/>
      <c r="F41" s="983"/>
      <c r="L41" s="977"/>
      <c r="N41" s="865"/>
      <c r="O41" s="983"/>
    </row>
    <row r="42" spans="2:15" s="742" customFormat="1" ht="15">
      <c r="B42" s="462" t="s">
        <v>385</v>
      </c>
      <c r="C42" s="976" t="e">
        <f>L42</f>
        <v>#REF!</v>
      </c>
      <c r="E42" s="867" t="s">
        <v>432</v>
      </c>
      <c r="F42" s="976" t="e">
        <f>O42</f>
        <v>#REF!</v>
      </c>
      <c r="K42" s="462" t="s">
        <v>385</v>
      </c>
      <c r="L42" s="976" t="e">
        <f>IF(#REF!="","",#REF!)</f>
        <v>#REF!</v>
      </c>
      <c r="N42" s="867" t="s">
        <v>432</v>
      </c>
      <c r="O42" s="976" t="e">
        <f>IF(#REF!="","",#REF!)</f>
        <v>#REF!</v>
      </c>
    </row>
    <row r="43" spans="3:15" s="742" customFormat="1" ht="14.25">
      <c r="C43" s="977"/>
      <c r="E43" s="865"/>
      <c r="F43" s="983"/>
      <c r="L43" s="977"/>
      <c r="N43" s="865"/>
      <c r="O43" s="983"/>
    </row>
    <row r="44" spans="1:15" ht="40.5">
      <c r="A44" s="742"/>
      <c r="B44" s="462" t="s">
        <v>429</v>
      </c>
      <c r="C44" s="989" t="e">
        <f>L44</f>
        <v>#REF!</v>
      </c>
      <c r="D44" s="742"/>
      <c r="E44" s="867" t="s">
        <v>229</v>
      </c>
      <c r="F44" s="976" t="e">
        <f>O44</f>
        <v>#REF!</v>
      </c>
      <c r="J44" s="742"/>
      <c r="K44" s="462" t="s">
        <v>429</v>
      </c>
      <c r="L44" s="976" t="e">
        <f>IF(#REF!="","",#REF!)</f>
        <v>#REF!</v>
      </c>
      <c r="M44" s="742"/>
      <c r="N44" s="867" t="s">
        <v>229</v>
      </c>
      <c r="O44" s="976" t="e">
        <f>IF(#REF!="","",#REF!)</f>
        <v>#REF!</v>
      </c>
    </row>
    <row r="45" spans="1:15" s="742" customFormat="1" ht="14.25">
      <c r="A45" s="741"/>
      <c r="B45" s="741"/>
      <c r="C45" s="978"/>
      <c r="D45" s="741"/>
      <c r="E45" s="866"/>
      <c r="F45" s="983"/>
      <c r="J45" s="741"/>
      <c r="K45" s="741"/>
      <c r="L45" s="978"/>
      <c r="M45" s="741"/>
      <c r="N45" s="866"/>
      <c r="O45" s="983"/>
    </row>
    <row r="46" spans="1:15" ht="27.75">
      <c r="A46" s="742"/>
      <c r="B46" s="462" t="s">
        <v>430</v>
      </c>
      <c r="C46" s="986" t="e">
        <f>L46</f>
        <v>#REF!</v>
      </c>
      <c r="D46" s="742"/>
      <c r="E46" s="867" t="s">
        <v>387</v>
      </c>
      <c r="F46" s="976" t="e">
        <f>O46</f>
        <v>#REF!</v>
      </c>
      <c r="J46" s="742"/>
      <c r="K46" s="462" t="s">
        <v>430</v>
      </c>
      <c r="L46" s="976" t="e">
        <f>IF(#REF!="","",#REF!)</f>
        <v>#REF!</v>
      </c>
      <c r="M46" s="742"/>
      <c r="N46" s="867" t="s">
        <v>387</v>
      </c>
      <c r="O46" s="976" t="e">
        <f>IF(#REF!="","",#REF!)</f>
        <v>#REF!</v>
      </c>
    </row>
    <row r="47" spans="1:15" s="742" customFormat="1" ht="14.25">
      <c r="A47" s="741"/>
      <c r="B47" s="741"/>
      <c r="C47" s="978"/>
      <c r="D47" s="741"/>
      <c r="E47" s="866"/>
      <c r="F47" s="984"/>
      <c r="J47" s="741"/>
      <c r="K47" s="741"/>
      <c r="L47" s="978"/>
      <c r="M47" s="741"/>
      <c r="N47" s="866"/>
      <c r="O47" s="984"/>
    </row>
    <row r="48" spans="2:15" s="742" customFormat="1" ht="25.5" customHeight="1">
      <c r="B48" s="868"/>
      <c r="C48" s="979"/>
      <c r="E48" s="867" t="s">
        <v>388</v>
      </c>
      <c r="F48" s="976" t="e">
        <f>O48</f>
        <v>#REF!</v>
      </c>
      <c r="K48" s="868"/>
      <c r="L48" s="979"/>
      <c r="N48" s="867" t="s">
        <v>388</v>
      </c>
      <c r="O48" s="976" t="e">
        <f>IF(#REF!="","",#REF!)</f>
        <v>#REF!</v>
      </c>
    </row>
    <row r="49" spans="2:15" s="742" customFormat="1" ht="6.75" customHeight="1">
      <c r="B49" s="560"/>
      <c r="C49" s="980"/>
      <c r="F49" s="982"/>
      <c r="K49" s="560"/>
      <c r="L49" s="980"/>
      <c r="O49" s="982"/>
    </row>
    <row r="50" spans="3:15" s="742" customFormat="1" ht="8.25" customHeight="1">
      <c r="C50" s="982"/>
      <c r="F50" s="982"/>
      <c r="G50" s="743"/>
      <c r="H50" s="743"/>
      <c r="I50" s="743"/>
      <c r="L50" s="982"/>
      <c r="O50" s="982"/>
    </row>
    <row r="51" spans="1:15" ht="15">
      <c r="A51" s="742"/>
      <c r="B51" s="880" t="s">
        <v>382</v>
      </c>
      <c r="C51" s="981"/>
      <c r="D51" s="880"/>
      <c r="E51" s="880"/>
      <c r="F51" s="981"/>
      <c r="J51" s="742"/>
      <c r="K51" s="880" t="s">
        <v>382</v>
      </c>
      <c r="L51" s="981"/>
      <c r="M51" s="880"/>
      <c r="N51" s="880"/>
      <c r="O51" s="981"/>
    </row>
    <row r="52" spans="1:15" s="742" customFormat="1" ht="14.25">
      <c r="A52" s="741"/>
      <c r="B52" s="741"/>
      <c r="C52" s="978"/>
      <c r="D52" s="741"/>
      <c r="E52" s="741"/>
      <c r="F52" s="978"/>
      <c r="J52" s="741"/>
      <c r="K52" s="741"/>
      <c r="L52" s="978"/>
      <c r="M52" s="741"/>
      <c r="N52" s="741"/>
      <c r="O52" s="978"/>
    </row>
    <row r="53" spans="2:15" s="742" customFormat="1" ht="33" customHeight="1">
      <c r="B53" s="461" t="s">
        <v>384</v>
      </c>
      <c r="C53" s="976" t="e">
        <f>L53</f>
        <v>#REF!</v>
      </c>
      <c r="E53" s="867" t="s">
        <v>228</v>
      </c>
      <c r="F53" s="976" t="e">
        <f>O53</f>
        <v>#REF!</v>
      </c>
      <c r="K53" s="461" t="s">
        <v>384</v>
      </c>
      <c r="L53" s="976" t="e">
        <f>IF(#REF!="","",#REF!)</f>
        <v>#REF!</v>
      </c>
      <c r="N53" s="867" t="s">
        <v>228</v>
      </c>
      <c r="O53" s="976" t="e">
        <f>IF(#REF!="","",#REF!)</f>
        <v>#REF!</v>
      </c>
    </row>
    <row r="54" spans="3:15" s="742" customFormat="1" ht="14.25">
      <c r="C54" s="977"/>
      <c r="E54" s="865"/>
      <c r="F54" s="983"/>
      <c r="L54" s="977"/>
      <c r="N54" s="865"/>
      <c r="O54" s="983"/>
    </row>
    <row r="55" spans="2:15" s="742" customFormat="1" ht="27.75">
      <c r="B55" s="864" t="s">
        <v>431</v>
      </c>
      <c r="C55" s="976" t="e">
        <f>L55</f>
        <v>#REF!</v>
      </c>
      <c r="E55" s="867" t="s">
        <v>228</v>
      </c>
      <c r="F55" s="976" t="e">
        <f>O55</f>
        <v>#REF!</v>
      </c>
      <c r="K55" s="864" t="s">
        <v>431</v>
      </c>
      <c r="L55" s="976" t="e">
        <f>IF(#REF!="","",#REF!)</f>
        <v>#REF!</v>
      </c>
      <c r="N55" s="867" t="s">
        <v>228</v>
      </c>
      <c r="O55" s="976" t="e">
        <f>IF(#REF!="","",#REF!)</f>
        <v>#REF!</v>
      </c>
    </row>
    <row r="56" spans="3:15" s="742" customFormat="1" ht="14.25">
      <c r="C56" s="977"/>
      <c r="E56" s="865"/>
      <c r="F56" s="983"/>
      <c r="L56" s="977"/>
      <c r="N56" s="865"/>
      <c r="O56" s="983"/>
    </row>
    <row r="57" spans="2:15" s="742" customFormat="1" ht="30">
      <c r="B57" s="462" t="s">
        <v>428</v>
      </c>
      <c r="C57" s="985" t="e">
        <f>L57</f>
        <v>#REF!</v>
      </c>
      <c r="D57" s="560"/>
      <c r="E57" s="867" t="s">
        <v>386</v>
      </c>
      <c r="F57" s="976" t="e">
        <f>O57</f>
        <v>#REF!</v>
      </c>
      <c r="K57" s="462" t="s">
        <v>428</v>
      </c>
      <c r="L57" s="976" t="e">
        <f>IF(#REF!="","",#REF!)</f>
        <v>#REF!</v>
      </c>
      <c r="M57" s="560"/>
      <c r="N57" s="867" t="s">
        <v>386</v>
      </c>
      <c r="O57" s="976" t="e">
        <f>IF(#REF!="","",#REF!)</f>
        <v>#REF!</v>
      </c>
    </row>
    <row r="58" spans="3:15" s="742" customFormat="1" ht="14.25">
      <c r="C58" s="977"/>
      <c r="E58" s="865"/>
      <c r="F58" s="983"/>
      <c r="L58" s="977"/>
      <c r="N58" s="865"/>
      <c r="O58" s="983"/>
    </row>
    <row r="59" spans="2:15" s="742" customFormat="1" ht="15">
      <c r="B59" s="462" t="s">
        <v>385</v>
      </c>
      <c r="C59" s="976" t="e">
        <f>L59</f>
        <v>#REF!</v>
      </c>
      <c r="E59" s="867" t="s">
        <v>432</v>
      </c>
      <c r="F59" s="976" t="e">
        <f>O59</f>
        <v>#REF!</v>
      </c>
      <c r="K59" s="462" t="s">
        <v>385</v>
      </c>
      <c r="L59" s="976" t="e">
        <f>IF(#REF!="","",#REF!)</f>
        <v>#REF!</v>
      </c>
      <c r="N59" s="867" t="s">
        <v>432</v>
      </c>
      <c r="O59" s="976" t="e">
        <f>IF(#REF!="","",#REF!)</f>
        <v>#REF!</v>
      </c>
    </row>
    <row r="60" spans="3:15" s="742" customFormat="1" ht="14.25">
      <c r="C60" s="977"/>
      <c r="E60" s="865"/>
      <c r="F60" s="983"/>
      <c r="L60" s="977"/>
      <c r="N60" s="865"/>
      <c r="O60" s="983"/>
    </row>
    <row r="61" spans="1:15" ht="40.5">
      <c r="A61" s="742"/>
      <c r="B61" s="462" t="s">
        <v>429</v>
      </c>
      <c r="C61" s="985" t="e">
        <f>L61</f>
        <v>#REF!</v>
      </c>
      <c r="D61" s="742"/>
      <c r="E61" s="867" t="s">
        <v>229</v>
      </c>
      <c r="F61" s="976" t="e">
        <f>O61</f>
        <v>#REF!</v>
      </c>
      <c r="J61" s="742"/>
      <c r="K61" s="462" t="s">
        <v>429</v>
      </c>
      <c r="L61" s="976" t="e">
        <f>IF(#REF!="","",#REF!)</f>
        <v>#REF!</v>
      </c>
      <c r="M61" s="742"/>
      <c r="N61" s="867" t="s">
        <v>229</v>
      </c>
      <c r="O61" s="976" t="e">
        <f>IF(#REF!="","",#REF!)</f>
        <v>#REF!</v>
      </c>
    </row>
    <row r="62" spans="1:15" s="742" customFormat="1" ht="14.25">
      <c r="A62" s="741"/>
      <c r="B62" s="741"/>
      <c r="C62" s="978"/>
      <c r="D62" s="741"/>
      <c r="E62" s="866"/>
      <c r="F62" s="983"/>
      <c r="J62" s="741"/>
      <c r="K62" s="741"/>
      <c r="L62" s="978"/>
      <c r="M62" s="741"/>
      <c r="N62" s="866"/>
      <c r="O62" s="983"/>
    </row>
    <row r="63" spans="1:15" ht="27.75">
      <c r="A63" s="742"/>
      <c r="B63" s="462" t="s">
        <v>430</v>
      </c>
      <c r="C63" s="985" t="e">
        <f>L63</f>
        <v>#REF!</v>
      </c>
      <c r="D63" s="742"/>
      <c r="E63" s="867" t="s">
        <v>387</v>
      </c>
      <c r="F63" s="976" t="e">
        <f>O63</f>
        <v>#REF!</v>
      </c>
      <c r="J63" s="742"/>
      <c r="K63" s="462" t="s">
        <v>430</v>
      </c>
      <c r="L63" s="976" t="e">
        <f>IF(#REF!="","",#REF!)</f>
        <v>#REF!</v>
      </c>
      <c r="M63" s="742"/>
      <c r="N63" s="867" t="s">
        <v>387</v>
      </c>
      <c r="O63" s="976" t="e">
        <f>IF(#REF!="","",#REF!)</f>
        <v>#REF!</v>
      </c>
    </row>
    <row r="64" spans="1:15" s="742" customFormat="1" ht="14.25">
      <c r="A64" s="741"/>
      <c r="B64" s="741"/>
      <c r="C64" s="978"/>
      <c r="D64" s="741"/>
      <c r="E64" s="866"/>
      <c r="F64" s="984"/>
      <c r="J64" s="741"/>
      <c r="K64" s="741"/>
      <c r="L64" s="978"/>
      <c r="M64" s="741"/>
      <c r="N64" s="866"/>
      <c r="O64" s="984"/>
    </row>
    <row r="65" spans="2:15" s="742" customFormat="1" ht="25.5" customHeight="1">
      <c r="B65" s="868"/>
      <c r="C65" s="979"/>
      <c r="E65" s="867" t="s">
        <v>388</v>
      </c>
      <c r="F65" s="976" t="e">
        <f>O65</f>
        <v>#REF!</v>
      </c>
      <c r="K65" s="868"/>
      <c r="L65" s="979"/>
      <c r="N65" s="867" t="s">
        <v>388</v>
      </c>
      <c r="O65" s="976" t="e">
        <f>IF(#REF!="","",#REF!)</f>
        <v>#REF!</v>
      </c>
    </row>
    <row r="66" spans="2:15" s="742" customFormat="1" ht="6.75" customHeight="1">
      <c r="B66" s="560"/>
      <c r="C66" s="980"/>
      <c r="F66" s="982"/>
      <c r="G66" s="743"/>
      <c r="H66" s="743"/>
      <c r="I66" s="743"/>
      <c r="K66" s="560"/>
      <c r="L66" s="980"/>
      <c r="O66" s="982"/>
    </row>
    <row r="67" spans="1:15" ht="15">
      <c r="A67" s="742"/>
      <c r="B67" s="880" t="s">
        <v>383</v>
      </c>
      <c r="C67" s="981"/>
      <c r="D67" s="880"/>
      <c r="E67" s="880"/>
      <c r="F67" s="981"/>
      <c r="J67" s="742"/>
      <c r="K67" s="880" t="s">
        <v>383</v>
      </c>
      <c r="L67" s="981"/>
      <c r="M67" s="880"/>
      <c r="N67" s="880"/>
      <c r="O67" s="981"/>
    </row>
    <row r="68" spans="1:15" s="742" customFormat="1" ht="14.25">
      <c r="A68" s="741"/>
      <c r="B68" s="741"/>
      <c r="C68" s="978"/>
      <c r="D68" s="741"/>
      <c r="E68" s="741"/>
      <c r="F68" s="978"/>
      <c r="J68" s="741"/>
      <c r="K68" s="741"/>
      <c r="L68" s="978"/>
      <c r="M68" s="741"/>
      <c r="N68" s="741"/>
      <c r="O68" s="978"/>
    </row>
    <row r="69" spans="2:15" s="742" customFormat="1" ht="33" customHeight="1">
      <c r="B69" s="461" t="s">
        <v>384</v>
      </c>
      <c r="C69" s="976" t="e">
        <f>L69</f>
        <v>#REF!</v>
      </c>
      <c r="E69" s="867" t="s">
        <v>228</v>
      </c>
      <c r="F69" s="976" t="e">
        <f>O69</f>
        <v>#REF!</v>
      </c>
      <c r="K69" s="461" t="s">
        <v>384</v>
      </c>
      <c r="L69" s="976" t="e">
        <f>IF(#REF!="","",#REF!)</f>
        <v>#REF!</v>
      </c>
      <c r="N69" s="867" t="s">
        <v>228</v>
      </c>
      <c r="O69" s="976" t="e">
        <f>IF(#REF!="","",#REF!)</f>
        <v>#REF!</v>
      </c>
    </row>
    <row r="70" spans="3:15" s="742" customFormat="1" ht="14.25">
      <c r="C70" s="977"/>
      <c r="E70" s="865"/>
      <c r="F70" s="983"/>
      <c r="L70" s="977"/>
      <c r="N70" s="865"/>
      <c r="O70" s="983"/>
    </row>
    <row r="71" spans="2:15" s="742" customFormat="1" ht="27.75">
      <c r="B71" s="864" t="s">
        <v>431</v>
      </c>
      <c r="C71" s="976" t="e">
        <f>L71</f>
        <v>#REF!</v>
      </c>
      <c r="E71" s="867" t="s">
        <v>228</v>
      </c>
      <c r="F71" s="976" t="e">
        <f>O71</f>
        <v>#REF!</v>
      </c>
      <c r="K71" s="864" t="s">
        <v>431</v>
      </c>
      <c r="L71" s="976" t="e">
        <f>IF(#REF!="","",#REF!)</f>
        <v>#REF!</v>
      </c>
      <c r="N71" s="867" t="s">
        <v>228</v>
      </c>
      <c r="O71" s="976" t="e">
        <f>IF(#REF!="","",#REF!)</f>
        <v>#REF!</v>
      </c>
    </row>
    <row r="72" spans="3:15" s="742" customFormat="1" ht="14.25">
      <c r="C72" s="977"/>
      <c r="E72" s="865"/>
      <c r="F72" s="983"/>
      <c r="L72" s="977"/>
      <c r="N72" s="865"/>
      <c r="O72" s="983"/>
    </row>
    <row r="73" spans="2:15" s="742" customFormat="1" ht="30">
      <c r="B73" s="462" t="s">
        <v>428</v>
      </c>
      <c r="C73" s="987" t="e">
        <f>L73</f>
        <v>#REF!</v>
      </c>
      <c r="D73" s="560"/>
      <c r="E73" s="867" t="s">
        <v>386</v>
      </c>
      <c r="F73" s="976" t="e">
        <f>O73</f>
        <v>#REF!</v>
      </c>
      <c r="K73" s="462" t="s">
        <v>428</v>
      </c>
      <c r="L73" s="976" t="e">
        <f>IF(#REF!="","",#REF!)</f>
        <v>#REF!</v>
      </c>
      <c r="M73" s="560"/>
      <c r="N73" s="867" t="s">
        <v>386</v>
      </c>
      <c r="O73" s="976" t="e">
        <f>IF(#REF!="","",#REF!)</f>
        <v>#REF!</v>
      </c>
    </row>
    <row r="74" spans="3:15" s="742" customFormat="1" ht="14.25">
      <c r="C74" s="977"/>
      <c r="E74" s="865"/>
      <c r="F74" s="983"/>
      <c r="L74" s="977"/>
      <c r="N74" s="865"/>
      <c r="O74" s="983"/>
    </row>
    <row r="75" spans="2:15" s="742" customFormat="1" ht="15">
      <c r="B75" s="462" t="s">
        <v>385</v>
      </c>
      <c r="C75" s="976" t="e">
        <f>L75</f>
        <v>#REF!</v>
      </c>
      <c r="E75" s="867" t="s">
        <v>432</v>
      </c>
      <c r="F75" s="976" t="e">
        <f>O75</f>
        <v>#REF!</v>
      </c>
      <c r="K75" s="462" t="s">
        <v>385</v>
      </c>
      <c r="L75" s="976" t="e">
        <f>IF(#REF!="","",#REF!)</f>
        <v>#REF!</v>
      </c>
      <c r="N75" s="867" t="s">
        <v>432</v>
      </c>
      <c r="O75" s="976" t="e">
        <f>IF(#REF!="","",#REF!)</f>
        <v>#REF!</v>
      </c>
    </row>
    <row r="76" spans="3:15" s="742" customFormat="1" ht="14.25">
      <c r="C76" s="977"/>
      <c r="E76" s="865"/>
      <c r="F76" s="983"/>
      <c r="L76" s="977"/>
      <c r="N76" s="865"/>
      <c r="O76" s="983"/>
    </row>
    <row r="77" spans="1:15" ht="40.5">
      <c r="A77" s="742"/>
      <c r="B77" s="462" t="s">
        <v>429</v>
      </c>
      <c r="C77" s="988" t="e">
        <f>L77</f>
        <v>#REF!</v>
      </c>
      <c r="D77" s="742"/>
      <c r="E77" s="867" t="s">
        <v>229</v>
      </c>
      <c r="F77" s="976" t="e">
        <f>O77</f>
        <v>#REF!</v>
      </c>
      <c r="J77" s="742"/>
      <c r="K77" s="462" t="s">
        <v>429</v>
      </c>
      <c r="L77" s="976" t="e">
        <f>IF(#REF!="","",#REF!)</f>
        <v>#REF!</v>
      </c>
      <c r="M77" s="742"/>
      <c r="N77" s="867" t="s">
        <v>229</v>
      </c>
      <c r="O77" s="976" t="e">
        <f>IF(#REF!="","",#REF!)</f>
        <v>#REF!</v>
      </c>
    </row>
    <row r="78" spans="1:15" s="742" customFormat="1" ht="14.25">
      <c r="A78" s="741"/>
      <c r="B78" s="741"/>
      <c r="C78" s="978"/>
      <c r="D78" s="741"/>
      <c r="E78" s="866"/>
      <c r="F78" s="983"/>
      <c r="J78" s="741"/>
      <c r="K78" s="741"/>
      <c r="L78" s="978"/>
      <c r="M78" s="741"/>
      <c r="N78" s="866"/>
      <c r="O78" s="983"/>
    </row>
    <row r="79" spans="1:15" ht="27.75">
      <c r="A79" s="742"/>
      <c r="B79" s="462" t="s">
        <v>430</v>
      </c>
      <c r="C79" s="987" t="e">
        <f>L79</f>
        <v>#REF!</v>
      </c>
      <c r="D79" s="742"/>
      <c r="E79" s="867" t="s">
        <v>387</v>
      </c>
      <c r="F79" s="976" t="e">
        <f>O79</f>
        <v>#REF!</v>
      </c>
      <c r="J79" s="742"/>
      <c r="K79" s="462" t="s">
        <v>430</v>
      </c>
      <c r="L79" s="976" t="e">
        <f>IF(#REF!="","",#REF!)</f>
        <v>#REF!</v>
      </c>
      <c r="M79" s="742"/>
      <c r="N79" s="867" t="s">
        <v>387</v>
      </c>
      <c r="O79" s="976" t="e">
        <f>IF(#REF!="","",#REF!)</f>
        <v>#REF!</v>
      </c>
    </row>
    <row r="80" spans="1:15" s="742" customFormat="1" ht="14.25">
      <c r="A80" s="741"/>
      <c r="B80" s="741"/>
      <c r="C80" s="741"/>
      <c r="D80" s="741"/>
      <c r="E80" s="866"/>
      <c r="F80" s="984"/>
      <c r="J80" s="741"/>
      <c r="K80" s="741"/>
      <c r="L80" s="741"/>
      <c r="M80" s="741"/>
      <c r="N80" s="866"/>
      <c r="O80" s="984"/>
    </row>
    <row r="81" spans="2:15" s="742" customFormat="1" ht="25.5" customHeight="1">
      <c r="B81" s="868"/>
      <c r="C81" s="869"/>
      <c r="E81" s="867" t="s">
        <v>388</v>
      </c>
      <c r="F81" s="976" t="e">
        <f>O81</f>
        <v>#REF!</v>
      </c>
      <c r="K81" s="868"/>
      <c r="L81" s="869"/>
      <c r="N81" s="867" t="s">
        <v>388</v>
      </c>
      <c r="O81" s="976" t="e">
        <f>IF(#REF!="","",#REF!)</f>
        <v>#REF!</v>
      </c>
    </row>
    <row r="82" spans="1:6" ht="4.5" customHeight="1">
      <c r="A82" s="742"/>
      <c r="B82" s="560"/>
      <c r="C82" s="560"/>
      <c r="D82" s="742"/>
      <c r="E82" s="742"/>
      <c r="F82" s="742"/>
    </row>
  </sheetData>
  <sheetProtection password="92D1" sheet="1"/>
  <mergeCells count="4">
    <mergeCell ref="B3:E3"/>
    <mergeCell ref="A1:C1"/>
    <mergeCell ref="E16:F16"/>
    <mergeCell ref="N16:O16"/>
  </mergeCells>
  <conditionalFormatting sqref="E16">
    <cfRule type="cellIs" priority="9" dxfId="2" operator="equal">
      <formula>""</formula>
    </cfRule>
  </conditionalFormatting>
  <conditionalFormatting sqref="N16">
    <cfRule type="cellIs" priority="2" dxfId="2" operator="equal">
      <formula>""</formula>
    </cfRule>
  </conditionalFormatting>
  <conditionalFormatting sqref="C12:D16 C20 C24 C26 C28 F20 F22 F24 F26 F28 F30 F32 C36 C38 C42 C44 F36 F38 F40 F42 F44 F46:F48 C53 C55 C59 F53 F55 F57 F59 F61 F63 F65 C69 C75 F69 F71 F73 F75 F77 F79 F81 C40 C46 C57 C61 C63 C71:C73 C77 C79 C22 C30">
    <cfRule type="cellIs" priority="1" dxfId="0" operator="notEqual">
      <formula>L12</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portrait" paperSize="9" scale="48" r:id="rId1"/>
  <rowBreaks count="1" manualBreakCount="1">
    <brk id="49" max="5" man="1"/>
  </rowBreaks>
</worksheet>
</file>

<file path=xl/worksheets/sheet25.xml><?xml version="1.0" encoding="utf-8"?>
<worksheet xmlns="http://schemas.openxmlformats.org/spreadsheetml/2006/main" xmlns:r="http://schemas.openxmlformats.org/officeDocument/2006/relationships">
  <sheetPr>
    <tabColor indexed="40"/>
    <pageSetUpPr fitToPage="1"/>
  </sheetPr>
  <dimension ref="B1:AI40"/>
  <sheetViews>
    <sheetView view="pageBreakPreview" zoomScale="65" zoomScaleNormal="70" zoomScaleSheetLayoutView="65" zoomScalePageLayoutView="70" workbookViewId="0" topLeftCell="A25">
      <selection activeCell="N17" sqref="N17"/>
    </sheetView>
  </sheetViews>
  <sheetFormatPr defaultColWidth="9.140625" defaultRowHeight="12.75"/>
  <cols>
    <col min="1" max="1" width="2.00390625" style="72" customWidth="1"/>
    <col min="2" max="2" width="20.421875" style="72" customWidth="1"/>
    <col min="3" max="3" width="17.57421875" style="72" hidden="1" customWidth="1"/>
    <col min="4" max="4" width="19.00390625" style="72" customWidth="1"/>
    <col min="5" max="5" width="2.28125" style="72" customWidth="1"/>
    <col min="6" max="6" width="15.8515625" style="72" customWidth="1"/>
    <col min="7" max="7" width="20.57421875" style="72" customWidth="1"/>
    <col min="8" max="8" width="2.421875" style="72" customWidth="1"/>
    <col min="9" max="9" width="16.57421875" style="72" customWidth="1"/>
    <col min="10" max="10" width="15.00390625" style="72" customWidth="1"/>
    <col min="11" max="11" width="2.57421875" style="72" customWidth="1"/>
    <col min="12" max="12" width="18.28125" style="72" customWidth="1"/>
    <col min="13" max="13" width="19.421875" style="72" customWidth="1"/>
    <col min="14" max="14" width="20.421875" style="453" customWidth="1"/>
    <col min="15" max="15" width="26.28125" style="72" hidden="1" customWidth="1"/>
    <col min="16" max="16" width="46.28125" style="72" customWidth="1"/>
    <col min="17" max="17" width="38.57421875" style="72" customWidth="1"/>
    <col min="18" max="18" width="7.57421875" style="72" customWidth="1"/>
    <col min="19" max="19" width="9.140625" style="72" customWidth="1"/>
    <col min="20" max="32" width="9.140625" style="72" hidden="1" customWidth="1"/>
    <col min="33" max="33" width="14.140625" style="72" hidden="1" customWidth="1"/>
    <col min="34" max="36" width="9.140625" style="72" hidden="1" customWidth="1"/>
    <col min="37" max="16384" width="9.140625" style="72" customWidth="1"/>
  </cols>
  <sheetData>
    <row r="1" spans="2:18" ht="25.5" customHeight="1">
      <c r="B1" s="1699" t="s">
        <v>239</v>
      </c>
      <c r="C1" s="1699"/>
      <c r="D1" s="1699"/>
      <c r="E1" s="1699"/>
      <c r="F1" s="1699"/>
      <c r="G1" s="1699"/>
      <c r="H1" s="1699"/>
      <c r="I1" s="1699"/>
      <c r="J1" s="1699"/>
      <c r="K1" s="1699"/>
      <c r="L1" s="1699"/>
      <c r="M1" s="1699"/>
      <c r="N1" s="1699"/>
      <c r="O1" s="1699"/>
      <c r="P1" s="1699"/>
      <c r="Q1" s="1699"/>
      <c r="R1" s="386"/>
    </row>
    <row r="2" spans="2:14" ht="6" customHeight="1" thickBot="1">
      <c r="B2" s="69"/>
      <c r="C2" s="69"/>
      <c r="D2" s="69"/>
      <c r="E2" s="69"/>
      <c r="F2" s="69"/>
      <c r="G2" s="69"/>
      <c r="H2" s="69"/>
      <c r="I2" s="78"/>
      <c r="J2" s="83"/>
      <c r="K2" s="69"/>
      <c r="L2" s="69"/>
      <c r="M2" s="69"/>
      <c r="N2" s="69"/>
    </row>
    <row r="3" spans="2:18" s="735" customFormat="1" ht="45.75" customHeight="1" thickBot="1">
      <c r="B3" s="2206" t="s">
        <v>577</v>
      </c>
      <c r="C3" s="2207"/>
      <c r="D3" s="2207"/>
      <c r="E3" s="2207"/>
      <c r="F3" s="2207"/>
      <c r="G3" s="2207"/>
      <c r="H3" s="2207"/>
      <c r="I3" s="2207"/>
      <c r="J3" s="2207"/>
      <c r="K3" s="2207"/>
      <c r="L3" s="2207"/>
      <c r="M3" s="2207"/>
      <c r="N3" s="2207"/>
      <c r="O3" s="2207"/>
      <c r="P3" s="2207"/>
      <c r="Q3" s="2208"/>
      <c r="R3" s="991"/>
    </row>
    <row r="4" ht="13.5" thickBot="1"/>
    <row r="5" spans="2:15" ht="15.75" thickBot="1">
      <c r="B5" s="493" t="s">
        <v>69</v>
      </c>
      <c r="C5" s="496"/>
      <c r="D5" s="496"/>
      <c r="E5" s="496"/>
      <c r="F5" s="496"/>
      <c r="G5" s="650" t="str">
        <f>'LFA_Programmatic Progress_1A'!C7</f>
        <v>GEO-H-NCDC</v>
      </c>
      <c r="H5" s="489"/>
      <c r="I5" s="489"/>
      <c r="J5" s="489"/>
      <c r="K5" s="487"/>
      <c r="L5" s="488"/>
      <c r="N5" s="668"/>
      <c r="O5" s="651"/>
    </row>
    <row r="6" spans="2:15" ht="15">
      <c r="B6" s="492" t="s">
        <v>231</v>
      </c>
      <c r="C6" s="512"/>
      <c r="D6" s="512"/>
      <c r="E6" s="512"/>
      <c r="F6" s="512"/>
      <c r="G6" s="53" t="s">
        <v>237</v>
      </c>
      <c r="H6" s="2209" t="str">
        <f>'PR_Programmatic Progress_1A'!D12</f>
        <v>Semester</v>
      </c>
      <c r="I6" s="2210"/>
      <c r="J6" s="5" t="s">
        <v>238</v>
      </c>
      <c r="K6" s="508"/>
      <c r="L6" s="384">
        <f>'PR_Programmatic Progress_1A'!F12</f>
        <v>3</v>
      </c>
      <c r="O6" s="651"/>
    </row>
    <row r="7" spans="2:15" ht="15">
      <c r="B7" s="513" t="s">
        <v>232</v>
      </c>
      <c r="C7" s="40"/>
      <c r="D7" s="40"/>
      <c r="E7" s="40"/>
      <c r="F7" s="40"/>
      <c r="G7" s="54" t="s">
        <v>200</v>
      </c>
      <c r="H7" s="2211">
        <f>'PR_Programmatic Progress_1A'!D13</f>
        <v>42005</v>
      </c>
      <c r="I7" s="2212"/>
      <c r="J7" s="5" t="s">
        <v>218</v>
      </c>
      <c r="K7" s="508"/>
      <c r="L7" s="385">
        <f>'PR_Programmatic Progress_1A'!F13</f>
        <v>42185</v>
      </c>
      <c r="O7" s="651"/>
    </row>
    <row r="8" spans="2:15" ht="15.75" thickBot="1">
      <c r="B8" s="55" t="s">
        <v>233</v>
      </c>
      <c r="C8" s="167"/>
      <c r="D8" s="167"/>
      <c r="E8" s="167"/>
      <c r="F8" s="41"/>
      <c r="G8" s="1929">
        <f>'LFA_Programmatic Progress_1A'!C14</f>
        <v>3</v>
      </c>
      <c r="H8" s="1930"/>
      <c r="I8" s="1930"/>
      <c r="J8" s="1930"/>
      <c r="K8" s="1930"/>
      <c r="L8" s="1931"/>
      <c r="O8" s="490"/>
    </row>
    <row r="9" spans="2:14" ht="15.75" thickBot="1">
      <c r="B9" s="1700" t="s">
        <v>199</v>
      </c>
      <c r="C9" s="1933"/>
      <c r="D9" s="1933"/>
      <c r="E9" s="1933"/>
      <c r="F9" s="2213"/>
      <c r="G9" s="2214" t="str">
        <f>IF('LFA_Programmatic Progress_1A'!C10="","",'LFA_Programmatic Progress_1A'!C10)</f>
        <v>EUR</v>
      </c>
      <c r="H9" s="2215"/>
      <c r="I9" s="2215"/>
      <c r="J9" s="2215"/>
      <c r="K9" s="2215"/>
      <c r="L9" s="2216"/>
      <c r="N9" s="565"/>
    </row>
    <row r="10" ht="12.75">
      <c r="N10" s="565"/>
    </row>
    <row r="11" spans="2:18" ht="15.75" customHeight="1">
      <c r="B11" s="2204" t="s">
        <v>478</v>
      </c>
      <c r="C11" s="2205"/>
      <c r="D11" s="2205"/>
      <c r="E11" s="2205"/>
      <c r="F11" s="2205"/>
      <c r="G11" s="2205"/>
      <c r="H11" s="2205"/>
      <c r="I11" s="2205"/>
      <c r="J11" s="2205"/>
      <c r="K11" s="2205"/>
      <c r="L11" s="2205"/>
      <c r="M11" s="2205"/>
      <c r="N11" s="2205"/>
      <c r="O11" s="2205"/>
      <c r="P11" s="2205"/>
      <c r="Q11" s="2205"/>
      <c r="R11" s="522"/>
    </row>
    <row r="12" spans="2:18" s="873" customFormat="1" ht="12" customHeight="1">
      <c r="B12" s="1147"/>
      <c r="C12" s="1148"/>
      <c r="D12" s="1148"/>
      <c r="E12" s="1148"/>
      <c r="F12" s="1148"/>
      <c r="G12" s="1148"/>
      <c r="H12" s="1148"/>
      <c r="I12" s="1148"/>
      <c r="J12" s="1148"/>
      <c r="K12" s="1148"/>
      <c r="L12" s="1148"/>
      <c r="M12" s="1148"/>
      <c r="N12" s="1148"/>
      <c r="O12" s="1148"/>
      <c r="P12" s="1148"/>
      <c r="Q12" s="1148"/>
      <c r="R12" s="1148"/>
    </row>
    <row r="13" spans="2:17" ht="15.75">
      <c r="B13" s="666"/>
      <c r="C13" s="90"/>
      <c r="D13" s="90"/>
      <c r="E13" s="70"/>
      <c r="F13" s="90"/>
      <c r="G13" s="90"/>
      <c r="H13" s="70"/>
      <c r="I13" s="90"/>
      <c r="J13" s="90"/>
      <c r="K13" s="70"/>
      <c r="L13" s="90"/>
      <c r="M13" s="90"/>
      <c r="N13" s="667"/>
      <c r="O13" s="90"/>
      <c r="P13" s="90"/>
      <c r="Q13" s="90"/>
    </row>
    <row r="14" spans="2:35" s="571" customFormat="1" ht="120" customHeight="1">
      <c r="B14" s="566" t="s">
        <v>28</v>
      </c>
      <c r="C14" s="567" t="s">
        <v>29</v>
      </c>
      <c r="D14" s="568" t="s">
        <v>30</v>
      </c>
      <c r="E14" s="845"/>
      <c r="F14" s="569" t="s">
        <v>372</v>
      </c>
      <c r="G14" s="568" t="s">
        <v>31</v>
      </c>
      <c r="H14" s="845"/>
      <c r="I14" s="569" t="s">
        <v>413</v>
      </c>
      <c r="J14" s="568" t="s">
        <v>32</v>
      </c>
      <c r="K14" s="845"/>
      <c r="L14" s="569" t="s">
        <v>578</v>
      </c>
      <c r="M14" s="568" t="s">
        <v>571</v>
      </c>
      <c r="N14" s="568" t="s">
        <v>0</v>
      </c>
      <c r="O14" s="570" t="s">
        <v>35</v>
      </c>
      <c r="P14" s="568" t="s">
        <v>557</v>
      </c>
      <c r="Q14" s="568" t="s">
        <v>552</v>
      </c>
      <c r="U14" s="566" t="s">
        <v>28</v>
      </c>
      <c r="V14" s="567" t="s">
        <v>29</v>
      </c>
      <c r="W14" s="568" t="s">
        <v>30</v>
      </c>
      <c r="X14" s="845"/>
      <c r="Y14" s="569" t="s">
        <v>372</v>
      </c>
      <c r="Z14" s="568" t="s">
        <v>31</v>
      </c>
      <c r="AA14" s="845"/>
      <c r="AB14" s="569" t="s">
        <v>413</v>
      </c>
      <c r="AC14" s="568" t="s">
        <v>32</v>
      </c>
      <c r="AD14" s="845"/>
      <c r="AE14" s="569" t="s">
        <v>33</v>
      </c>
      <c r="AF14" s="568" t="s">
        <v>34</v>
      </c>
      <c r="AG14" s="568" t="s">
        <v>0</v>
      </c>
      <c r="AH14" s="570" t="s">
        <v>35</v>
      </c>
      <c r="AI14" s="569" t="s">
        <v>65</v>
      </c>
    </row>
    <row r="15" spans="2:35" ht="49.5" customHeight="1">
      <c r="B15" s="847" t="e">
        <f>U15</f>
        <v>#REF!</v>
      </c>
      <c r="C15" s="847" t="e">
        <f aca="true" t="shared" si="0" ref="C15:D30">V15</f>
        <v>#REF!</v>
      </c>
      <c r="D15" s="847" t="e">
        <f t="shared" si="0"/>
        <v>#REF!</v>
      </c>
      <c r="E15" s="846"/>
      <c r="F15" s="847" t="e">
        <f>Y15</f>
        <v>#REF!</v>
      </c>
      <c r="G15" s="847" t="e">
        <f>Z15</f>
        <v>#REF!</v>
      </c>
      <c r="H15" s="846"/>
      <c r="I15" s="847" t="e">
        <f>AB15</f>
        <v>#REF!</v>
      </c>
      <c r="J15" s="847" t="e">
        <f>AC15</f>
        <v>#REF!</v>
      </c>
      <c r="K15" s="846"/>
      <c r="L15" s="847" t="e">
        <f>AE15</f>
        <v>#REF!</v>
      </c>
      <c r="M15" s="847"/>
      <c r="N15" s="1007" t="e">
        <f>IF(I15="",IF(L15="",0,SUM(I15-L15)),SUM(I15-L15))</f>
        <v>#REF!</v>
      </c>
      <c r="O15" s="849">
        <v>0</v>
      </c>
      <c r="P15" s="847" t="e">
        <f>AI15</f>
        <v>#REF!</v>
      </c>
      <c r="Q15" s="801"/>
      <c r="U15" s="847" t="e">
        <f>IF(#REF!="","",#REF!)</f>
        <v>#REF!</v>
      </c>
      <c r="V15" s="847" t="e">
        <f>IF(#REF!="","",#REF!)</f>
        <v>#REF!</v>
      </c>
      <c r="W15" s="847" t="e">
        <f>IF(#REF!="","",#REF!)</f>
        <v>#REF!</v>
      </c>
      <c r="X15" s="846"/>
      <c r="Y15" s="847" t="e">
        <f>IF(#REF!="","",#REF!)</f>
        <v>#REF!</v>
      </c>
      <c r="Z15" s="847" t="e">
        <f>IF(#REF!="","",#REF!)</f>
        <v>#REF!</v>
      </c>
      <c r="AA15" s="846"/>
      <c r="AB15" s="847" t="e">
        <f>IF(#REF!="","",#REF!)</f>
        <v>#REF!</v>
      </c>
      <c r="AC15" s="847" t="e">
        <f>IF(#REF!="","",#REF!)</f>
        <v>#REF!</v>
      </c>
      <c r="AD15" s="846"/>
      <c r="AE15" s="847" t="e">
        <f>IF(#REF!="","",#REF!)</f>
        <v>#REF!</v>
      </c>
      <c r="AF15" s="847" t="e">
        <f>IF(#REF!="","",#REF!)</f>
        <v>#REF!</v>
      </c>
      <c r="AG15" s="847" t="e">
        <f>IF(AB15="",IF(AE15="",0,SUM(AB15-AE15)),SUM(AB15-AE15))</f>
        <v>#REF!</v>
      </c>
      <c r="AH15" s="847"/>
      <c r="AI15" s="848" t="e">
        <f>IF(#REF!="","",#REF!)</f>
        <v>#REF!</v>
      </c>
    </row>
    <row r="16" spans="2:35" ht="49.5" customHeight="1">
      <c r="B16" s="847" t="e">
        <f aca="true" t="shared" si="1" ref="B16:B34">U16</f>
        <v>#REF!</v>
      </c>
      <c r="C16" s="849" t="e">
        <f>IF(#REF!="","",#REF!)</f>
        <v>#REF!</v>
      </c>
      <c r="D16" s="847" t="e">
        <f t="shared" si="0"/>
        <v>#REF!</v>
      </c>
      <c r="E16" s="846"/>
      <c r="F16" s="847" t="e">
        <f aca="true" t="shared" si="2" ref="F16:F33">Y16</f>
        <v>#REF!</v>
      </c>
      <c r="G16" s="847" t="e">
        <f aca="true" t="shared" si="3" ref="G16:G33">Z16</f>
        <v>#REF!</v>
      </c>
      <c r="H16" s="846"/>
      <c r="I16" s="847" t="e">
        <f aca="true" t="shared" si="4" ref="I16:I34">AB16</f>
        <v>#REF!</v>
      </c>
      <c r="J16" s="847" t="e">
        <f aca="true" t="shared" si="5" ref="J16:J34">AC16</f>
        <v>#REF!</v>
      </c>
      <c r="K16" s="846"/>
      <c r="L16" s="847" t="e">
        <f aca="true" t="shared" si="6" ref="L16:L33">AE16</f>
        <v>#REF!</v>
      </c>
      <c r="M16" s="847"/>
      <c r="N16" s="1007" t="e">
        <f aca="true" t="shared" si="7" ref="N16:N34">IF(I16="",IF(L16="",0,SUM(I16-L16)),SUM(I16-L16))</f>
        <v>#REF!</v>
      </c>
      <c r="O16" s="849">
        <v>0</v>
      </c>
      <c r="P16" s="847" t="e">
        <f aca="true" t="shared" si="8" ref="P16:P34">AI16</f>
        <v>#REF!</v>
      </c>
      <c r="Q16" s="801"/>
      <c r="U16" s="847" t="e">
        <f>IF(#REF!="","",#REF!)</f>
        <v>#REF!</v>
      </c>
      <c r="V16" s="847" t="e">
        <f>IF(#REF!="","",#REF!)</f>
        <v>#REF!</v>
      </c>
      <c r="W16" s="847" t="e">
        <f>IF(#REF!="","",#REF!)</f>
        <v>#REF!</v>
      </c>
      <c r="X16" s="846"/>
      <c r="Y16" s="847" t="e">
        <f>IF(#REF!="","",#REF!)</f>
        <v>#REF!</v>
      </c>
      <c r="Z16" s="847" t="e">
        <f>IF(#REF!="","",#REF!)</f>
        <v>#REF!</v>
      </c>
      <c r="AA16" s="846"/>
      <c r="AB16" s="847" t="e">
        <f>IF(#REF!="","",#REF!)</f>
        <v>#REF!</v>
      </c>
      <c r="AC16" s="847" t="e">
        <f>IF(#REF!="","",#REF!)</f>
        <v>#REF!</v>
      </c>
      <c r="AD16" s="846"/>
      <c r="AE16" s="847" t="e">
        <f>IF(#REF!="","",#REF!)</f>
        <v>#REF!</v>
      </c>
      <c r="AF16" s="847" t="e">
        <f>IF(#REF!="","",#REF!)</f>
        <v>#REF!</v>
      </c>
      <c r="AG16" s="847" t="e">
        <f aca="true" t="shared" si="9" ref="AG16:AG34">IF(AB16="",IF(AE16="",0,SUM(AB16-AE16)),SUM(AB16-AE16))</f>
        <v>#REF!</v>
      </c>
      <c r="AH16" s="849"/>
      <c r="AI16" s="848" t="e">
        <f>IF(#REF!="","",#REF!)</f>
        <v>#REF!</v>
      </c>
    </row>
    <row r="17" spans="2:35" ht="49.5" customHeight="1">
      <c r="B17" s="847" t="e">
        <f t="shared" si="1"/>
        <v>#REF!</v>
      </c>
      <c r="C17" s="849" t="e">
        <f>IF(#REF!="","",#REF!)</f>
        <v>#REF!</v>
      </c>
      <c r="D17" s="847" t="e">
        <f t="shared" si="0"/>
        <v>#REF!</v>
      </c>
      <c r="E17" s="846"/>
      <c r="F17" s="847" t="e">
        <f t="shared" si="2"/>
        <v>#REF!</v>
      </c>
      <c r="G17" s="847" t="e">
        <f t="shared" si="3"/>
        <v>#REF!</v>
      </c>
      <c r="H17" s="846"/>
      <c r="I17" s="847" t="e">
        <f t="shared" si="4"/>
        <v>#REF!</v>
      </c>
      <c r="J17" s="847" t="e">
        <f t="shared" si="5"/>
        <v>#REF!</v>
      </c>
      <c r="K17" s="846"/>
      <c r="L17" s="847" t="e">
        <f t="shared" si="6"/>
        <v>#REF!</v>
      </c>
      <c r="M17" s="847" t="e">
        <f aca="true" t="shared" si="10" ref="M17:M34">AF17</f>
        <v>#REF!</v>
      </c>
      <c r="N17" s="1007" t="e">
        <f t="shared" si="7"/>
        <v>#REF!</v>
      </c>
      <c r="O17" s="849">
        <v>0</v>
      </c>
      <c r="P17" s="847" t="e">
        <f t="shared" si="8"/>
        <v>#REF!</v>
      </c>
      <c r="Q17" s="801"/>
      <c r="U17" s="847" t="e">
        <f>IF(#REF!="","",#REF!)</f>
        <v>#REF!</v>
      </c>
      <c r="V17" s="847" t="e">
        <f>IF(#REF!="","",#REF!)</f>
        <v>#REF!</v>
      </c>
      <c r="W17" s="847" t="e">
        <f>IF(#REF!="","",#REF!)</f>
        <v>#REF!</v>
      </c>
      <c r="X17" s="846"/>
      <c r="Y17" s="847" t="e">
        <f>IF(#REF!="","",#REF!)</f>
        <v>#REF!</v>
      </c>
      <c r="Z17" s="847" t="e">
        <f>IF(#REF!="","",#REF!)</f>
        <v>#REF!</v>
      </c>
      <c r="AA17" s="846"/>
      <c r="AB17" s="847" t="e">
        <f>IF(#REF!="","",#REF!)</f>
        <v>#REF!</v>
      </c>
      <c r="AC17" s="847" t="e">
        <f>IF(#REF!="","",#REF!)</f>
        <v>#REF!</v>
      </c>
      <c r="AD17" s="846"/>
      <c r="AE17" s="847" t="e">
        <f>IF(#REF!="","",#REF!)</f>
        <v>#REF!</v>
      </c>
      <c r="AF17" s="847" t="e">
        <f>IF(#REF!="","",#REF!)</f>
        <v>#REF!</v>
      </c>
      <c r="AG17" s="847" t="e">
        <f t="shared" si="9"/>
        <v>#REF!</v>
      </c>
      <c r="AH17" s="849"/>
      <c r="AI17" s="848" t="e">
        <f>IF(#REF!="","",#REF!)</f>
        <v>#REF!</v>
      </c>
    </row>
    <row r="18" spans="2:35" ht="49.5" customHeight="1">
      <c r="B18" s="847" t="e">
        <f t="shared" si="1"/>
        <v>#REF!</v>
      </c>
      <c r="C18" s="849" t="e">
        <f>IF(#REF!="","",#REF!)</f>
        <v>#REF!</v>
      </c>
      <c r="D18" s="847" t="e">
        <f t="shared" si="0"/>
        <v>#REF!</v>
      </c>
      <c r="E18" s="846"/>
      <c r="F18" s="847" t="e">
        <f t="shared" si="2"/>
        <v>#REF!</v>
      </c>
      <c r="G18" s="847" t="e">
        <f t="shared" si="3"/>
        <v>#REF!</v>
      </c>
      <c r="H18" s="846"/>
      <c r="I18" s="847" t="e">
        <f t="shared" si="4"/>
        <v>#REF!</v>
      </c>
      <c r="J18" s="847" t="e">
        <f t="shared" si="5"/>
        <v>#REF!</v>
      </c>
      <c r="K18" s="846"/>
      <c r="L18" s="847" t="e">
        <f t="shared" si="6"/>
        <v>#REF!</v>
      </c>
      <c r="M18" s="847" t="e">
        <f t="shared" si="10"/>
        <v>#REF!</v>
      </c>
      <c r="N18" s="1007" t="e">
        <f t="shared" si="7"/>
        <v>#REF!</v>
      </c>
      <c r="O18" s="849">
        <v>0</v>
      </c>
      <c r="P18" s="847" t="e">
        <f t="shared" si="8"/>
        <v>#REF!</v>
      </c>
      <c r="Q18" s="801"/>
      <c r="U18" s="847" t="e">
        <f>IF(#REF!="","",#REF!)</f>
        <v>#REF!</v>
      </c>
      <c r="V18" s="847" t="e">
        <f>IF(#REF!="","",#REF!)</f>
        <v>#REF!</v>
      </c>
      <c r="W18" s="847" t="e">
        <f>IF(#REF!="","",#REF!)</f>
        <v>#REF!</v>
      </c>
      <c r="X18" s="846"/>
      <c r="Y18" s="847" t="e">
        <f>IF(#REF!="","",#REF!)</f>
        <v>#REF!</v>
      </c>
      <c r="Z18" s="847" t="e">
        <f>IF(#REF!="","",#REF!)</f>
        <v>#REF!</v>
      </c>
      <c r="AA18" s="846"/>
      <c r="AB18" s="847" t="e">
        <f>IF(#REF!="","",#REF!)</f>
        <v>#REF!</v>
      </c>
      <c r="AC18" s="847" t="e">
        <f>IF(#REF!="","",#REF!)</f>
        <v>#REF!</v>
      </c>
      <c r="AD18" s="846"/>
      <c r="AE18" s="847" t="e">
        <f>IF(#REF!="","",#REF!)</f>
        <v>#REF!</v>
      </c>
      <c r="AF18" s="847" t="e">
        <f>IF(#REF!="","",#REF!)</f>
        <v>#REF!</v>
      </c>
      <c r="AG18" s="847" t="e">
        <f t="shared" si="9"/>
        <v>#REF!</v>
      </c>
      <c r="AH18" s="849"/>
      <c r="AI18" s="848" t="e">
        <f>IF(#REF!="","",#REF!)</f>
        <v>#REF!</v>
      </c>
    </row>
    <row r="19" spans="2:35" ht="49.5" customHeight="1">
      <c r="B19" s="847" t="e">
        <f t="shared" si="1"/>
        <v>#REF!</v>
      </c>
      <c r="C19" s="849" t="e">
        <f>IF(#REF!="","",#REF!)</f>
        <v>#REF!</v>
      </c>
      <c r="D19" s="847" t="e">
        <f t="shared" si="0"/>
        <v>#REF!</v>
      </c>
      <c r="E19" s="846"/>
      <c r="F19" s="847" t="e">
        <f t="shared" si="2"/>
        <v>#REF!</v>
      </c>
      <c r="G19" s="847" t="e">
        <f t="shared" si="3"/>
        <v>#REF!</v>
      </c>
      <c r="H19" s="846"/>
      <c r="I19" s="847" t="e">
        <f t="shared" si="4"/>
        <v>#REF!</v>
      </c>
      <c r="J19" s="847" t="e">
        <f t="shared" si="5"/>
        <v>#REF!</v>
      </c>
      <c r="K19" s="846"/>
      <c r="L19" s="847" t="e">
        <f t="shared" si="6"/>
        <v>#REF!</v>
      </c>
      <c r="M19" s="847" t="e">
        <f t="shared" si="10"/>
        <v>#REF!</v>
      </c>
      <c r="N19" s="1007" t="e">
        <f t="shared" si="7"/>
        <v>#REF!</v>
      </c>
      <c r="O19" s="849">
        <v>0</v>
      </c>
      <c r="P19" s="847" t="e">
        <f t="shared" si="8"/>
        <v>#REF!</v>
      </c>
      <c r="Q19" s="801"/>
      <c r="U19" s="847" t="e">
        <f>IF(#REF!="","",#REF!)</f>
        <v>#REF!</v>
      </c>
      <c r="V19" s="847" t="e">
        <f>IF(#REF!="","",#REF!)</f>
        <v>#REF!</v>
      </c>
      <c r="W19" s="847" t="e">
        <f>IF(#REF!="","",#REF!)</f>
        <v>#REF!</v>
      </c>
      <c r="X19" s="846"/>
      <c r="Y19" s="847" t="e">
        <f>IF(#REF!="","",#REF!)</f>
        <v>#REF!</v>
      </c>
      <c r="Z19" s="847" t="e">
        <f>IF(#REF!="","",#REF!)</f>
        <v>#REF!</v>
      </c>
      <c r="AA19" s="846"/>
      <c r="AB19" s="847" t="e">
        <f>IF(#REF!="","",#REF!)</f>
        <v>#REF!</v>
      </c>
      <c r="AC19" s="847" t="e">
        <f>IF(#REF!="","",#REF!)</f>
        <v>#REF!</v>
      </c>
      <c r="AD19" s="846"/>
      <c r="AE19" s="847" t="e">
        <f>IF(#REF!="","",#REF!)</f>
        <v>#REF!</v>
      </c>
      <c r="AF19" s="847" t="e">
        <f>IF(#REF!="","",#REF!)</f>
        <v>#REF!</v>
      </c>
      <c r="AG19" s="847" t="e">
        <f t="shared" si="9"/>
        <v>#REF!</v>
      </c>
      <c r="AH19" s="849"/>
      <c r="AI19" s="848" t="e">
        <f>IF(#REF!="","",#REF!)</f>
        <v>#REF!</v>
      </c>
    </row>
    <row r="20" spans="2:35" ht="49.5" customHeight="1">
      <c r="B20" s="847" t="e">
        <f t="shared" si="1"/>
        <v>#REF!</v>
      </c>
      <c r="C20" s="849" t="e">
        <f>IF(#REF!="","",#REF!)</f>
        <v>#REF!</v>
      </c>
      <c r="D20" s="847" t="e">
        <f t="shared" si="0"/>
        <v>#REF!</v>
      </c>
      <c r="E20" s="846"/>
      <c r="F20" s="847" t="e">
        <f t="shared" si="2"/>
        <v>#REF!</v>
      </c>
      <c r="G20" s="847" t="e">
        <f t="shared" si="3"/>
        <v>#REF!</v>
      </c>
      <c r="H20" s="846"/>
      <c r="I20" s="847" t="e">
        <f t="shared" si="4"/>
        <v>#REF!</v>
      </c>
      <c r="J20" s="847" t="e">
        <f t="shared" si="5"/>
        <v>#REF!</v>
      </c>
      <c r="K20" s="846"/>
      <c r="L20" s="847" t="e">
        <f t="shared" si="6"/>
        <v>#REF!</v>
      </c>
      <c r="M20" s="847" t="e">
        <f t="shared" si="10"/>
        <v>#REF!</v>
      </c>
      <c r="N20" s="1007" t="e">
        <f t="shared" si="7"/>
        <v>#REF!</v>
      </c>
      <c r="O20" s="849">
        <v>0</v>
      </c>
      <c r="P20" s="847" t="e">
        <f t="shared" si="8"/>
        <v>#REF!</v>
      </c>
      <c r="Q20" s="801"/>
      <c r="U20" s="847" t="e">
        <f>IF(#REF!="","",#REF!)</f>
        <v>#REF!</v>
      </c>
      <c r="V20" s="847" t="e">
        <f>IF(#REF!="","",#REF!)</f>
        <v>#REF!</v>
      </c>
      <c r="W20" s="847" t="e">
        <f>IF(#REF!="","",#REF!)</f>
        <v>#REF!</v>
      </c>
      <c r="X20" s="846"/>
      <c r="Y20" s="847" t="e">
        <f>IF(#REF!="","",#REF!)</f>
        <v>#REF!</v>
      </c>
      <c r="Z20" s="847" t="e">
        <f>IF(#REF!="","",#REF!)</f>
        <v>#REF!</v>
      </c>
      <c r="AA20" s="846"/>
      <c r="AB20" s="847" t="e">
        <f>IF(#REF!="","",#REF!)</f>
        <v>#REF!</v>
      </c>
      <c r="AC20" s="847" t="e">
        <f>IF(#REF!="","",#REF!)</f>
        <v>#REF!</v>
      </c>
      <c r="AD20" s="846"/>
      <c r="AE20" s="847" t="e">
        <f>IF(#REF!="","",#REF!)</f>
        <v>#REF!</v>
      </c>
      <c r="AF20" s="847" t="e">
        <f>IF(#REF!="","",#REF!)</f>
        <v>#REF!</v>
      </c>
      <c r="AG20" s="847" t="e">
        <f t="shared" si="9"/>
        <v>#REF!</v>
      </c>
      <c r="AH20" s="849"/>
      <c r="AI20" s="848" t="e">
        <f>IF(#REF!="","",#REF!)</f>
        <v>#REF!</v>
      </c>
    </row>
    <row r="21" spans="2:35" ht="49.5" customHeight="1">
      <c r="B21" s="847" t="e">
        <f t="shared" si="1"/>
        <v>#REF!</v>
      </c>
      <c r="C21" s="849" t="e">
        <f>IF(#REF!="","",#REF!)</f>
        <v>#REF!</v>
      </c>
      <c r="D21" s="847" t="e">
        <f t="shared" si="0"/>
        <v>#REF!</v>
      </c>
      <c r="E21" s="846"/>
      <c r="F21" s="847" t="e">
        <f t="shared" si="2"/>
        <v>#REF!</v>
      </c>
      <c r="G21" s="847" t="e">
        <f t="shared" si="3"/>
        <v>#REF!</v>
      </c>
      <c r="H21" s="846"/>
      <c r="I21" s="847" t="e">
        <f t="shared" si="4"/>
        <v>#REF!</v>
      </c>
      <c r="J21" s="847" t="e">
        <f t="shared" si="5"/>
        <v>#REF!</v>
      </c>
      <c r="K21" s="846"/>
      <c r="L21" s="847" t="e">
        <f t="shared" si="6"/>
        <v>#REF!</v>
      </c>
      <c r="M21" s="847" t="e">
        <f t="shared" si="10"/>
        <v>#REF!</v>
      </c>
      <c r="N21" s="1007" t="e">
        <f t="shared" si="7"/>
        <v>#REF!</v>
      </c>
      <c r="O21" s="849">
        <v>0</v>
      </c>
      <c r="P21" s="847" t="e">
        <f t="shared" si="8"/>
        <v>#REF!</v>
      </c>
      <c r="Q21" s="802"/>
      <c r="U21" s="847" t="e">
        <f>IF(#REF!="","",#REF!)</f>
        <v>#REF!</v>
      </c>
      <c r="V21" s="847" t="e">
        <f>IF(#REF!="","",#REF!)</f>
        <v>#REF!</v>
      </c>
      <c r="W21" s="847" t="e">
        <f>IF(#REF!="","",#REF!)</f>
        <v>#REF!</v>
      </c>
      <c r="X21" s="846"/>
      <c r="Y21" s="847" t="e">
        <f>IF(#REF!="","",#REF!)</f>
        <v>#REF!</v>
      </c>
      <c r="Z21" s="847" t="e">
        <f>IF(#REF!="","",#REF!)</f>
        <v>#REF!</v>
      </c>
      <c r="AA21" s="846"/>
      <c r="AB21" s="847" t="e">
        <f>IF(#REF!="","",#REF!)</f>
        <v>#REF!</v>
      </c>
      <c r="AC21" s="847" t="e">
        <f>IF(#REF!="","",#REF!)</f>
        <v>#REF!</v>
      </c>
      <c r="AD21" s="846"/>
      <c r="AE21" s="847" t="e">
        <f>IF(#REF!="","",#REF!)</f>
        <v>#REF!</v>
      </c>
      <c r="AF21" s="847" t="e">
        <f>IF(#REF!="","",#REF!)</f>
        <v>#REF!</v>
      </c>
      <c r="AG21" s="847" t="e">
        <f t="shared" si="9"/>
        <v>#REF!</v>
      </c>
      <c r="AH21" s="849"/>
      <c r="AI21" s="848" t="e">
        <f>IF(#REF!="","",#REF!)</f>
        <v>#REF!</v>
      </c>
    </row>
    <row r="22" spans="2:35" ht="49.5" customHeight="1">
      <c r="B22" s="847" t="e">
        <f t="shared" si="1"/>
        <v>#REF!</v>
      </c>
      <c r="C22" s="849" t="e">
        <f>IF(#REF!="","",#REF!)</f>
        <v>#REF!</v>
      </c>
      <c r="D22" s="847" t="e">
        <f t="shared" si="0"/>
        <v>#REF!</v>
      </c>
      <c r="E22" s="846"/>
      <c r="F22" s="847" t="e">
        <f t="shared" si="2"/>
        <v>#REF!</v>
      </c>
      <c r="G22" s="847" t="e">
        <f t="shared" si="3"/>
        <v>#REF!</v>
      </c>
      <c r="H22" s="846"/>
      <c r="I22" s="847" t="e">
        <f t="shared" si="4"/>
        <v>#REF!</v>
      </c>
      <c r="J22" s="847" t="e">
        <f t="shared" si="5"/>
        <v>#REF!</v>
      </c>
      <c r="K22" s="846"/>
      <c r="L22" s="847" t="e">
        <f t="shared" si="6"/>
        <v>#REF!</v>
      </c>
      <c r="M22" s="847" t="e">
        <f t="shared" si="10"/>
        <v>#REF!</v>
      </c>
      <c r="N22" s="1007" t="e">
        <f t="shared" si="7"/>
        <v>#REF!</v>
      </c>
      <c r="O22" s="849">
        <v>0</v>
      </c>
      <c r="P22" s="847" t="e">
        <f t="shared" si="8"/>
        <v>#REF!</v>
      </c>
      <c r="Q22" s="802"/>
      <c r="U22" s="847" t="e">
        <f>IF(#REF!="","",#REF!)</f>
        <v>#REF!</v>
      </c>
      <c r="V22" s="847" t="e">
        <f>IF(#REF!="","",#REF!)</f>
        <v>#REF!</v>
      </c>
      <c r="W22" s="847" t="e">
        <f>IF(#REF!="","",#REF!)</f>
        <v>#REF!</v>
      </c>
      <c r="X22" s="846"/>
      <c r="Y22" s="847" t="e">
        <f>IF(#REF!="","",#REF!)</f>
        <v>#REF!</v>
      </c>
      <c r="Z22" s="847" t="e">
        <f>IF(#REF!="","",#REF!)</f>
        <v>#REF!</v>
      </c>
      <c r="AA22" s="846"/>
      <c r="AB22" s="847" t="e">
        <f>IF(#REF!="","",#REF!)</f>
        <v>#REF!</v>
      </c>
      <c r="AC22" s="847" t="e">
        <f>IF(#REF!="","",#REF!)</f>
        <v>#REF!</v>
      </c>
      <c r="AD22" s="846"/>
      <c r="AE22" s="847" t="e">
        <f>IF(#REF!="","",#REF!)</f>
        <v>#REF!</v>
      </c>
      <c r="AF22" s="847" t="e">
        <f>IF(#REF!="","",#REF!)</f>
        <v>#REF!</v>
      </c>
      <c r="AG22" s="847" t="e">
        <f t="shared" si="9"/>
        <v>#REF!</v>
      </c>
      <c r="AH22" s="849"/>
      <c r="AI22" s="848" t="e">
        <f>IF(#REF!="","",#REF!)</f>
        <v>#REF!</v>
      </c>
    </row>
    <row r="23" spans="2:35" ht="49.5" customHeight="1">
      <c r="B23" s="847" t="e">
        <f t="shared" si="1"/>
        <v>#REF!</v>
      </c>
      <c r="C23" s="849" t="e">
        <f>IF(#REF!="","",#REF!)</f>
        <v>#REF!</v>
      </c>
      <c r="D23" s="847" t="e">
        <f t="shared" si="0"/>
        <v>#REF!</v>
      </c>
      <c r="E23" s="846"/>
      <c r="F23" s="847" t="e">
        <f t="shared" si="2"/>
        <v>#REF!</v>
      </c>
      <c r="G23" s="847" t="e">
        <f t="shared" si="3"/>
        <v>#REF!</v>
      </c>
      <c r="H23" s="846"/>
      <c r="I23" s="847" t="e">
        <f t="shared" si="4"/>
        <v>#REF!</v>
      </c>
      <c r="J23" s="847" t="e">
        <f t="shared" si="5"/>
        <v>#REF!</v>
      </c>
      <c r="K23" s="846"/>
      <c r="L23" s="847" t="e">
        <f t="shared" si="6"/>
        <v>#REF!</v>
      </c>
      <c r="M23" s="847" t="e">
        <f t="shared" si="10"/>
        <v>#REF!</v>
      </c>
      <c r="N23" s="1007" t="e">
        <f t="shared" si="7"/>
        <v>#REF!</v>
      </c>
      <c r="O23" s="849">
        <v>0</v>
      </c>
      <c r="P23" s="847" t="e">
        <f t="shared" si="8"/>
        <v>#REF!</v>
      </c>
      <c r="Q23" s="802"/>
      <c r="U23" s="847" t="e">
        <f>IF(#REF!="","",#REF!)</f>
        <v>#REF!</v>
      </c>
      <c r="V23" s="847" t="e">
        <f>IF(#REF!="","",#REF!)</f>
        <v>#REF!</v>
      </c>
      <c r="W23" s="847" t="e">
        <f>IF(#REF!="","",#REF!)</f>
        <v>#REF!</v>
      </c>
      <c r="X23" s="846"/>
      <c r="Y23" s="847" t="e">
        <f>IF(#REF!="","",#REF!)</f>
        <v>#REF!</v>
      </c>
      <c r="Z23" s="847" t="e">
        <f>IF(#REF!="","",#REF!)</f>
        <v>#REF!</v>
      </c>
      <c r="AA23" s="846"/>
      <c r="AB23" s="847" t="e">
        <f>IF(#REF!="","",#REF!)</f>
        <v>#REF!</v>
      </c>
      <c r="AC23" s="847" t="e">
        <f>IF(#REF!="","",#REF!)</f>
        <v>#REF!</v>
      </c>
      <c r="AD23" s="846"/>
      <c r="AE23" s="847" t="e">
        <f>IF(#REF!="","",#REF!)</f>
        <v>#REF!</v>
      </c>
      <c r="AF23" s="847" t="e">
        <f>IF(#REF!="","",#REF!)</f>
        <v>#REF!</v>
      </c>
      <c r="AG23" s="847" t="e">
        <f t="shared" si="9"/>
        <v>#REF!</v>
      </c>
      <c r="AH23" s="849"/>
      <c r="AI23" s="848" t="e">
        <f>IF(#REF!="","",#REF!)</f>
        <v>#REF!</v>
      </c>
    </row>
    <row r="24" spans="2:35" ht="49.5" customHeight="1">
      <c r="B24" s="847" t="e">
        <f t="shared" si="1"/>
        <v>#REF!</v>
      </c>
      <c r="C24" s="849" t="e">
        <f>IF(#REF!="","",#REF!)</f>
        <v>#REF!</v>
      </c>
      <c r="D24" s="847" t="e">
        <f t="shared" si="0"/>
        <v>#REF!</v>
      </c>
      <c r="E24" s="846"/>
      <c r="F24" s="847" t="e">
        <f t="shared" si="2"/>
        <v>#REF!</v>
      </c>
      <c r="G24" s="847" t="e">
        <f t="shared" si="3"/>
        <v>#REF!</v>
      </c>
      <c r="H24" s="846"/>
      <c r="I24" s="847" t="e">
        <f t="shared" si="4"/>
        <v>#REF!</v>
      </c>
      <c r="J24" s="847" t="e">
        <f t="shared" si="5"/>
        <v>#REF!</v>
      </c>
      <c r="K24" s="846"/>
      <c r="L24" s="847" t="e">
        <f t="shared" si="6"/>
        <v>#REF!</v>
      </c>
      <c r="M24" s="847" t="e">
        <f t="shared" si="10"/>
        <v>#REF!</v>
      </c>
      <c r="N24" s="1007" t="e">
        <f t="shared" si="7"/>
        <v>#REF!</v>
      </c>
      <c r="O24" s="849">
        <v>0</v>
      </c>
      <c r="P24" s="847" t="e">
        <f t="shared" si="8"/>
        <v>#REF!</v>
      </c>
      <c r="Q24" s="802"/>
      <c r="U24" s="847" t="e">
        <f>IF(#REF!="","",#REF!)</f>
        <v>#REF!</v>
      </c>
      <c r="V24" s="847" t="e">
        <f>IF(#REF!="","",#REF!)</f>
        <v>#REF!</v>
      </c>
      <c r="W24" s="847" t="e">
        <f>IF(#REF!="","",#REF!)</f>
        <v>#REF!</v>
      </c>
      <c r="X24" s="846"/>
      <c r="Y24" s="847" t="e">
        <f>IF(#REF!="","",#REF!)</f>
        <v>#REF!</v>
      </c>
      <c r="Z24" s="847" t="e">
        <f>IF(#REF!="","",#REF!)</f>
        <v>#REF!</v>
      </c>
      <c r="AA24" s="846"/>
      <c r="AB24" s="847" t="e">
        <f>IF(#REF!="","",#REF!)</f>
        <v>#REF!</v>
      </c>
      <c r="AC24" s="847" t="e">
        <f>IF(#REF!="","",#REF!)</f>
        <v>#REF!</v>
      </c>
      <c r="AD24" s="846"/>
      <c r="AE24" s="847" t="e">
        <f>IF(#REF!="","",#REF!)</f>
        <v>#REF!</v>
      </c>
      <c r="AF24" s="847" t="e">
        <f>IF(#REF!="","",#REF!)</f>
        <v>#REF!</v>
      </c>
      <c r="AG24" s="847" t="e">
        <f t="shared" si="9"/>
        <v>#REF!</v>
      </c>
      <c r="AH24" s="849"/>
      <c r="AI24" s="848" t="e">
        <f>IF(#REF!="","",#REF!)</f>
        <v>#REF!</v>
      </c>
    </row>
    <row r="25" spans="2:35" ht="49.5" customHeight="1">
      <c r="B25" s="847" t="e">
        <f t="shared" si="1"/>
        <v>#REF!</v>
      </c>
      <c r="C25" s="849" t="e">
        <f>IF(#REF!="","",#REF!)</f>
        <v>#REF!</v>
      </c>
      <c r="D25" s="847" t="e">
        <f t="shared" si="0"/>
        <v>#REF!</v>
      </c>
      <c r="E25" s="846"/>
      <c r="F25" s="847" t="e">
        <f t="shared" si="2"/>
        <v>#REF!</v>
      </c>
      <c r="G25" s="847" t="e">
        <f t="shared" si="3"/>
        <v>#REF!</v>
      </c>
      <c r="H25" s="846"/>
      <c r="I25" s="847" t="e">
        <f t="shared" si="4"/>
        <v>#REF!</v>
      </c>
      <c r="J25" s="847" t="e">
        <f t="shared" si="5"/>
        <v>#REF!</v>
      </c>
      <c r="K25" s="846"/>
      <c r="L25" s="847" t="e">
        <f t="shared" si="6"/>
        <v>#REF!</v>
      </c>
      <c r="M25" s="847" t="e">
        <f t="shared" si="10"/>
        <v>#REF!</v>
      </c>
      <c r="N25" s="1007" t="e">
        <f t="shared" si="7"/>
        <v>#REF!</v>
      </c>
      <c r="O25" s="849">
        <v>0</v>
      </c>
      <c r="P25" s="847" t="e">
        <f t="shared" si="8"/>
        <v>#REF!</v>
      </c>
      <c r="Q25" s="802"/>
      <c r="U25" s="847" t="e">
        <f>IF(#REF!="","",#REF!)</f>
        <v>#REF!</v>
      </c>
      <c r="V25" s="847" t="e">
        <f>IF(#REF!="","",#REF!)</f>
        <v>#REF!</v>
      </c>
      <c r="W25" s="847" t="e">
        <f>IF(#REF!="","",#REF!)</f>
        <v>#REF!</v>
      </c>
      <c r="X25" s="846"/>
      <c r="Y25" s="847" t="e">
        <f>IF(#REF!="","",#REF!)</f>
        <v>#REF!</v>
      </c>
      <c r="Z25" s="847" t="e">
        <f>IF(#REF!="","",#REF!)</f>
        <v>#REF!</v>
      </c>
      <c r="AA25" s="846"/>
      <c r="AB25" s="847" t="e">
        <f>IF(#REF!="","",#REF!)</f>
        <v>#REF!</v>
      </c>
      <c r="AC25" s="847" t="e">
        <f>IF(#REF!="","",#REF!)</f>
        <v>#REF!</v>
      </c>
      <c r="AD25" s="846"/>
      <c r="AE25" s="847" t="e">
        <f>IF(#REF!="","",#REF!)</f>
        <v>#REF!</v>
      </c>
      <c r="AF25" s="847" t="e">
        <f>IF(#REF!="","",#REF!)</f>
        <v>#REF!</v>
      </c>
      <c r="AG25" s="847" t="e">
        <f t="shared" si="9"/>
        <v>#REF!</v>
      </c>
      <c r="AH25" s="849"/>
      <c r="AI25" s="848" t="e">
        <f>IF(#REF!="","",#REF!)</f>
        <v>#REF!</v>
      </c>
    </row>
    <row r="26" spans="2:35" ht="49.5" customHeight="1">
      <c r="B26" s="847" t="e">
        <f t="shared" si="1"/>
        <v>#REF!</v>
      </c>
      <c r="C26" s="849" t="e">
        <f>IF(#REF!="","",#REF!)</f>
        <v>#REF!</v>
      </c>
      <c r="D26" s="847" t="e">
        <f t="shared" si="0"/>
        <v>#REF!</v>
      </c>
      <c r="E26" s="846"/>
      <c r="F26" s="847" t="e">
        <f t="shared" si="2"/>
        <v>#REF!</v>
      </c>
      <c r="G26" s="847" t="e">
        <f t="shared" si="3"/>
        <v>#REF!</v>
      </c>
      <c r="H26" s="846"/>
      <c r="I26" s="847" t="e">
        <f t="shared" si="4"/>
        <v>#REF!</v>
      </c>
      <c r="J26" s="847" t="e">
        <f t="shared" si="5"/>
        <v>#REF!</v>
      </c>
      <c r="K26" s="846"/>
      <c r="L26" s="847" t="e">
        <f t="shared" si="6"/>
        <v>#REF!</v>
      </c>
      <c r="M26" s="847" t="e">
        <f t="shared" si="10"/>
        <v>#REF!</v>
      </c>
      <c r="N26" s="1007" t="e">
        <f t="shared" si="7"/>
        <v>#REF!</v>
      </c>
      <c r="O26" s="849">
        <v>0</v>
      </c>
      <c r="P26" s="847" t="e">
        <f t="shared" si="8"/>
        <v>#REF!</v>
      </c>
      <c r="Q26" s="802"/>
      <c r="U26" s="847" t="e">
        <f>IF(#REF!="","",#REF!)</f>
        <v>#REF!</v>
      </c>
      <c r="V26" s="847" t="e">
        <f>IF(#REF!="","",#REF!)</f>
        <v>#REF!</v>
      </c>
      <c r="W26" s="847" t="e">
        <f>IF(#REF!="","",#REF!)</f>
        <v>#REF!</v>
      </c>
      <c r="X26" s="846"/>
      <c r="Y26" s="847" t="e">
        <f>IF(#REF!="","",#REF!)</f>
        <v>#REF!</v>
      </c>
      <c r="Z26" s="847" t="e">
        <f>IF(#REF!="","",#REF!)</f>
        <v>#REF!</v>
      </c>
      <c r="AA26" s="846"/>
      <c r="AB26" s="847" t="e">
        <f>IF(#REF!="","",#REF!)</f>
        <v>#REF!</v>
      </c>
      <c r="AC26" s="847" t="e">
        <f>IF(#REF!="","",#REF!)</f>
        <v>#REF!</v>
      </c>
      <c r="AD26" s="846"/>
      <c r="AE26" s="847" t="e">
        <f>IF(#REF!="","",#REF!)</f>
        <v>#REF!</v>
      </c>
      <c r="AF26" s="847" t="e">
        <f>IF(#REF!="","",#REF!)</f>
        <v>#REF!</v>
      </c>
      <c r="AG26" s="847" t="e">
        <f t="shared" si="9"/>
        <v>#REF!</v>
      </c>
      <c r="AH26" s="849"/>
      <c r="AI26" s="848" t="e">
        <f>IF(#REF!="","",#REF!)</f>
        <v>#REF!</v>
      </c>
    </row>
    <row r="27" spans="2:35" ht="49.5" customHeight="1">
      <c r="B27" s="847" t="e">
        <f t="shared" si="1"/>
        <v>#REF!</v>
      </c>
      <c r="C27" s="849" t="e">
        <f>IF(#REF!="","",#REF!)</f>
        <v>#REF!</v>
      </c>
      <c r="D27" s="847" t="e">
        <f t="shared" si="0"/>
        <v>#REF!</v>
      </c>
      <c r="E27" s="846"/>
      <c r="F27" s="847" t="e">
        <f t="shared" si="2"/>
        <v>#REF!</v>
      </c>
      <c r="G27" s="847" t="e">
        <f t="shared" si="3"/>
        <v>#REF!</v>
      </c>
      <c r="H27" s="846"/>
      <c r="I27" s="847" t="e">
        <f t="shared" si="4"/>
        <v>#REF!</v>
      </c>
      <c r="J27" s="847" t="e">
        <f t="shared" si="5"/>
        <v>#REF!</v>
      </c>
      <c r="K27" s="846"/>
      <c r="L27" s="847" t="e">
        <f t="shared" si="6"/>
        <v>#REF!</v>
      </c>
      <c r="M27" s="847" t="e">
        <f t="shared" si="10"/>
        <v>#REF!</v>
      </c>
      <c r="N27" s="1007" t="e">
        <f t="shared" si="7"/>
        <v>#REF!</v>
      </c>
      <c r="O27" s="849">
        <v>0</v>
      </c>
      <c r="P27" s="847" t="e">
        <f t="shared" si="8"/>
        <v>#REF!</v>
      </c>
      <c r="Q27" s="802"/>
      <c r="U27" s="847" t="e">
        <f>IF(#REF!="","",#REF!)</f>
        <v>#REF!</v>
      </c>
      <c r="V27" s="847" t="e">
        <f>IF(#REF!="","",#REF!)</f>
        <v>#REF!</v>
      </c>
      <c r="W27" s="847" t="e">
        <f>IF(#REF!="","",#REF!)</f>
        <v>#REF!</v>
      </c>
      <c r="X27" s="846"/>
      <c r="Y27" s="847" t="e">
        <f>IF(#REF!="","",#REF!)</f>
        <v>#REF!</v>
      </c>
      <c r="Z27" s="847" t="e">
        <f>IF(#REF!="","",#REF!)</f>
        <v>#REF!</v>
      </c>
      <c r="AA27" s="846"/>
      <c r="AB27" s="847" t="e">
        <f>IF(#REF!="","",#REF!)</f>
        <v>#REF!</v>
      </c>
      <c r="AC27" s="847" t="e">
        <f>IF(#REF!="","",#REF!)</f>
        <v>#REF!</v>
      </c>
      <c r="AD27" s="846"/>
      <c r="AE27" s="847" t="e">
        <f>IF(#REF!="","",#REF!)</f>
        <v>#REF!</v>
      </c>
      <c r="AF27" s="847" t="e">
        <f>IF(#REF!="","",#REF!)</f>
        <v>#REF!</v>
      </c>
      <c r="AG27" s="847" t="e">
        <f t="shared" si="9"/>
        <v>#REF!</v>
      </c>
      <c r="AH27" s="849"/>
      <c r="AI27" s="848" t="e">
        <f>IF(#REF!="","",#REF!)</f>
        <v>#REF!</v>
      </c>
    </row>
    <row r="28" spans="2:35" ht="49.5" customHeight="1">
      <c r="B28" s="847" t="e">
        <f t="shared" si="1"/>
        <v>#REF!</v>
      </c>
      <c r="C28" s="849" t="e">
        <f>IF(#REF!="","",#REF!)</f>
        <v>#REF!</v>
      </c>
      <c r="D28" s="847" t="e">
        <f t="shared" si="0"/>
        <v>#REF!</v>
      </c>
      <c r="E28" s="846"/>
      <c r="F28" s="847" t="e">
        <f t="shared" si="2"/>
        <v>#REF!</v>
      </c>
      <c r="G28" s="847" t="e">
        <f t="shared" si="3"/>
        <v>#REF!</v>
      </c>
      <c r="H28" s="846"/>
      <c r="I28" s="847" t="e">
        <f t="shared" si="4"/>
        <v>#REF!</v>
      </c>
      <c r="J28" s="847" t="e">
        <f t="shared" si="5"/>
        <v>#REF!</v>
      </c>
      <c r="K28" s="846"/>
      <c r="L28" s="847" t="e">
        <f t="shared" si="6"/>
        <v>#REF!</v>
      </c>
      <c r="M28" s="847" t="e">
        <f t="shared" si="10"/>
        <v>#REF!</v>
      </c>
      <c r="N28" s="1007" t="e">
        <f t="shared" si="7"/>
        <v>#REF!</v>
      </c>
      <c r="O28" s="849">
        <v>0</v>
      </c>
      <c r="P28" s="847" t="e">
        <f t="shared" si="8"/>
        <v>#REF!</v>
      </c>
      <c r="Q28" s="802"/>
      <c r="U28" s="847" t="e">
        <f>IF(#REF!="","",#REF!)</f>
        <v>#REF!</v>
      </c>
      <c r="V28" s="847" t="e">
        <f>IF(#REF!="","",#REF!)</f>
        <v>#REF!</v>
      </c>
      <c r="W28" s="847" t="e">
        <f>IF(#REF!="","",#REF!)</f>
        <v>#REF!</v>
      </c>
      <c r="X28" s="846"/>
      <c r="Y28" s="847" t="e">
        <f>IF(#REF!="","",#REF!)</f>
        <v>#REF!</v>
      </c>
      <c r="Z28" s="847" t="e">
        <f>IF(#REF!="","",#REF!)</f>
        <v>#REF!</v>
      </c>
      <c r="AA28" s="846"/>
      <c r="AB28" s="847" t="e">
        <f>IF(#REF!="","",#REF!)</f>
        <v>#REF!</v>
      </c>
      <c r="AC28" s="847" t="e">
        <f>IF(#REF!="","",#REF!)</f>
        <v>#REF!</v>
      </c>
      <c r="AD28" s="846"/>
      <c r="AE28" s="847" t="e">
        <f>IF(#REF!="","",#REF!)</f>
        <v>#REF!</v>
      </c>
      <c r="AF28" s="847" t="e">
        <f>IF(#REF!="","",#REF!)</f>
        <v>#REF!</v>
      </c>
      <c r="AG28" s="847" t="e">
        <f t="shared" si="9"/>
        <v>#REF!</v>
      </c>
      <c r="AH28" s="849"/>
      <c r="AI28" s="848" t="e">
        <f>IF(#REF!="","",#REF!)</f>
        <v>#REF!</v>
      </c>
    </row>
    <row r="29" spans="2:35" ht="49.5" customHeight="1">
      <c r="B29" s="847" t="e">
        <f t="shared" si="1"/>
        <v>#REF!</v>
      </c>
      <c r="C29" s="849" t="e">
        <f>IF(#REF!="","",#REF!)</f>
        <v>#REF!</v>
      </c>
      <c r="D29" s="847" t="e">
        <f t="shared" si="0"/>
        <v>#REF!</v>
      </c>
      <c r="E29" s="846"/>
      <c r="F29" s="847" t="e">
        <f t="shared" si="2"/>
        <v>#REF!</v>
      </c>
      <c r="G29" s="847" t="e">
        <f t="shared" si="3"/>
        <v>#REF!</v>
      </c>
      <c r="H29" s="846"/>
      <c r="I29" s="847" t="e">
        <f t="shared" si="4"/>
        <v>#REF!</v>
      </c>
      <c r="J29" s="847" t="e">
        <f t="shared" si="5"/>
        <v>#REF!</v>
      </c>
      <c r="K29" s="846"/>
      <c r="L29" s="847" t="e">
        <f t="shared" si="6"/>
        <v>#REF!</v>
      </c>
      <c r="M29" s="847" t="e">
        <f t="shared" si="10"/>
        <v>#REF!</v>
      </c>
      <c r="N29" s="1007" t="e">
        <f t="shared" si="7"/>
        <v>#REF!</v>
      </c>
      <c r="O29" s="849">
        <v>0</v>
      </c>
      <c r="P29" s="847" t="e">
        <f t="shared" si="8"/>
        <v>#REF!</v>
      </c>
      <c r="Q29" s="802"/>
      <c r="U29" s="847" t="e">
        <f>IF(#REF!="","",#REF!)</f>
        <v>#REF!</v>
      </c>
      <c r="V29" s="847" t="e">
        <f>IF(#REF!="","",#REF!)</f>
        <v>#REF!</v>
      </c>
      <c r="W29" s="847" t="e">
        <f>IF(#REF!="","",#REF!)</f>
        <v>#REF!</v>
      </c>
      <c r="X29" s="846"/>
      <c r="Y29" s="847" t="e">
        <f>IF(#REF!="","",#REF!)</f>
        <v>#REF!</v>
      </c>
      <c r="Z29" s="847" t="e">
        <f>IF(#REF!="","",#REF!)</f>
        <v>#REF!</v>
      </c>
      <c r="AA29" s="846"/>
      <c r="AB29" s="847" t="e">
        <f>IF(#REF!="","",#REF!)</f>
        <v>#REF!</v>
      </c>
      <c r="AC29" s="847" t="e">
        <f>IF(#REF!="","",#REF!)</f>
        <v>#REF!</v>
      </c>
      <c r="AD29" s="846"/>
      <c r="AE29" s="847" t="e">
        <f>IF(#REF!="","",#REF!)</f>
        <v>#REF!</v>
      </c>
      <c r="AF29" s="847" t="e">
        <f>IF(#REF!="","",#REF!)</f>
        <v>#REF!</v>
      </c>
      <c r="AG29" s="847" t="e">
        <f t="shared" si="9"/>
        <v>#REF!</v>
      </c>
      <c r="AH29" s="849"/>
      <c r="AI29" s="848" t="e">
        <f>IF(#REF!="","",#REF!)</f>
        <v>#REF!</v>
      </c>
    </row>
    <row r="30" spans="2:35" ht="49.5" customHeight="1">
      <c r="B30" s="847" t="e">
        <f t="shared" si="1"/>
        <v>#REF!</v>
      </c>
      <c r="C30" s="849" t="e">
        <f>IF(#REF!="","",#REF!)</f>
        <v>#REF!</v>
      </c>
      <c r="D30" s="847" t="e">
        <f t="shared" si="0"/>
        <v>#REF!</v>
      </c>
      <c r="E30" s="846"/>
      <c r="F30" s="847" t="e">
        <f t="shared" si="2"/>
        <v>#REF!</v>
      </c>
      <c r="G30" s="847" t="e">
        <f t="shared" si="3"/>
        <v>#REF!</v>
      </c>
      <c r="H30" s="846"/>
      <c r="I30" s="847" t="e">
        <f t="shared" si="4"/>
        <v>#REF!</v>
      </c>
      <c r="J30" s="847" t="e">
        <f t="shared" si="5"/>
        <v>#REF!</v>
      </c>
      <c r="K30" s="846"/>
      <c r="L30" s="847" t="e">
        <f t="shared" si="6"/>
        <v>#REF!</v>
      </c>
      <c r="M30" s="847" t="e">
        <f t="shared" si="10"/>
        <v>#REF!</v>
      </c>
      <c r="N30" s="1007" t="e">
        <f t="shared" si="7"/>
        <v>#REF!</v>
      </c>
      <c r="O30" s="849">
        <v>0</v>
      </c>
      <c r="P30" s="847" t="e">
        <f t="shared" si="8"/>
        <v>#REF!</v>
      </c>
      <c r="Q30" s="802"/>
      <c r="U30" s="847" t="e">
        <f>IF(#REF!="","",#REF!)</f>
        <v>#REF!</v>
      </c>
      <c r="V30" s="847" t="e">
        <f>IF(#REF!="","",#REF!)</f>
        <v>#REF!</v>
      </c>
      <c r="W30" s="847" t="e">
        <f>IF(#REF!="","",#REF!)</f>
        <v>#REF!</v>
      </c>
      <c r="X30" s="846"/>
      <c r="Y30" s="847" t="e">
        <f>IF(#REF!="","",#REF!)</f>
        <v>#REF!</v>
      </c>
      <c r="Z30" s="847" t="e">
        <f>IF(#REF!="","",#REF!)</f>
        <v>#REF!</v>
      </c>
      <c r="AA30" s="846"/>
      <c r="AB30" s="847" t="e">
        <f>IF(#REF!="","",#REF!)</f>
        <v>#REF!</v>
      </c>
      <c r="AC30" s="847" t="e">
        <f>IF(#REF!="","",#REF!)</f>
        <v>#REF!</v>
      </c>
      <c r="AD30" s="846"/>
      <c r="AE30" s="847" t="e">
        <f>IF(#REF!="","",#REF!)</f>
        <v>#REF!</v>
      </c>
      <c r="AF30" s="847" t="e">
        <f>IF(#REF!="","",#REF!)</f>
        <v>#REF!</v>
      </c>
      <c r="AG30" s="847" t="e">
        <f t="shared" si="9"/>
        <v>#REF!</v>
      </c>
      <c r="AH30" s="849"/>
      <c r="AI30" s="848" t="e">
        <f>IF(#REF!="","",#REF!)</f>
        <v>#REF!</v>
      </c>
    </row>
    <row r="31" spans="2:35" ht="49.5" customHeight="1">
      <c r="B31" s="847" t="e">
        <f t="shared" si="1"/>
        <v>#REF!</v>
      </c>
      <c r="C31" s="849" t="e">
        <f>IF(#REF!="","",#REF!)</f>
        <v>#REF!</v>
      </c>
      <c r="D31" s="847" t="e">
        <f>W31</f>
        <v>#REF!</v>
      </c>
      <c r="E31" s="846"/>
      <c r="F31" s="847" t="e">
        <f t="shared" si="2"/>
        <v>#REF!</v>
      </c>
      <c r="G31" s="847" t="e">
        <f t="shared" si="3"/>
        <v>#REF!</v>
      </c>
      <c r="H31" s="846"/>
      <c r="I31" s="847" t="e">
        <f t="shared" si="4"/>
        <v>#REF!</v>
      </c>
      <c r="J31" s="847" t="e">
        <f t="shared" si="5"/>
        <v>#REF!</v>
      </c>
      <c r="K31" s="846"/>
      <c r="L31" s="847" t="e">
        <f t="shared" si="6"/>
        <v>#REF!</v>
      </c>
      <c r="M31" s="847" t="e">
        <f t="shared" si="10"/>
        <v>#REF!</v>
      </c>
      <c r="N31" s="1007" t="e">
        <f t="shared" si="7"/>
        <v>#REF!</v>
      </c>
      <c r="O31" s="849">
        <v>0</v>
      </c>
      <c r="P31" s="847" t="e">
        <f t="shared" si="8"/>
        <v>#REF!</v>
      </c>
      <c r="Q31" s="802"/>
      <c r="U31" s="847" t="e">
        <f>IF(#REF!="","",#REF!)</f>
        <v>#REF!</v>
      </c>
      <c r="V31" s="847" t="e">
        <f>IF(#REF!="","",#REF!)</f>
        <v>#REF!</v>
      </c>
      <c r="W31" s="847" t="e">
        <f>IF(#REF!="","",#REF!)</f>
        <v>#REF!</v>
      </c>
      <c r="X31" s="846"/>
      <c r="Y31" s="847" t="e">
        <f>IF(#REF!="","",#REF!)</f>
        <v>#REF!</v>
      </c>
      <c r="Z31" s="847" t="e">
        <f>IF(#REF!="","",#REF!)</f>
        <v>#REF!</v>
      </c>
      <c r="AA31" s="846"/>
      <c r="AB31" s="847" t="e">
        <f>IF(#REF!="","",#REF!)</f>
        <v>#REF!</v>
      </c>
      <c r="AC31" s="847" t="e">
        <f>IF(#REF!="","",#REF!)</f>
        <v>#REF!</v>
      </c>
      <c r="AD31" s="846"/>
      <c r="AE31" s="847" t="e">
        <f>IF(#REF!="","",#REF!)</f>
        <v>#REF!</v>
      </c>
      <c r="AF31" s="847" t="e">
        <f>IF(#REF!="","",#REF!)</f>
        <v>#REF!</v>
      </c>
      <c r="AG31" s="847" t="e">
        <f t="shared" si="9"/>
        <v>#REF!</v>
      </c>
      <c r="AH31" s="849"/>
      <c r="AI31" s="848" t="e">
        <f>IF(#REF!="","",#REF!)</f>
        <v>#REF!</v>
      </c>
    </row>
    <row r="32" spans="2:35" ht="49.5" customHeight="1">
      <c r="B32" s="847" t="e">
        <f t="shared" si="1"/>
        <v>#REF!</v>
      </c>
      <c r="C32" s="849" t="e">
        <f>IF(#REF!="","",#REF!)</f>
        <v>#REF!</v>
      </c>
      <c r="D32" s="847" t="e">
        <f>W32</f>
        <v>#REF!</v>
      </c>
      <c r="E32" s="846"/>
      <c r="F32" s="847" t="e">
        <f t="shared" si="2"/>
        <v>#REF!</v>
      </c>
      <c r="G32" s="847" t="e">
        <f t="shared" si="3"/>
        <v>#REF!</v>
      </c>
      <c r="H32" s="846"/>
      <c r="I32" s="847" t="e">
        <f t="shared" si="4"/>
        <v>#REF!</v>
      </c>
      <c r="J32" s="847" t="e">
        <f t="shared" si="5"/>
        <v>#REF!</v>
      </c>
      <c r="K32" s="846"/>
      <c r="L32" s="847" t="e">
        <f t="shared" si="6"/>
        <v>#REF!</v>
      </c>
      <c r="M32" s="847" t="e">
        <f t="shared" si="10"/>
        <v>#REF!</v>
      </c>
      <c r="N32" s="1007" t="e">
        <f t="shared" si="7"/>
        <v>#REF!</v>
      </c>
      <c r="O32" s="849">
        <v>0</v>
      </c>
      <c r="P32" s="847" t="e">
        <f t="shared" si="8"/>
        <v>#REF!</v>
      </c>
      <c r="Q32" s="802"/>
      <c r="U32" s="847" t="e">
        <f>IF(#REF!="","",#REF!)</f>
        <v>#REF!</v>
      </c>
      <c r="V32" s="847" t="e">
        <f>IF(#REF!="","",#REF!)</f>
        <v>#REF!</v>
      </c>
      <c r="W32" s="847" t="e">
        <f>IF(#REF!="","",#REF!)</f>
        <v>#REF!</v>
      </c>
      <c r="X32" s="846"/>
      <c r="Y32" s="847" t="e">
        <f>IF(#REF!="","",#REF!)</f>
        <v>#REF!</v>
      </c>
      <c r="Z32" s="847" t="e">
        <f>IF(#REF!="","",#REF!)</f>
        <v>#REF!</v>
      </c>
      <c r="AA32" s="846"/>
      <c r="AB32" s="847" t="e">
        <f>IF(#REF!="","",#REF!)</f>
        <v>#REF!</v>
      </c>
      <c r="AC32" s="847" t="e">
        <f>IF(#REF!="","",#REF!)</f>
        <v>#REF!</v>
      </c>
      <c r="AD32" s="846"/>
      <c r="AE32" s="847" t="e">
        <f>IF(#REF!="","",#REF!)</f>
        <v>#REF!</v>
      </c>
      <c r="AF32" s="847" t="e">
        <f>IF(#REF!="","",#REF!)</f>
        <v>#REF!</v>
      </c>
      <c r="AG32" s="847" t="e">
        <f t="shared" si="9"/>
        <v>#REF!</v>
      </c>
      <c r="AH32" s="849"/>
      <c r="AI32" s="848" t="e">
        <f>IF(#REF!="","",#REF!)</f>
        <v>#REF!</v>
      </c>
    </row>
    <row r="33" spans="2:35" ht="49.5" customHeight="1">
      <c r="B33" s="847" t="e">
        <f t="shared" si="1"/>
        <v>#REF!</v>
      </c>
      <c r="C33" s="849" t="e">
        <f>IF(#REF!="","",#REF!)</f>
        <v>#REF!</v>
      </c>
      <c r="D33" s="847" t="e">
        <f>W33</f>
        <v>#REF!</v>
      </c>
      <c r="E33" s="846"/>
      <c r="F33" s="847" t="e">
        <f t="shared" si="2"/>
        <v>#REF!</v>
      </c>
      <c r="G33" s="847" t="e">
        <f t="shared" si="3"/>
        <v>#REF!</v>
      </c>
      <c r="H33" s="846"/>
      <c r="I33" s="847" t="e">
        <f t="shared" si="4"/>
        <v>#REF!</v>
      </c>
      <c r="J33" s="847" t="e">
        <f t="shared" si="5"/>
        <v>#REF!</v>
      </c>
      <c r="K33" s="846"/>
      <c r="L33" s="847" t="e">
        <f t="shared" si="6"/>
        <v>#REF!</v>
      </c>
      <c r="M33" s="847" t="e">
        <f t="shared" si="10"/>
        <v>#REF!</v>
      </c>
      <c r="N33" s="1007" t="e">
        <f t="shared" si="7"/>
        <v>#REF!</v>
      </c>
      <c r="O33" s="849">
        <v>0</v>
      </c>
      <c r="P33" s="847" t="e">
        <f t="shared" si="8"/>
        <v>#REF!</v>
      </c>
      <c r="Q33" s="802"/>
      <c r="U33" s="847" t="e">
        <f>IF(#REF!="","",#REF!)</f>
        <v>#REF!</v>
      </c>
      <c r="V33" s="847" t="e">
        <f>IF(#REF!="","",#REF!)</f>
        <v>#REF!</v>
      </c>
      <c r="W33" s="847" t="e">
        <f>IF(#REF!="","",#REF!)</f>
        <v>#REF!</v>
      </c>
      <c r="X33" s="846"/>
      <c r="Y33" s="847" t="e">
        <f>IF(#REF!="","",#REF!)</f>
        <v>#REF!</v>
      </c>
      <c r="Z33" s="847" t="e">
        <f>IF(#REF!="","",#REF!)</f>
        <v>#REF!</v>
      </c>
      <c r="AA33" s="846"/>
      <c r="AB33" s="847" t="e">
        <f>IF(#REF!="","",#REF!)</f>
        <v>#REF!</v>
      </c>
      <c r="AC33" s="847" t="e">
        <f>IF(#REF!="","",#REF!)</f>
        <v>#REF!</v>
      </c>
      <c r="AD33" s="846"/>
      <c r="AE33" s="847" t="e">
        <f>IF(#REF!="","",#REF!)</f>
        <v>#REF!</v>
      </c>
      <c r="AF33" s="847" t="e">
        <f>IF(#REF!="","",#REF!)</f>
        <v>#REF!</v>
      </c>
      <c r="AG33" s="847" t="e">
        <f t="shared" si="9"/>
        <v>#REF!</v>
      </c>
      <c r="AH33" s="849"/>
      <c r="AI33" s="848" t="e">
        <f>IF(#REF!="","",#REF!)</f>
        <v>#REF!</v>
      </c>
    </row>
    <row r="34" spans="2:35" ht="49.5" customHeight="1">
      <c r="B34" s="847" t="e">
        <f t="shared" si="1"/>
        <v>#REF!</v>
      </c>
      <c r="C34" s="849" t="e">
        <f>IF(#REF!="","",#REF!)</f>
        <v>#REF!</v>
      </c>
      <c r="D34" s="847" t="e">
        <f>W34</f>
        <v>#REF!</v>
      </c>
      <c r="E34" s="846"/>
      <c r="F34" s="847" t="e">
        <f>Y34</f>
        <v>#REF!</v>
      </c>
      <c r="G34" s="847" t="e">
        <f>Z34</f>
        <v>#REF!</v>
      </c>
      <c r="H34" s="846"/>
      <c r="I34" s="847" t="e">
        <f t="shared" si="4"/>
        <v>#REF!</v>
      </c>
      <c r="J34" s="847" t="e">
        <f t="shared" si="5"/>
        <v>#REF!</v>
      </c>
      <c r="K34" s="846"/>
      <c r="L34" s="847"/>
      <c r="M34" s="847" t="e">
        <f t="shared" si="10"/>
        <v>#REF!</v>
      </c>
      <c r="N34" s="1007" t="e">
        <f t="shared" si="7"/>
        <v>#REF!</v>
      </c>
      <c r="O34" s="849">
        <v>0</v>
      </c>
      <c r="P34" s="847" t="e">
        <f t="shared" si="8"/>
        <v>#REF!</v>
      </c>
      <c r="Q34" s="802"/>
      <c r="U34" s="847" t="e">
        <f>IF(#REF!="","",#REF!)</f>
        <v>#REF!</v>
      </c>
      <c r="V34" s="847" t="e">
        <f>IF(#REF!="","",#REF!)</f>
        <v>#REF!</v>
      </c>
      <c r="W34" s="847" t="e">
        <f>IF(#REF!="","",#REF!)</f>
        <v>#REF!</v>
      </c>
      <c r="X34" s="846"/>
      <c r="Y34" s="847" t="e">
        <f>IF(#REF!="","",#REF!)</f>
        <v>#REF!</v>
      </c>
      <c r="Z34" s="847" t="e">
        <f>IF(#REF!="","",#REF!)</f>
        <v>#REF!</v>
      </c>
      <c r="AA34" s="846"/>
      <c r="AB34" s="847" t="e">
        <f>IF(#REF!="","",#REF!)</f>
        <v>#REF!</v>
      </c>
      <c r="AC34" s="847" t="e">
        <f>IF(#REF!="","",#REF!)</f>
        <v>#REF!</v>
      </c>
      <c r="AD34" s="846"/>
      <c r="AE34" s="847" t="e">
        <f>IF(#REF!="","",#REF!)</f>
        <v>#REF!</v>
      </c>
      <c r="AF34" s="847" t="e">
        <f>IF(#REF!="","",#REF!)</f>
        <v>#REF!</v>
      </c>
      <c r="AG34" s="847" t="e">
        <f t="shared" si="9"/>
        <v>#REF!</v>
      </c>
      <c r="AH34" s="849"/>
      <c r="AI34" s="848" t="e">
        <f>IF(#REF!="","",#REF!)</f>
        <v>#REF!</v>
      </c>
    </row>
    <row r="35" spans="2:17" ht="12.75" customHeight="1">
      <c r="B35" s="572"/>
      <c r="C35" s="573"/>
      <c r="D35" s="572"/>
      <c r="E35" s="349"/>
      <c r="F35" s="652"/>
      <c r="G35" s="652"/>
      <c r="H35" s="349"/>
      <c r="I35" s="652"/>
      <c r="J35" s="652"/>
      <c r="K35" s="349"/>
      <c r="L35" s="652"/>
      <c r="M35" s="654"/>
      <c r="N35" s="652"/>
      <c r="O35" s="653"/>
      <c r="P35" s="654"/>
      <c r="Q35" s="572"/>
    </row>
    <row r="36" spans="2:33" ht="15">
      <c r="B36" s="572" t="s">
        <v>36</v>
      </c>
      <c r="C36" s="573"/>
      <c r="D36" s="572"/>
      <c r="E36" s="349"/>
      <c r="F36" s="992" t="e">
        <f>SUM(F15:F34)</f>
        <v>#REF!</v>
      </c>
      <c r="G36" s="992" t="e">
        <f>SUM(G15:G34)</f>
        <v>#REF!</v>
      </c>
      <c r="H36" s="993"/>
      <c r="I36" s="992" t="e">
        <f>SUM(I15:I34)</f>
        <v>#REF!</v>
      </c>
      <c r="J36" s="992" t="e">
        <f>SUM(J15:J34)</f>
        <v>#REF!</v>
      </c>
      <c r="K36" s="993"/>
      <c r="L36" s="992" t="e">
        <f>SUM(L15:L34)</f>
        <v>#REF!</v>
      </c>
      <c r="M36" s="994"/>
      <c r="N36" s="992" t="e">
        <f>SUM(N15:N34)</f>
        <v>#REF!</v>
      </c>
      <c r="O36" s="653"/>
      <c r="P36" s="655"/>
      <c r="Q36" s="88"/>
      <c r="U36" s="572" t="s">
        <v>36</v>
      </c>
      <c r="V36" s="573"/>
      <c r="W36" s="572"/>
      <c r="X36" s="349"/>
      <c r="Y36" s="713" t="e">
        <f>SUM(Y15:Y34)</f>
        <v>#REF!</v>
      </c>
      <c r="Z36" s="713" t="e">
        <f>SUM(Z15:Z34)</f>
        <v>#REF!</v>
      </c>
      <c r="AA36" s="349"/>
      <c r="AB36" s="713" t="e">
        <f>SUM(AB15:AB34)</f>
        <v>#REF!</v>
      </c>
      <c r="AC36" s="713" t="e">
        <f>SUM(AC15:AC34)</f>
        <v>#REF!</v>
      </c>
      <c r="AD36" s="349"/>
      <c r="AE36" s="713" t="e">
        <f>SUM(AE15:AE34)</f>
        <v>#REF!</v>
      </c>
      <c r="AF36" s="714"/>
      <c r="AG36" s="713" t="e">
        <f>SUM(AG15:AG34)</f>
        <v>#REF!</v>
      </c>
    </row>
    <row r="37" spans="2:17" ht="14.25">
      <c r="B37" s="75"/>
      <c r="C37" s="75"/>
      <c r="D37" s="75"/>
      <c r="E37" s="75"/>
      <c r="F37" s="75"/>
      <c r="G37" s="75"/>
      <c r="H37" s="75"/>
      <c r="I37" s="75"/>
      <c r="J37" s="75"/>
      <c r="K37" s="75"/>
      <c r="L37" s="75"/>
      <c r="M37" s="75"/>
      <c r="N37" s="574"/>
      <c r="O37" s="75"/>
      <c r="P37" s="75"/>
      <c r="Q37" s="75"/>
    </row>
    <row r="38" spans="2:17" ht="14.25">
      <c r="B38" s="75" t="s">
        <v>414</v>
      </c>
      <c r="C38" s="75"/>
      <c r="D38" s="75"/>
      <c r="E38" s="75"/>
      <c r="F38" s="75"/>
      <c r="G38" s="75"/>
      <c r="H38" s="75"/>
      <c r="I38" s="75"/>
      <c r="J38" s="75"/>
      <c r="K38" s="75"/>
      <c r="L38" s="75"/>
      <c r="M38" s="75"/>
      <c r="N38" s="574"/>
      <c r="O38" s="75"/>
      <c r="P38" s="75"/>
      <c r="Q38" s="75"/>
    </row>
    <row r="39" spans="2:17" ht="14.25">
      <c r="B39" s="75" t="s">
        <v>558</v>
      </c>
      <c r="C39" s="75"/>
      <c r="D39" s="75"/>
      <c r="E39" s="75"/>
      <c r="F39" s="75"/>
      <c r="G39" s="75"/>
      <c r="H39" s="75"/>
      <c r="I39" s="75"/>
      <c r="J39" s="75"/>
      <c r="K39" s="75"/>
      <c r="L39" s="75"/>
      <c r="M39" s="75"/>
      <c r="N39" s="574"/>
      <c r="O39" s="75"/>
      <c r="P39" s="75"/>
      <c r="Q39" s="75"/>
    </row>
    <row r="40" spans="2:17" ht="14.25">
      <c r="B40" s="3"/>
      <c r="C40" s="75"/>
      <c r="D40" s="75"/>
      <c r="E40" s="75"/>
      <c r="F40" s="75"/>
      <c r="G40" s="75"/>
      <c r="H40" s="75"/>
      <c r="I40" s="75"/>
      <c r="J40" s="75"/>
      <c r="K40" s="75"/>
      <c r="L40" s="75"/>
      <c r="M40" s="75"/>
      <c r="N40" s="574"/>
      <c r="O40" s="75"/>
      <c r="P40" s="75"/>
      <c r="Q40" s="75"/>
    </row>
  </sheetData>
  <sheetProtection formatCells="0" formatColumns="0" formatRows="0"/>
  <mergeCells count="8">
    <mergeCell ref="B11:Q11"/>
    <mergeCell ref="B3:Q3"/>
    <mergeCell ref="B1:Q1"/>
    <mergeCell ref="G8:L8"/>
    <mergeCell ref="H6:I6"/>
    <mergeCell ref="H7:I7"/>
    <mergeCell ref="B9:F9"/>
    <mergeCell ref="G9:L9"/>
  </mergeCells>
  <conditionalFormatting sqref="F36:N36 B15:P34">
    <cfRule type="cellIs" priority="1" dxfId="0" operator="notEqual">
      <formula>U15</formula>
    </cfRule>
  </conditionalFormatting>
  <printOptions horizontalCentered="1"/>
  <pageMargins left="0.31496062992125984" right="0.31496062992125984" top="0.5905511811023623" bottom="0.5905511811023623" header="0.5118110236220472" footer="0.5118110236220472"/>
  <pageSetup cellComments="asDisplayed" fitToHeight="0" fitToWidth="1" horizontalDpi="600" verticalDpi="600" orientation="landscape" paperSize="9" scale="53" r:id="rId1"/>
  <headerFooter alignWithMargins="0">
    <oddFooter>&amp;L&amp;9&amp;F&amp;C&amp;A&amp;R&amp;9Page &amp;P of &amp;N</oddFooter>
  </headerFooter>
  <rowBreaks count="1" manualBreakCount="1">
    <brk id="26" max="17" man="1"/>
  </rowBreaks>
</worksheet>
</file>

<file path=xl/worksheets/sheet26.xml><?xml version="1.0" encoding="utf-8"?>
<worksheet xmlns="http://schemas.openxmlformats.org/spreadsheetml/2006/main" xmlns:r="http://schemas.openxmlformats.org/officeDocument/2006/relationships">
  <sheetPr>
    <pageSetUpPr fitToPage="1"/>
  </sheetPr>
  <dimension ref="A2:J2"/>
  <sheetViews>
    <sheetView view="pageBreakPreview" zoomScaleSheetLayoutView="100" zoomScalePageLayoutView="0" workbookViewId="0" topLeftCell="A1">
      <selection activeCell="G40" sqref="G40"/>
    </sheetView>
  </sheetViews>
  <sheetFormatPr defaultColWidth="9.140625" defaultRowHeight="12.75"/>
  <cols>
    <col min="1" max="1" width="11.28125" style="0" customWidth="1"/>
    <col min="2" max="2" width="55.421875" style="0" customWidth="1"/>
  </cols>
  <sheetData>
    <row r="2" spans="1:10" ht="39" customHeight="1">
      <c r="A2" s="881" t="s">
        <v>87</v>
      </c>
      <c r="B2" s="882" t="s">
        <v>88</v>
      </c>
      <c r="C2" s="809"/>
      <c r="D2" s="809"/>
      <c r="E2" s="809"/>
      <c r="F2" s="809"/>
      <c r="G2" s="809"/>
      <c r="H2" s="809"/>
      <c r="I2" s="809"/>
      <c r="J2" s="809"/>
    </row>
  </sheetData>
  <sheetProtection/>
  <printOptions/>
  <pageMargins left="0.7480314960629921" right="0.7480314960629921" top="0.984251968503937" bottom="0.984251968503937" header="0.5118110236220472" footer="0.5118110236220472"/>
  <pageSetup fitToHeight="0" fitToWidth="1"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J60"/>
  <sheetViews>
    <sheetView zoomScale="70" zoomScaleNormal="70" zoomScalePageLayoutView="0" workbookViewId="0" topLeftCell="A1">
      <selection activeCell="A26" sqref="A2:A26"/>
    </sheetView>
  </sheetViews>
  <sheetFormatPr defaultColWidth="9.140625" defaultRowHeight="12.75"/>
  <cols>
    <col min="1" max="1" width="75.57421875" style="134" customWidth="1"/>
    <col min="2" max="2" width="61.140625" style="113" customWidth="1"/>
    <col min="3" max="3" width="28.28125" style="113" hidden="1" customWidth="1"/>
    <col min="4" max="4" width="49.8515625" style="15" customWidth="1"/>
    <col min="5" max="5" width="42.421875" style="15" customWidth="1"/>
    <col min="6" max="6" width="33.28125" style="0" hidden="1" customWidth="1"/>
    <col min="7" max="7" width="12.57421875" style="0" customWidth="1"/>
    <col min="8" max="8" width="74.57421875" style="131" customWidth="1"/>
    <col min="10" max="10" width="43.00390625" style="0" bestFit="1" customWidth="1"/>
  </cols>
  <sheetData>
    <row r="1" spans="1:10" ht="15">
      <c r="A1" s="100" t="s">
        <v>117</v>
      </c>
      <c r="B1" s="100" t="s">
        <v>118</v>
      </c>
      <c r="C1" s="101" t="s">
        <v>119</v>
      </c>
      <c r="D1" s="102" t="s">
        <v>120</v>
      </c>
      <c r="E1" s="103" t="s">
        <v>121</v>
      </c>
      <c r="F1" s="104"/>
      <c r="G1" s="105"/>
      <c r="H1" s="106"/>
      <c r="J1" s="107"/>
    </row>
    <row r="2" spans="1:10" ht="14.25">
      <c r="A2" s="108" t="s">
        <v>122</v>
      </c>
      <c r="B2" s="108" t="s">
        <v>122</v>
      </c>
      <c r="C2" s="108" t="s">
        <v>122</v>
      </c>
      <c r="D2" s="108" t="s">
        <v>122</v>
      </c>
      <c r="E2" s="108" t="s">
        <v>122</v>
      </c>
      <c r="F2" s="104"/>
      <c r="G2" s="105"/>
      <c r="H2" s="106"/>
      <c r="J2" s="108" t="s">
        <v>122</v>
      </c>
    </row>
    <row r="3" spans="1:10" ht="28.5">
      <c r="A3" s="1272" t="s">
        <v>580</v>
      </c>
      <c r="B3" s="109" t="s">
        <v>123</v>
      </c>
      <c r="C3" s="110" t="s">
        <v>124</v>
      </c>
      <c r="D3" s="111" t="s">
        <v>125</v>
      </c>
      <c r="E3" s="112" t="s">
        <v>126</v>
      </c>
      <c r="F3" s="113" t="s">
        <v>127</v>
      </c>
      <c r="G3" s="105"/>
      <c r="H3" s="106"/>
      <c r="J3" s="108" t="s">
        <v>175</v>
      </c>
    </row>
    <row r="4" spans="1:10" ht="28.5">
      <c r="A4" s="1273" t="s">
        <v>581</v>
      </c>
      <c r="B4" s="115" t="s">
        <v>128</v>
      </c>
      <c r="C4" s="110" t="s">
        <v>129</v>
      </c>
      <c r="D4" s="116" t="s">
        <v>130</v>
      </c>
      <c r="E4" s="117" t="s">
        <v>131</v>
      </c>
      <c r="F4" s="113" t="s">
        <v>132</v>
      </c>
      <c r="G4" s="118"/>
      <c r="H4" s="119"/>
      <c r="J4" s="120"/>
    </row>
    <row r="5" spans="1:10" ht="42.75">
      <c r="A5" s="114" t="s">
        <v>133</v>
      </c>
      <c r="B5" s="115" t="s">
        <v>134</v>
      </c>
      <c r="C5" s="15"/>
      <c r="D5" s="116" t="s">
        <v>135</v>
      </c>
      <c r="E5" s="117" t="s">
        <v>136</v>
      </c>
      <c r="F5" s="113" t="s">
        <v>137</v>
      </c>
      <c r="G5" s="118"/>
      <c r="H5" s="119"/>
      <c r="J5" s="120"/>
    </row>
    <row r="6" spans="1:10" ht="42.75">
      <c r="A6" s="1273" t="s">
        <v>582</v>
      </c>
      <c r="B6" s="115" t="s">
        <v>138</v>
      </c>
      <c r="C6" s="15"/>
      <c r="D6" s="116" t="s">
        <v>139</v>
      </c>
      <c r="E6" s="117" t="s">
        <v>140</v>
      </c>
      <c r="G6" s="118"/>
      <c r="H6" s="119"/>
      <c r="J6" s="120"/>
    </row>
    <row r="7" spans="1:10" ht="42.75">
      <c r="A7" s="114" t="s">
        <v>141</v>
      </c>
      <c r="B7" s="115" t="s">
        <v>142</v>
      </c>
      <c r="C7" s="15"/>
      <c r="D7" s="116" t="s">
        <v>143</v>
      </c>
      <c r="E7" s="117" t="s">
        <v>144</v>
      </c>
      <c r="G7" s="118"/>
      <c r="H7" s="119"/>
      <c r="J7" s="120"/>
    </row>
    <row r="8" spans="1:10" ht="42.75">
      <c r="A8" s="114" t="s">
        <v>247</v>
      </c>
      <c r="B8" s="121" t="s">
        <v>248</v>
      </c>
      <c r="C8" s="15"/>
      <c r="D8" s="116" t="s">
        <v>249</v>
      </c>
      <c r="E8" s="117" t="s">
        <v>250</v>
      </c>
      <c r="G8" s="118"/>
      <c r="H8" s="119"/>
      <c r="J8" s="120"/>
    </row>
    <row r="9" spans="1:10" ht="28.5">
      <c r="A9" s="114" t="s">
        <v>251</v>
      </c>
      <c r="B9" s="122"/>
      <c r="C9" s="15"/>
      <c r="D9" s="116" t="s">
        <v>252</v>
      </c>
      <c r="E9" s="117" t="s">
        <v>253</v>
      </c>
      <c r="G9" s="118"/>
      <c r="H9" s="119"/>
      <c r="J9" s="120"/>
    </row>
    <row r="10" spans="1:10" ht="42.75">
      <c r="A10" s="115" t="s">
        <v>254</v>
      </c>
      <c r="C10" s="15"/>
      <c r="D10" s="116" t="s">
        <v>255</v>
      </c>
      <c r="E10" s="117" t="s">
        <v>256</v>
      </c>
      <c r="G10" s="118"/>
      <c r="H10" s="119"/>
      <c r="J10" s="120"/>
    </row>
    <row r="11" spans="1:10" ht="42.75">
      <c r="A11" s="114" t="s">
        <v>257</v>
      </c>
      <c r="C11" s="15"/>
      <c r="D11" s="116" t="s">
        <v>258</v>
      </c>
      <c r="E11" s="117" t="s">
        <v>259</v>
      </c>
      <c r="G11" s="118"/>
      <c r="H11" s="119"/>
      <c r="J11" s="120"/>
    </row>
    <row r="12" spans="1:10" ht="42.75">
      <c r="A12" s="114" t="s">
        <v>260</v>
      </c>
      <c r="C12" s="15"/>
      <c r="D12" s="116" t="s">
        <v>261</v>
      </c>
      <c r="E12" s="117" t="s">
        <v>262</v>
      </c>
      <c r="G12" s="118"/>
      <c r="H12" s="119"/>
      <c r="J12" s="120"/>
    </row>
    <row r="13" spans="1:10" ht="28.5">
      <c r="A13" s="114" t="s">
        <v>197</v>
      </c>
      <c r="C13" s="15"/>
      <c r="D13" s="116" t="s">
        <v>266</v>
      </c>
      <c r="E13" s="117" t="s">
        <v>267</v>
      </c>
      <c r="G13" s="118"/>
      <c r="H13" s="119"/>
      <c r="J13" s="120"/>
    </row>
    <row r="14" spans="1:10" ht="28.5">
      <c r="A14" s="114" t="s">
        <v>268</v>
      </c>
      <c r="C14" s="15"/>
      <c r="D14" s="116" t="s">
        <v>269</v>
      </c>
      <c r="E14" s="117" t="s">
        <v>270</v>
      </c>
      <c r="G14" s="118"/>
      <c r="H14" s="119"/>
      <c r="J14" s="120"/>
    </row>
    <row r="15" spans="1:10" ht="42.75">
      <c r="A15" s="115" t="s">
        <v>280</v>
      </c>
      <c r="B15" s="115" t="s">
        <v>271</v>
      </c>
      <c r="C15" s="15"/>
      <c r="D15" s="123" t="s">
        <v>272</v>
      </c>
      <c r="E15" s="117" t="s">
        <v>273</v>
      </c>
      <c r="G15" s="118"/>
      <c r="H15" s="119"/>
      <c r="J15" s="120"/>
    </row>
    <row r="16" spans="1:10" ht="28.5">
      <c r="A16" s="115" t="s">
        <v>284</v>
      </c>
      <c r="B16" s="115" t="s">
        <v>274</v>
      </c>
      <c r="C16" s="15"/>
      <c r="D16" s="124"/>
      <c r="E16" s="117" t="s">
        <v>275</v>
      </c>
      <c r="G16" s="118"/>
      <c r="H16" s="119"/>
      <c r="J16" s="125"/>
    </row>
    <row r="17" spans="1:10" ht="28.5">
      <c r="A17" s="115" t="s">
        <v>286</v>
      </c>
      <c r="B17" s="115" t="s">
        <v>276</v>
      </c>
      <c r="C17" s="15"/>
      <c r="D17" s="126"/>
      <c r="E17" s="117" t="s">
        <v>277</v>
      </c>
      <c r="G17" s="118"/>
      <c r="H17" s="119"/>
      <c r="J17" s="120"/>
    </row>
    <row r="18" spans="1:10" ht="28.5">
      <c r="A18" s="115" t="s">
        <v>288</v>
      </c>
      <c r="B18" s="115" t="s">
        <v>278</v>
      </c>
      <c r="C18" s="15"/>
      <c r="D18" s="127"/>
      <c r="E18" s="117" t="s">
        <v>279</v>
      </c>
      <c r="G18" s="118"/>
      <c r="H18" s="119"/>
      <c r="J18" s="120"/>
    </row>
    <row r="19" spans="1:8" ht="14.25">
      <c r="A19" s="115" t="s">
        <v>583</v>
      </c>
      <c r="C19" s="15"/>
      <c r="E19" s="117" t="s">
        <v>281</v>
      </c>
      <c r="G19" s="118"/>
      <c r="H19" s="119"/>
    </row>
    <row r="20" spans="1:8" ht="28.5">
      <c r="A20" s="114" t="s">
        <v>289</v>
      </c>
      <c r="B20" s="115" t="s">
        <v>282</v>
      </c>
      <c r="C20" s="15"/>
      <c r="E20" s="117" t="s">
        <v>283</v>
      </c>
      <c r="G20" s="118"/>
      <c r="H20" s="119"/>
    </row>
    <row r="21" spans="1:8" ht="42.75">
      <c r="A21" s="114" t="s">
        <v>291</v>
      </c>
      <c r="B21" s="114" t="s">
        <v>290</v>
      </c>
      <c r="C21" s="15"/>
      <c r="E21" s="117" t="s">
        <v>285</v>
      </c>
      <c r="G21" s="118"/>
      <c r="H21" s="119"/>
    </row>
    <row r="22" spans="1:8" ht="14.25">
      <c r="A22" s="114" t="s">
        <v>292</v>
      </c>
      <c r="C22" s="15"/>
      <c r="E22" s="128" t="s">
        <v>287</v>
      </c>
      <c r="G22" s="118"/>
      <c r="H22" s="119"/>
    </row>
    <row r="23" spans="1:8" ht="14.25">
      <c r="A23" s="114" t="s">
        <v>293</v>
      </c>
      <c r="C23" s="15"/>
      <c r="E23" s="129"/>
      <c r="G23" s="105"/>
      <c r="H23" s="130"/>
    </row>
    <row r="24" spans="1:8" ht="14.25">
      <c r="A24" s="114" t="s">
        <v>294</v>
      </c>
      <c r="C24" s="15"/>
      <c r="G24" s="105"/>
      <c r="H24" s="130"/>
    </row>
    <row r="25" spans="1:8" ht="14.25">
      <c r="A25" s="1274" t="s">
        <v>295</v>
      </c>
      <c r="C25" s="15"/>
      <c r="G25" s="105"/>
      <c r="H25" s="130"/>
    </row>
    <row r="26" spans="1:3" ht="14.25">
      <c r="A26" s="1274" t="s">
        <v>584</v>
      </c>
      <c r="C26" s="15"/>
    </row>
    <row r="27" spans="1:3" ht="14.25">
      <c r="A27" s="133"/>
      <c r="C27" s="15"/>
    </row>
    <row r="28" spans="3:10" ht="14.25">
      <c r="C28" s="15"/>
      <c r="J28" s="132"/>
    </row>
    <row r="29" spans="3:10" ht="14.25">
      <c r="C29" s="15"/>
      <c r="J29" s="132"/>
    </row>
    <row r="30" spans="3:10" ht="14.25">
      <c r="C30" s="15"/>
      <c r="J30" s="132"/>
    </row>
    <row r="31" spans="3:10" ht="14.25">
      <c r="C31" s="15"/>
      <c r="J31" s="132"/>
    </row>
    <row r="32" spans="3:10" ht="14.25">
      <c r="C32" s="15"/>
      <c r="J32" s="132"/>
    </row>
    <row r="33" spans="3:10" ht="14.25">
      <c r="C33" s="15"/>
      <c r="J33" s="132"/>
    </row>
    <row r="34" spans="3:10" ht="14.25">
      <c r="C34" s="15"/>
      <c r="J34" s="132"/>
    </row>
    <row r="35" ht="14.25">
      <c r="C35" s="15"/>
    </row>
    <row r="36" ht="14.25">
      <c r="C36" s="15"/>
    </row>
    <row r="37" ht="14.25">
      <c r="C37" s="15"/>
    </row>
    <row r="38" spans="3:5" ht="14.25">
      <c r="C38" s="15"/>
      <c r="E38" s="135"/>
    </row>
    <row r="39" ht="14.25">
      <c r="C39" s="15"/>
    </row>
    <row r="40" ht="14.25">
      <c r="C40" s="15"/>
    </row>
    <row r="41" spans="3:5" ht="14.25">
      <c r="C41" s="15"/>
      <c r="E41" s="136"/>
    </row>
    <row r="42" ht="14.25">
      <c r="C42" s="15"/>
    </row>
    <row r="43" ht="14.25">
      <c r="C43" s="15"/>
    </row>
    <row r="44" ht="14.25">
      <c r="C44" s="15"/>
    </row>
    <row r="45" ht="14.25">
      <c r="C45" s="15"/>
    </row>
    <row r="46" ht="14.25">
      <c r="C46" s="15"/>
    </row>
    <row r="47" ht="14.25">
      <c r="C47" s="15"/>
    </row>
    <row r="48" ht="14.25">
      <c r="C48" s="15"/>
    </row>
    <row r="49" ht="14.25">
      <c r="C49" s="15"/>
    </row>
    <row r="50" ht="14.25">
      <c r="C50" s="15"/>
    </row>
    <row r="51" ht="14.25">
      <c r="C51" s="15"/>
    </row>
    <row r="52" ht="14.25">
      <c r="C52" s="15"/>
    </row>
    <row r="53" spans="3:5" ht="14.25">
      <c r="C53" s="15"/>
      <c r="E53" s="136"/>
    </row>
    <row r="54" spans="3:5" ht="14.25">
      <c r="C54" s="15"/>
      <c r="E54" s="136"/>
    </row>
    <row r="55" ht="14.25">
      <c r="C55" s="15"/>
    </row>
    <row r="56" ht="14.25">
      <c r="C56" s="15"/>
    </row>
    <row r="60" ht="14.25">
      <c r="E60" s="137"/>
    </row>
  </sheetData>
  <sheetProtection/>
  <printOptions/>
  <pageMargins left="0.17" right="0.16" top="0.19" bottom="0.17" header="0.17" footer="0.17"/>
  <pageSetup horizontalDpi="600" verticalDpi="600" orientation="landscape" paperSize="9" scale="70" r:id="rId1"/>
</worksheet>
</file>

<file path=xl/worksheets/sheet28.xml><?xml version="1.0" encoding="utf-8"?>
<worksheet xmlns="http://schemas.openxmlformats.org/spreadsheetml/2006/main" xmlns:r="http://schemas.openxmlformats.org/officeDocument/2006/relationships">
  <dimension ref="A1:G40"/>
  <sheetViews>
    <sheetView zoomScale="85" zoomScaleNormal="85" zoomScalePageLayoutView="0" workbookViewId="0" topLeftCell="A1">
      <selection activeCell="A14" sqref="A14"/>
    </sheetView>
  </sheetViews>
  <sheetFormatPr defaultColWidth="9.140625" defaultRowHeight="12.75"/>
  <cols>
    <col min="1" max="1" width="69.28125" style="150" customWidth="1"/>
    <col min="2" max="2" width="74.00390625" style="150" customWidth="1"/>
    <col min="3" max="3" width="0" style="136" hidden="1" customWidth="1"/>
    <col min="4" max="4" width="29.57421875" style="136" customWidth="1"/>
    <col min="5" max="5" width="40.140625" style="150" customWidth="1"/>
    <col min="6" max="6" width="41.7109375" style="0" customWidth="1"/>
  </cols>
  <sheetData>
    <row r="1" spans="1:7" ht="15">
      <c r="A1" s="100" t="s">
        <v>117</v>
      </c>
      <c r="B1" s="100" t="s">
        <v>118</v>
      </c>
      <c r="C1" s="103" t="s">
        <v>119</v>
      </c>
      <c r="D1" s="102" t="s">
        <v>120</v>
      </c>
      <c r="E1" s="138" t="s">
        <v>121</v>
      </c>
      <c r="G1" s="3"/>
    </row>
    <row r="2" spans="1:7" ht="28.5">
      <c r="A2" s="139" t="s">
        <v>296</v>
      </c>
      <c r="B2" s="139" t="s">
        <v>296</v>
      </c>
      <c r="C2" s="139" t="s">
        <v>296</v>
      </c>
      <c r="D2" s="139" t="s">
        <v>296</v>
      </c>
      <c r="E2" s="139" t="s">
        <v>296</v>
      </c>
      <c r="G2" s="3"/>
    </row>
    <row r="3" spans="1:7" ht="14.25">
      <c r="A3" s="139" t="s">
        <v>297</v>
      </c>
      <c r="B3" s="139" t="s">
        <v>298</v>
      </c>
      <c r="C3" s="110" t="s">
        <v>124</v>
      </c>
      <c r="D3" s="140" t="s">
        <v>299</v>
      </c>
      <c r="E3" s="112" t="s">
        <v>126</v>
      </c>
      <c r="G3" s="20"/>
    </row>
    <row r="4" spans="1:7" ht="28.5">
      <c r="A4" s="141" t="s">
        <v>300</v>
      </c>
      <c r="B4" s="141" t="s">
        <v>301</v>
      </c>
      <c r="C4" s="110" t="s">
        <v>129</v>
      </c>
      <c r="D4" s="142" t="s">
        <v>302</v>
      </c>
      <c r="E4" s="117" t="s">
        <v>131</v>
      </c>
      <c r="G4" s="20"/>
    </row>
    <row r="5" spans="1:7" ht="14.25">
      <c r="A5" s="141" t="s">
        <v>333</v>
      </c>
      <c r="B5" s="143" t="s">
        <v>334</v>
      </c>
      <c r="C5" s="15"/>
      <c r="D5" s="144" t="s">
        <v>335</v>
      </c>
      <c r="E5" s="117" t="s">
        <v>136</v>
      </c>
      <c r="G5" s="20"/>
    </row>
    <row r="6" spans="1:7" ht="14.25">
      <c r="A6" s="141" t="s">
        <v>336</v>
      </c>
      <c r="B6" s="145"/>
      <c r="C6" s="15"/>
      <c r="D6" s="15"/>
      <c r="E6" s="117" t="s">
        <v>140</v>
      </c>
      <c r="G6" s="20"/>
    </row>
    <row r="7" spans="1:7" ht="28.5">
      <c r="A7" s="141" t="s">
        <v>337</v>
      </c>
      <c r="B7" s="145"/>
      <c r="C7" s="15"/>
      <c r="D7" s="15"/>
      <c r="E7" s="117" t="s">
        <v>144</v>
      </c>
      <c r="G7" s="20"/>
    </row>
    <row r="8" spans="1:7" ht="28.5">
      <c r="A8" s="141" t="s">
        <v>338</v>
      </c>
      <c r="B8" s="145"/>
      <c r="C8" s="15"/>
      <c r="D8" s="15"/>
      <c r="E8" s="117" t="s">
        <v>250</v>
      </c>
      <c r="G8" s="20"/>
    </row>
    <row r="9" spans="1:7" ht="14.25">
      <c r="A9" s="141" t="s">
        <v>339</v>
      </c>
      <c r="B9" s="146"/>
      <c r="C9" s="15"/>
      <c r="D9" s="15"/>
      <c r="E9" s="117" t="s">
        <v>253</v>
      </c>
      <c r="G9" s="20"/>
    </row>
    <row r="10" spans="1:7" ht="14.25">
      <c r="A10" s="141" t="s">
        <v>340</v>
      </c>
      <c r="B10" s="146"/>
      <c r="C10" s="15"/>
      <c r="D10" s="15"/>
      <c r="E10" s="117" t="s">
        <v>256</v>
      </c>
      <c r="G10" s="20"/>
    </row>
    <row r="11" spans="1:7" ht="14.25">
      <c r="A11" s="141" t="s">
        <v>341</v>
      </c>
      <c r="B11" s="146"/>
      <c r="C11" s="15"/>
      <c r="D11" s="15"/>
      <c r="E11" s="117" t="s">
        <v>259</v>
      </c>
      <c r="G11" s="20"/>
    </row>
    <row r="12" spans="1:7" ht="28.5">
      <c r="A12" s="141" t="s">
        <v>349</v>
      </c>
      <c r="B12" s="146"/>
      <c r="C12" s="15"/>
      <c r="D12" s="15"/>
      <c r="E12" s="117" t="s">
        <v>262</v>
      </c>
      <c r="G12" s="20"/>
    </row>
    <row r="13" spans="1:7" ht="14.25">
      <c r="A13" s="141" t="s">
        <v>350</v>
      </c>
      <c r="B13" s="146"/>
      <c r="C13" s="15"/>
      <c r="D13" s="15"/>
      <c r="E13" s="117" t="s">
        <v>267</v>
      </c>
      <c r="G13" s="20"/>
    </row>
    <row r="14" spans="1:7" ht="14.25">
      <c r="A14" s="141" t="s">
        <v>351</v>
      </c>
      <c r="B14" s="146"/>
      <c r="C14" s="15"/>
      <c r="D14" s="15"/>
      <c r="E14" s="117" t="s">
        <v>270</v>
      </c>
      <c r="G14" s="20"/>
    </row>
    <row r="15" spans="1:7" ht="14.25">
      <c r="A15" s="1277" t="s">
        <v>352</v>
      </c>
      <c r="B15" s="146"/>
      <c r="C15" s="15"/>
      <c r="D15" s="15"/>
      <c r="E15" s="117"/>
      <c r="G15" s="20"/>
    </row>
    <row r="16" spans="1:7" ht="14.25">
      <c r="A16" s="1277" t="s">
        <v>587</v>
      </c>
      <c r="B16" s="146"/>
      <c r="C16" s="15"/>
      <c r="D16" s="15"/>
      <c r="E16" s="117"/>
      <c r="G16" s="20"/>
    </row>
    <row r="17" spans="1:7" ht="28.5">
      <c r="A17" s="128" t="s">
        <v>583</v>
      </c>
      <c r="B17" s="146"/>
      <c r="C17" s="15"/>
      <c r="D17" s="15"/>
      <c r="E17" s="117" t="s">
        <v>273</v>
      </c>
      <c r="G17" s="20"/>
    </row>
    <row r="18" spans="1:7" ht="14.25">
      <c r="A18" s="146"/>
      <c r="B18" s="146"/>
      <c r="C18" s="15"/>
      <c r="D18" s="15"/>
      <c r="E18" s="117" t="s">
        <v>275</v>
      </c>
      <c r="G18" s="20"/>
    </row>
    <row r="19" spans="1:7" ht="14.25">
      <c r="A19" s="146"/>
      <c r="B19" s="146"/>
      <c r="C19" s="15"/>
      <c r="D19" s="15"/>
      <c r="E19" s="117" t="s">
        <v>277</v>
      </c>
      <c r="G19" s="20"/>
    </row>
    <row r="20" spans="1:5" ht="14.25">
      <c r="A20" s="146"/>
      <c r="B20" s="146"/>
      <c r="C20" s="15"/>
      <c r="D20" s="15"/>
      <c r="E20" s="117" t="s">
        <v>279</v>
      </c>
    </row>
    <row r="21" spans="1:5" ht="14.25">
      <c r="A21" s="146"/>
      <c r="B21" s="146"/>
      <c r="C21" s="15"/>
      <c r="D21" s="15"/>
      <c r="E21" s="117" t="s">
        <v>281</v>
      </c>
    </row>
    <row r="22" spans="1:5" ht="14.25">
      <c r="A22" s="146"/>
      <c r="B22" s="146"/>
      <c r="C22" s="15"/>
      <c r="D22" s="15"/>
      <c r="E22" s="117" t="s">
        <v>283</v>
      </c>
    </row>
    <row r="23" spans="1:5" ht="42.75">
      <c r="A23" s="146"/>
      <c r="B23" s="146"/>
      <c r="C23" s="15"/>
      <c r="D23" s="15"/>
      <c r="E23" s="117" t="s">
        <v>285</v>
      </c>
    </row>
    <row r="24" spans="1:5" ht="14.25">
      <c r="A24" s="146"/>
      <c r="B24" s="113"/>
      <c r="C24" s="15"/>
      <c r="D24" s="15"/>
      <c r="E24" s="117" t="s">
        <v>287</v>
      </c>
    </row>
    <row r="25" spans="1:5" ht="14.25">
      <c r="A25" s="146"/>
      <c r="B25" s="113"/>
      <c r="C25" s="15"/>
      <c r="D25" s="15"/>
      <c r="E25" s="117" t="s">
        <v>353</v>
      </c>
    </row>
    <row r="26" spans="1:5" ht="28.5">
      <c r="A26" s="113"/>
      <c r="B26" s="113"/>
      <c r="C26" s="15"/>
      <c r="D26" s="15"/>
      <c r="E26" s="117" t="s">
        <v>354</v>
      </c>
    </row>
    <row r="27" spans="1:5" ht="14.25">
      <c r="A27" s="113"/>
      <c r="B27" s="113"/>
      <c r="C27" s="15"/>
      <c r="D27" s="15"/>
      <c r="E27" s="147" t="s">
        <v>355</v>
      </c>
    </row>
    <row r="28" spans="1:5" ht="14.25">
      <c r="A28" s="113"/>
      <c r="B28" s="113"/>
      <c r="C28" s="15"/>
      <c r="D28" s="15"/>
      <c r="E28" s="148"/>
    </row>
    <row r="29" spans="1:5" ht="14.25">
      <c r="A29" s="113"/>
      <c r="B29" s="113"/>
      <c r="C29" s="15"/>
      <c r="D29" s="15"/>
      <c r="E29" s="149"/>
    </row>
    <row r="30" spans="1:4" ht="14.25">
      <c r="A30" s="113"/>
      <c r="B30" s="113"/>
      <c r="C30" s="15"/>
      <c r="D30" s="15"/>
    </row>
    <row r="31" spans="1:4" ht="14.25">
      <c r="A31" s="113"/>
      <c r="B31" s="113"/>
      <c r="C31" s="15"/>
      <c r="D31" s="15"/>
    </row>
    <row r="32" spans="1:4" ht="14.25">
      <c r="A32" s="113"/>
      <c r="B32" s="113"/>
      <c r="C32" s="15"/>
      <c r="D32" s="15"/>
    </row>
    <row r="33" spans="1:4" ht="14.25">
      <c r="A33" s="134"/>
      <c r="B33" s="113"/>
      <c r="C33" s="15"/>
      <c r="D33" s="15"/>
    </row>
    <row r="34" spans="1:4" ht="14.25">
      <c r="A34" s="134"/>
      <c r="B34" s="113"/>
      <c r="C34" s="15"/>
      <c r="D34" s="15"/>
    </row>
    <row r="35" spans="1:4" ht="14.25">
      <c r="A35" s="134"/>
      <c r="B35" s="113"/>
      <c r="C35" s="15"/>
      <c r="D35" s="15"/>
    </row>
    <row r="36" spans="1:4" ht="14.25">
      <c r="A36" s="134"/>
      <c r="B36" s="113"/>
      <c r="C36" s="15"/>
      <c r="D36" s="15"/>
    </row>
    <row r="37" spans="1:5" ht="14.25">
      <c r="A37" s="134"/>
      <c r="B37" s="113"/>
      <c r="C37" s="15"/>
      <c r="D37" s="15"/>
      <c r="E37" s="113"/>
    </row>
    <row r="38" spans="1:5" ht="14.25">
      <c r="A38" s="134"/>
      <c r="B38" s="113"/>
      <c r="C38" s="15"/>
      <c r="D38" s="15"/>
      <c r="E38" s="113"/>
    </row>
    <row r="39" spans="1:5" ht="14.25">
      <c r="A39" s="134"/>
      <c r="B39" s="113"/>
      <c r="C39" s="15"/>
      <c r="D39" s="15"/>
      <c r="E39" s="113"/>
    </row>
    <row r="40" spans="1:5" ht="14.25">
      <c r="A40" s="134"/>
      <c r="B40" s="113"/>
      <c r="C40" s="15"/>
      <c r="D40" s="15"/>
      <c r="E40" s="113"/>
    </row>
  </sheetData>
  <sheetProtection/>
  <printOptions/>
  <pageMargins left="0.17" right="0.16" top="0.17" bottom="1" header="0.17" footer="0.5"/>
  <pageSetup horizontalDpi="600" verticalDpi="600" orientation="landscape" paperSize="9" scale="60" r:id="rId1"/>
</worksheet>
</file>

<file path=xl/worksheets/sheet29.xml><?xml version="1.0" encoding="utf-8"?>
<worksheet xmlns="http://schemas.openxmlformats.org/spreadsheetml/2006/main" xmlns:r="http://schemas.openxmlformats.org/officeDocument/2006/relationships">
  <dimension ref="A1:L43"/>
  <sheetViews>
    <sheetView zoomScalePageLayoutView="0" workbookViewId="0" topLeftCell="A3">
      <selection activeCell="A19" sqref="A19"/>
    </sheetView>
  </sheetViews>
  <sheetFormatPr defaultColWidth="9.140625" defaultRowHeight="12.75"/>
  <cols>
    <col min="1" max="1" width="51.00390625" style="163" customWidth="1"/>
    <col min="2" max="2" width="72.140625" style="164" customWidth="1"/>
    <col min="3" max="3" width="0" style="0" hidden="1" customWidth="1"/>
    <col min="4" max="4" width="50.57421875" style="0" customWidth="1"/>
    <col min="5" max="5" width="49.421875" style="0" customWidth="1"/>
    <col min="6" max="6" width="50.421875" style="0" customWidth="1"/>
  </cols>
  <sheetData>
    <row r="1" spans="1:10" ht="12.75">
      <c r="A1" s="151" t="s">
        <v>117</v>
      </c>
      <c r="B1" s="151" t="s">
        <v>118</v>
      </c>
      <c r="C1" s="152" t="s">
        <v>119</v>
      </c>
      <c r="D1" s="153" t="s">
        <v>120</v>
      </c>
      <c r="E1" s="153" t="s">
        <v>121</v>
      </c>
      <c r="G1" s="3"/>
      <c r="H1" s="3"/>
      <c r="I1" s="3"/>
      <c r="J1" s="3"/>
    </row>
    <row r="2" spans="1:10" ht="28.5">
      <c r="A2" s="154" t="s">
        <v>296</v>
      </c>
      <c r="B2" s="154" t="s">
        <v>296</v>
      </c>
      <c r="C2" s="154" t="s">
        <v>296</v>
      </c>
      <c r="D2" s="154" t="s">
        <v>296</v>
      </c>
      <c r="E2" s="154" t="s">
        <v>296</v>
      </c>
      <c r="G2" s="3"/>
      <c r="H2" s="3"/>
      <c r="I2" s="3"/>
      <c r="J2" s="3"/>
    </row>
    <row r="3" spans="1:10" ht="42.75">
      <c r="A3" s="1275" t="s">
        <v>585</v>
      </c>
      <c r="B3" s="139" t="s">
        <v>356</v>
      </c>
      <c r="C3" s="155" t="s">
        <v>124</v>
      </c>
      <c r="D3" s="140" t="s">
        <v>357</v>
      </c>
      <c r="E3" s="112" t="s">
        <v>126</v>
      </c>
      <c r="G3" s="20"/>
      <c r="H3" s="20"/>
      <c r="I3" s="20"/>
      <c r="J3" s="20"/>
    </row>
    <row r="4" spans="1:12" ht="42.75">
      <c r="A4" s="1276" t="s">
        <v>586</v>
      </c>
      <c r="B4" s="141" t="s">
        <v>358</v>
      </c>
      <c r="C4" s="155" t="s">
        <v>129</v>
      </c>
      <c r="D4" s="142" t="s">
        <v>359</v>
      </c>
      <c r="E4" s="117" t="s">
        <v>131</v>
      </c>
      <c r="G4" s="20"/>
      <c r="H4" s="20"/>
      <c r="I4" s="20"/>
      <c r="J4" s="20"/>
      <c r="K4" s="157"/>
      <c r="L4" s="157"/>
    </row>
    <row r="5" spans="1:12" ht="42.75">
      <c r="A5" s="158" t="s">
        <v>360</v>
      </c>
      <c r="B5" s="141" t="s">
        <v>361</v>
      </c>
      <c r="C5" s="3"/>
      <c r="D5" s="142" t="s">
        <v>362</v>
      </c>
      <c r="E5" s="117" t="s">
        <v>136</v>
      </c>
      <c r="G5" s="20"/>
      <c r="H5" s="20"/>
      <c r="I5" s="20"/>
      <c r="J5" s="20"/>
      <c r="K5" s="157"/>
      <c r="L5" s="157"/>
    </row>
    <row r="6" spans="1:12" ht="28.5">
      <c r="A6" s="158" t="s">
        <v>363</v>
      </c>
      <c r="B6" s="141" t="s">
        <v>364</v>
      </c>
      <c r="C6" s="3"/>
      <c r="D6" s="142" t="s">
        <v>149</v>
      </c>
      <c r="E6" s="117" t="s">
        <v>150</v>
      </c>
      <c r="G6" s="20"/>
      <c r="H6" s="20"/>
      <c r="I6" s="20"/>
      <c r="J6" s="20"/>
      <c r="K6" s="157"/>
      <c r="L6" s="157"/>
    </row>
    <row r="7" spans="1:12" ht="14.25">
      <c r="A7" s="158" t="s">
        <v>151</v>
      </c>
      <c r="B7" s="141" t="s">
        <v>152</v>
      </c>
      <c r="C7" s="3"/>
      <c r="D7" s="142" t="s">
        <v>153</v>
      </c>
      <c r="E7" s="117" t="s">
        <v>144</v>
      </c>
      <c r="G7" s="20"/>
      <c r="H7" s="20"/>
      <c r="I7" s="20"/>
      <c r="J7" s="20"/>
      <c r="K7" s="157"/>
      <c r="L7" s="157"/>
    </row>
    <row r="8" spans="1:12" ht="28.5">
      <c r="A8" s="156" t="s">
        <v>154</v>
      </c>
      <c r="B8" s="141" t="s">
        <v>155</v>
      </c>
      <c r="C8" s="3"/>
      <c r="D8" s="142" t="s">
        <v>156</v>
      </c>
      <c r="E8" s="117" t="s">
        <v>250</v>
      </c>
      <c r="G8" s="20"/>
      <c r="H8" s="20"/>
      <c r="I8" s="20"/>
      <c r="J8" s="20"/>
      <c r="K8" s="157"/>
      <c r="L8" s="157"/>
    </row>
    <row r="9" spans="1:12" ht="42.75">
      <c r="A9" s="156" t="s">
        <v>157</v>
      </c>
      <c r="B9" s="141" t="s">
        <v>158</v>
      </c>
      <c r="C9" s="3"/>
      <c r="D9" s="142" t="s">
        <v>159</v>
      </c>
      <c r="E9" s="117" t="s">
        <v>253</v>
      </c>
      <c r="G9" s="20"/>
      <c r="H9" s="20"/>
      <c r="I9" s="20"/>
      <c r="J9" s="20"/>
      <c r="K9" s="157"/>
      <c r="L9" s="157"/>
    </row>
    <row r="10" spans="1:12" ht="14.25">
      <c r="A10" s="156" t="s">
        <v>162</v>
      </c>
      <c r="B10" s="128" t="s">
        <v>163</v>
      </c>
      <c r="C10" s="3"/>
      <c r="D10" s="144" t="s">
        <v>164</v>
      </c>
      <c r="E10" s="117" t="s">
        <v>165</v>
      </c>
      <c r="G10" s="20"/>
      <c r="H10" s="20"/>
      <c r="I10" s="20"/>
      <c r="J10" s="20"/>
      <c r="K10" s="157"/>
      <c r="L10" s="157"/>
    </row>
    <row r="11" spans="1:12" ht="14.25">
      <c r="A11" s="156" t="s">
        <v>166</v>
      </c>
      <c r="B11" s="113"/>
      <c r="C11" s="3"/>
      <c r="D11" s="15"/>
      <c r="E11" s="117" t="s">
        <v>167</v>
      </c>
      <c r="G11" s="20"/>
      <c r="H11" s="20"/>
      <c r="I11" s="20"/>
      <c r="J11" s="20"/>
      <c r="K11" s="157"/>
      <c r="L11" s="157"/>
    </row>
    <row r="12" spans="1:12" ht="14.25">
      <c r="A12" s="156" t="s">
        <v>168</v>
      </c>
      <c r="B12" s="113"/>
      <c r="C12" s="3"/>
      <c r="D12" s="15"/>
      <c r="E12" s="117" t="s">
        <v>256</v>
      </c>
      <c r="G12" s="20"/>
      <c r="H12" s="20"/>
      <c r="I12" s="20"/>
      <c r="J12" s="20"/>
      <c r="K12" s="157"/>
      <c r="L12" s="157"/>
    </row>
    <row r="13" spans="1:12" ht="14.25">
      <c r="A13" s="156" t="s">
        <v>169</v>
      </c>
      <c r="B13" s="113"/>
      <c r="C13" s="3"/>
      <c r="D13" s="15"/>
      <c r="E13" s="117" t="s">
        <v>259</v>
      </c>
      <c r="G13" s="20"/>
      <c r="H13" s="20"/>
      <c r="I13" s="20"/>
      <c r="J13" s="20"/>
      <c r="K13" s="157"/>
      <c r="L13" s="157"/>
    </row>
    <row r="14" spans="1:12" ht="28.5">
      <c r="A14" s="156" t="s">
        <v>170</v>
      </c>
      <c r="B14" s="113"/>
      <c r="C14" s="3"/>
      <c r="D14" s="15"/>
      <c r="E14" s="117" t="s">
        <v>262</v>
      </c>
      <c r="G14" s="20"/>
      <c r="H14" s="20"/>
      <c r="I14" s="20"/>
      <c r="J14" s="20"/>
      <c r="K14" s="157"/>
      <c r="L14" s="157"/>
    </row>
    <row r="15" spans="1:12" ht="42.75">
      <c r="A15" s="156" t="s">
        <v>171</v>
      </c>
      <c r="B15" s="113"/>
      <c r="C15" s="3"/>
      <c r="D15" s="15"/>
      <c r="E15" s="117" t="s">
        <v>267</v>
      </c>
      <c r="G15" s="20"/>
      <c r="H15" s="20"/>
      <c r="I15" s="20"/>
      <c r="J15" s="20"/>
      <c r="K15" s="157"/>
      <c r="L15" s="157"/>
    </row>
    <row r="16" spans="1:12" ht="14.25">
      <c r="A16" s="156" t="s">
        <v>172</v>
      </c>
      <c r="B16" s="113"/>
      <c r="C16" s="3"/>
      <c r="D16" s="15"/>
      <c r="E16" s="117" t="s">
        <v>270</v>
      </c>
      <c r="G16" s="20"/>
      <c r="H16" s="20"/>
      <c r="I16" s="20"/>
      <c r="J16" s="20"/>
      <c r="K16" s="157"/>
      <c r="L16" s="157"/>
    </row>
    <row r="17" spans="1:12" ht="28.5">
      <c r="A17" s="156" t="s">
        <v>583</v>
      </c>
      <c r="B17" s="113"/>
      <c r="C17" s="3"/>
      <c r="D17" s="15"/>
      <c r="E17" s="117" t="s">
        <v>273</v>
      </c>
      <c r="G17" s="20"/>
      <c r="H17" s="20"/>
      <c r="I17" s="20"/>
      <c r="J17" s="20"/>
      <c r="K17" s="157"/>
      <c r="L17" s="157"/>
    </row>
    <row r="18" spans="1:12" ht="14.25">
      <c r="A18" s="1276" t="s">
        <v>289</v>
      </c>
      <c r="B18" s="113"/>
      <c r="C18" s="3"/>
      <c r="D18" s="15"/>
      <c r="E18" s="117" t="s">
        <v>275</v>
      </c>
      <c r="G18" s="3"/>
      <c r="H18" s="3"/>
      <c r="I18" s="3"/>
      <c r="J18" s="3"/>
      <c r="K18" s="157"/>
      <c r="L18" s="157"/>
    </row>
    <row r="19" spans="1:10" ht="14.25">
      <c r="A19" s="156" t="s">
        <v>291</v>
      </c>
      <c r="B19" s="159"/>
      <c r="C19" s="3"/>
      <c r="D19" s="15"/>
      <c r="E19" s="117" t="s">
        <v>277</v>
      </c>
      <c r="G19" s="3"/>
      <c r="H19" s="3"/>
      <c r="I19" s="3"/>
      <c r="J19" s="3"/>
    </row>
    <row r="20" spans="1:10" ht="14.25">
      <c r="A20" s="156" t="s">
        <v>292</v>
      </c>
      <c r="B20" s="159"/>
      <c r="C20" s="3"/>
      <c r="D20" s="15"/>
      <c r="E20" s="117" t="s">
        <v>279</v>
      </c>
      <c r="G20" s="3"/>
      <c r="H20" s="3"/>
      <c r="I20" s="3"/>
      <c r="J20" s="3"/>
    </row>
    <row r="21" spans="1:10" ht="14.25">
      <c r="A21" s="156" t="s">
        <v>293</v>
      </c>
      <c r="B21" s="159"/>
      <c r="C21" s="3"/>
      <c r="D21" s="15"/>
      <c r="E21" s="117" t="s">
        <v>281</v>
      </c>
      <c r="G21" s="3"/>
      <c r="H21" s="3"/>
      <c r="I21" s="3"/>
      <c r="J21" s="3"/>
    </row>
    <row r="22" spans="1:10" ht="14.25">
      <c r="A22" s="156" t="s">
        <v>294</v>
      </c>
      <c r="B22" s="113"/>
      <c r="C22" s="3"/>
      <c r="D22" s="15"/>
      <c r="E22" s="117" t="s">
        <v>283</v>
      </c>
      <c r="G22" s="3"/>
      <c r="H22" s="3"/>
      <c r="I22" s="3"/>
      <c r="J22" s="3"/>
    </row>
    <row r="23" spans="1:10" ht="42.75">
      <c r="A23" s="156" t="s">
        <v>295</v>
      </c>
      <c r="B23" s="113"/>
      <c r="C23" s="3"/>
      <c r="D23" s="15"/>
      <c r="E23" s="117" t="s">
        <v>285</v>
      </c>
      <c r="G23" s="3"/>
      <c r="H23" s="3"/>
      <c r="I23" s="3"/>
      <c r="J23" s="3"/>
    </row>
    <row r="24" spans="1:10" ht="14.25">
      <c r="A24" s="160" t="s">
        <v>173</v>
      </c>
      <c r="B24" s="113"/>
      <c r="C24" s="3"/>
      <c r="D24" s="15"/>
      <c r="E24" s="117" t="s">
        <v>287</v>
      </c>
      <c r="G24" s="3"/>
      <c r="H24" s="3"/>
      <c r="I24" s="3"/>
      <c r="J24" s="3"/>
    </row>
    <row r="25" spans="1:10" ht="14.25">
      <c r="A25" s="161"/>
      <c r="B25" s="113"/>
      <c r="C25" s="3"/>
      <c r="D25" s="3"/>
      <c r="E25" s="160" t="s">
        <v>174</v>
      </c>
      <c r="G25" s="3"/>
      <c r="H25" s="3"/>
      <c r="I25" s="3"/>
      <c r="J25" s="3"/>
    </row>
    <row r="26" spans="1:6" ht="14.25">
      <c r="A26" s="161"/>
      <c r="B26" s="113"/>
      <c r="C26" s="3"/>
      <c r="D26" s="3"/>
      <c r="E26" s="136"/>
      <c r="F26" s="3"/>
    </row>
    <row r="27" spans="1:5" ht="14.25">
      <c r="A27" s="161"/>
      <c r="B27" s="113"/>
      <c r="C27" s="3"/>
      <c r="D27" s="3"/>
      <c r="E27" s="136"/>
    </row>
    <row r="28" spans="1:5" ht="14.25">
      <c r="A28" s="161"/>
      <c r="B28" s="113"/>
      <c r="C28" s="3"/>
      <c r="D28" s="3"/>
      <c r="E28" s="15"/>
    </row>
    <row r="29" spans="1:5" ht="14.25">
      <c r="A29" s="161"/>
      <c r="B29" s="113"/>
      <c r="C29" s="3"/>
      <c r="D29" s="3"/>
      <c r="E29" s="15"/>
    </row>
    <row r="30" spans="1:5" ht="14.25">
      <c r="A30" s="161"/>
      <c r="B30" s="113"/>
      <c r="C30" s="3"/>
      <c r="D30" s="3"/>
      <c r="E30" s="15"/>
    </row>
    <row r="31" spans="1:5" ht="14.25">
      <c r="A31" s="161"/>
      <c r="B31" s="113"/>
      <c r="C31" s="3"/>
      <c r="D31" s="3"/>
      <c r="E31" s="15"/>
    </row>
    <row r="32" spans="1:5" ht="14.25">
      <c r="A32" s="162"/>
      <c r="B32" s="113"/>
      <c r="C32" s="3"/>
      <c r="D32" s="3"/>
      <c r="E32" s="15"/>
    </row>
    <row r="33" spans="1:5" ht="14.25">
      <c r="A33" s="162"/>
      <c r="B33" s="113"/>
      <c r="C33" s="3"/>
      <c r="D33" s="3"/>
      <c r="E33" s="15"/>
    </row>
    <row r="34" spans="1:5" ht="14.25">
      <c r="A34" s="162"/>
      <c r="B34" s="113"/>
      <c r="C34" s="3"/>
      <c r="D34" s="3"/>
      <c r="E34" s="15"/>
    </row>
    <row r="35" spans="1:5" ht="14.25">
      <c r="A35" s="162"/>
      <c r="B35" s="113"/>
      <c r="C35" s="3"/>
      <c r="D35" s="3"/>
      <c r="E35" s="15"/>
    </row>
    <row r="36" spans="1:5" ht="14.25">
      <c r="A36" s="162"/>
      <c r="B36" s="113"/>
      <c r="C36" s="3"/>
      <c r="D36" s="3"/>
      <c r="E36" s="15"/>
    </row>
    <row r="37" spans="1:5" ht="14.25">
      <c r="A37" s="162"/>
      <c r="B37" s="113"/>
      <c r="C37" s="3"/>
      <c r="D37" s="3"/>
      <c r="E37" s="15"/>
    </row>
    <row r="38" spans="1:5" ht="14.25">
      <c r="A38" s="162"/>
      <c r="B38" s="113"/>
      <c r="C38" s="3"/>
      <c r="D38" s="3"/>
      <c r="E38" s="15"/>
    </row>
    <row r="39" spans="1:5" ht="14.25">
      <c r="A39" s="162"/>
      <c r="B39" s="113"/>
      <c r="C39" s="3"/>
      <c r="D39" s="3"/>
      <c r="E39" s="15"/>
    </row>
    <row r="40" spans="1:5" ht="14.25">
      <c r="A40" s="162"/>
      <c r="B40" s="113"/>
      <c r="C40" s="3"/>
      <c r="D40" s="3"/>
      <c r="E40" s="15"/>
    </row>
    <row r="41" spans="1:5" ht="14.25">
      <c r="A41" s="162"/>
      <c r="B41" s="113"/>
      <c r="C41" s="3"/>
      <c r="D41" s="3"/>
      <c r="E41" s="15"/>
    </row>
    <row r="42" spans="1:5" ht="14.25">
      <c r="A42" s="162"/>
      <c r="B42" s="113"/>
      <c r="C42" s="3"/>
      <c r="D42" s="3"/>
      <c r="E42" s="15"/>
    </row>
    <row r="43" ht="12.75">
      <c r="A43" s="162"/>
    </row>
  </sheetData>
  <sheetProtection/>
  <printOptions/>
  <pageMargins left="0.17" right="0.16" top="0.17" bottom="1" header="0.17" footer="0.5"/>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tabColor indexed="11"/>
    <pageSetUpPr fitToPage="1"/>
  </sheetPr>
  <dimension ref="A1:U45"/>
  <sheetViews>
    <sheetView showGridLines="0" zoomScale="70" zoomScaleNormal="70" zoomScaleSheetLayoutView="70" zoomScalePageLayoutView="0" workbookViewId="0" topLeftCell="E1">
      <selection activeCell="I12" sqref="I12:P25"/>
    </sheetView>
  </sheetViews>
  <sheetFormatPr defaultColWidth="9.140625" defaultRowHeight="12.75" outlineLevelRow="1"/>
  <cols>
    <col min="1" max="1" width="13.28125" style="63" customWidth="1"/>
    <col min="2" max="2" width="12.28125" style="63" customWidth="1"/>
    <col min="3" max="3" width="28.7109375" style="63" customWidth="1"/>
    <col min="4" max="4" width="25.421875" style="63" customWidth="1"/>
    <col min="5" max="6" width="24.421875" style="63" customWidth="1"/>
    <col min="7" max="7" width="19.00390625" style="63" customWidth="1"/>
    <col min="8" max="8" width="24.421875" style="63" customWidth="1"/>
    <col min="9" max="9" width="16.28125" style="63" customWidth="1"/>
    <col min="10" max="10" width="18.7109375" style="63" customWidth="1"/>
    <col min="11" max="11" width="12.7109375" style="63" customWidth="1"/>
    <col min="12" max="12" width="21.421875" style="63" bestFit="1" customWidth="1"/>
    <col min="13" max="13" width="20.7109375" style="63" customWidth="1"/>
    <col min="14" max="14" width="18.421875" style="63" customWidth="1"/>
    <col min="15" max="15" width="16.00390625" style="63" customWidth="1"/>
    <col min="16" max="16" width="56.57421875" style="63" customWidth="1"/>
    <col min="17" max="17" width="8.421875" style="1083" customWidth="1"/>
    <col min="18" max="18" width="9.140625" style="1083" customWidth="1"/>
    <col min="19" max="19" width="10.57421875" style="1083" customWidth="1"/>
    <col min="20" max="21" width="9.140625" style="1083" customWidth="1"/>
    <col min="22" max="16384" width="9.140625" style="63" customWidth="1"/>
  </cols>
  <sheetData>
    <row r="1" spans="1:17" ht="25.5" customHeight="1">
      <c r="A1" s="1325" t="s">
        <v>60</v>
      </c>
      <c r="B1" s="1325"/>
      <c r="C1" s="1325"/>
      <c r="D1" s="1325"/>
      <c r="E1" s="1325"/>
      <c r="F1" s="1325"/>
      <c r="G1" s="1325"/>
      <c r="H1" s="491"/>
      <c r="I1" s="491"/>
      <c r="J1" s="35"/>
      <c r="K1" s="35"/>
      <c r="L1" s="12"/>
      <c r="M1" s="12"/>
      <c r="N1" s="12"/>
      <c r="O1" s="12"/>
      <c r="P1" s="12"/>
      <c r="Q1" s="185"/>
    </row>
    <row r="2" spans="1:17" ht="18.75" customHeight="1" thickBot="1">
      <c r="A2" s="98" t="s">
        <v>114</v>
      </c>
      <c r="B2" s="98"/>
      <c r="C2" s="10"/>
      <c r="D2" s="10"/>
      <c r="E2" s="36"/>
      <c r="F2" s="10"/>
      <c r="G2" s="10"/>
      <c r="H2" s="10"/>
      <c r="I2" s="10"/>
      <c r="J2" s="10"/>
      <c r="K2" s="12"/>
      <c r="L2" s="12"/>
      <c r="M2" s="12"/>
      <c r="N2" s="12"/>
      <c r="O2" s="12"/>
      <c r="P2" s="13"/>
      <c r="Q2" s="185"/>
    </row>
    <row r="3" spans="1:21" s="73" customFormat="1" ht="25.5" customHeight="1" thickBot="1">
      <c r="A3" s="1326" t="s">
        <v>69</v>
      </c>
      <c r="B3" s="1402"/>
      <c r="C3" s="1327"/>
      <c r="D3" s="1404" t="str">
        <f>IF('PR_Programmatic Progress_1A'!C7="","",'PR_Programmatic Progress_1A'!C7)</f>
        <v>GEO-H-NCDC</v>
      </c>
      <c r="E3" s="1405"/>
      <c r="F3" s="1405"/>
      <c r="G3" s="1406"/>
      <c r="H3" s="4"/>
      <c r="I3" s="170"/>
      <c r="J3" s="4"/>
      <c r="K3" s="4"/>
      <c r="L3" s="4"/>
      <c r="M3" s="4"/>
      <c r="N3" s="4"/>
      <c r="O3" s="4"/>
      <c r="P3" s="4"/>
      <c r="Q3" s="185"/>
      <c r="R3" s="1083"/>
      <c r="S3" s="1083"/>
      <c r="T3" s="1083"/>
      <c r="U3" s="1083"/>
    </row>
    <row r="4" spans="1:21" s="73" customFormat="1" ht="15" customHeight="1">
      <c r="A4" s="492" t="s">
        <v>231</v>
      </c>
      <c r="B4" s="512"/>
      <c r="C4" s="512"/>
      <c r="D4" s="53" t="s">
        <v>237</v>
      </c>
      <c r="E4" s="504" t="str">
        <f>IF('PR_Programmatic Progress_1A'!D12="Select","",'PR_Programmatic Progress_1A'!D12)</f>
        <v>Semester</v>
      </c>
      <c r="F4" s="5" t="s">
        <v>238</v>
      </c>
      <c r="G4" s="47">
        <f>IF('PR_Programmatic Progress_1A'!F12="Select","",'PR_Programmatic Progress_1A'!F12)</f>
        <v>3</v>
      </c>
      <c r="H4" s="4"/>
      <c r="I4" s="4"/>
      <c r="J4" s="4"/>
      <c r="K4" s="4"/>
      <c r="L4" s="4"/>
      <c r="M4" s="4"/>
      <c r="N4" s="4"/>
      <c r="O4" s="4"/>
      <c r="P4" s="4"/>
      <c r="Q4" s="185"/>
      <c r="R4" s="1083"/>
      <c r="S4" s="1083"/>
      <c r="T4" s="1083"/>
      <c r="U4" s="1083"/>
    </row>
    <row r="5" spans="1:21" s="73" customFormat="1" ht="15" customHeight="1">
      <c r="A5" s="513" t="s">
        <v>232</v>
      </c>
      <c r="B5" s="40"/>
      <c r="C5" s="40"/>
      <c r="D5" s="54" t="s">
        <v>200</v>
      </c>
      <c r="E5" s="519">
        <f>IF('PR_Programmatic Progress_1A'!D13="","",'PR_Programmatic Progress_1A'!D13)</f>
        <v>42005</v>
      </c>
      <c r="F5" s="5" t="s">
        <v>218</v>
      </c>
      <c r="G5" s="520">
        <f>IF('PR_Programmatic Progress_1A'!F13="","",'PR_Programmatic Progress_1A'!F13)</f>
        <v>42185</v>
      </c>
      <c r="H5" s="4"/>
      <c r="I5" s="4"/>
      <c r="J5" s="4"/>
      <c r="K5" s="4"/>
      <c r="L5" s="4"/>
      <c r="M5" s="4"/>
      <c r="N5" s="4"/>
      <c r="O5" s="4"/>
      <c r="P5" s="4"/>
      <c r="Q5" s="185"/>
      <c r="R5" s="1083"/>
      <c r="S5" s="1083"/>
      <c r="T5" s="1083"/>
      <c r="U5" s="1083"/>
    </row>
    <row r="6" spans="1:21" s="73" customFormat="1" ht="15" customHeight="1" thickBot="1">
      <c r="A6" s="55" t="s">
        <v>233</v>
      </c>
      <c r="B6" s="167"/>
      <c r="C6" s="41"/>
      <c r="D6" s="1392">
        <f>IF('PR_Programmatic Progress_1A'!C14="Select","",'PR_Programmatic Progress_1A'!C14)</f>
        <v>3</v>
      </c>
      <c r="E6" s="1393"/>
      <c r="F6" s="1393"/>
      <c r="G6" s="1394"/>
      <c r="H6" s="4"/>
      <c r="I6" s="4"/>
      <c r="J6" s="4"/>
      <c r="K6" s="4"/>
      <c r="L6" s="4"/>
      <c r="M6" s="4"/>
      <c r="N6" s="4"/>
      <c r="O6" s="4"/>
      <c r="P6" s="4"/>
      <c r="Q6" s="1299"/>
      <c r="R6" s="1083"/>
      <c r="S6" s="1083"/>
      <c r="T6" s="1083"/>
      <c r="U6" s="1083"/>
    </row>
    <row r="7" spans="1:21" s="73" customFormat="1" ht="6" customHeight="1">
      <c r="A7" s="466"/>
      <c r="B7" s="466"/>
      <c r="C7" s="466"/>
      <c r="D7" s="82"/>
      <c r="E7" s="82"/>
      <c r="F7" s="82"/>
      <c r="G7" s="82"/>
      <c r="J7" s="4"/>
      <c r="K7" s="4"/>
      <c r="L7" s="4"/>
      <c r="M7" s="4"/>
      <c r="N7" s="4"/>
      <c r="O7" s="4"/>
      <c r="P7" s="4"/>
      <c r="Q7" s="1299"/>
      <c r="R7" s="1083"/>
      <c r="S7" s="1083"/>
      <c r="T7" s="1083"/>
      <c r="U7" s="1083"/>
    </row>
    <row r="8" spans="1:21" s="14" customFormat="1" ht="22.5" customHeight="1" thickBot="1">
      <c r="A8" s="464" t="s">
        <v>479</v>
      </c>
      <c r="B8" s="33"/>
      <c r="C8" s="45"/>
      <c r="D8" s="45"/>
      <c r="E8" s="45"/>
      <c r="F8" s="45"/>
      <c r="G8" s="45"/>
      <c r="H8" s="45"/>
      <c r="I8" s="45"/>
      <c r="J8" s="45"/>
      <c r="K8" s="45"/>
      <c r="L8" s="45"/>
      <c r="M8" s="45"/>
      <c r="N8" s="45"/>
      <c r="O8" s="45"/>
      <c r="P8" s="45"/>
      <c r="Q8" s="1300"/>
      <c r="R8" s="338"/>
      <c r="S8" s="338"/>
      <c r="T8" s="338"/>
      <c r="U8" s="338"/>
    </row>
    <row r="9" spans="1:21" s="67" customFormat="1" ht="20.25" customHeight="1">
      <c r="A9" s="1407" t="s">
        <v>471</v>
      </c>
      <c r="B9" s="1408"/>
      <c r="C9" s="1408"/>
      <c r="D9" s="1408"/>
      <c r="E9" s="1408"/>
      <c r="F9" s="1408"/>
      <c r="G9" s="1409"/>
      <c r="H9" s="1409"/>
      <c r="I9" s="1409"/>
      <c r="J9" s="1408"/>
      <c r="K9" s="1408"/>
      <c r="L9" s="1408"/>
      <c r="M9" s="1408"/>
      <c r="N9" s="1408"/>
      <c r="O9" s="1408"/>
      <c r="P9" s="1410"/>
      <c r="Q9" s="337"/>
      <c r="R9" s="1083"/>
      <c r="S9" s="1083"/>
      <c r="T9" s="1083"/>
      <c r="U9" s="1083"/>
    </row>
    <row r="10" spans="1:17" ht="31.5" customHeight="1">
      <c r="A10" s="1342" t="s">
        <v>395</v>
      </c>
      <c r="B10" s="1342" t="s">
        <v>553</v>
      </c>
      <c r="C10" s="1355" t="s">
        <v>203</v>
      </c>
      <c r="D10" s="1369"/>
      <c r="E10" s="1369"/>
      <c r="F10" s="1369"/>
      <c r="G10" s="1355" t="s">
        <v>406</v>
      </c>
      <c r="H10" s="1342" t="s">
        <v>472</v>
      </c>
      <c r="I10" s="1342" t="s">
        <v>1</v>
      </c>
      <c r="J10" s="1413" t="s">
        <v>375</v>
      </c>
      <c r="K10" s="1414"/>
      <c r="L10" s="1411" t="s">
        <v>399</v>
      </c>
      <c r="M10" s="1342" t="s">
        <v>400</v>
      </c>
      <c r="N10" s="1342" t="s">
        <v>72</v>
      </c>
      <c r="O10" s="1355" t="s">
        <v>24</v>
      </c>
      <c r="P10" s="1399"/>
      <c r="Q10" s="1299"/>
    </row>
    <row r="11" spans="1:17" ht="58.5" customHeight="1">
      <c r="A11" s="1397"/>
      <c r="B11" s="1403"/>
      <c r="C11" s="1395"/>
      <c r="D11" s="1396"/>
      <c r="E11" s="1396"/>
      <c r="F11" s="1396"/>
      <c r="G11" s="1395"/>
      <c r="H11" s="1397"/>
      <c r="I11" s="1397"/>
      <c r="J11" s="57" t="s">
        <v>201</v>
      </c>
      <c r="K11" s="57" t="s">
        <v>202</v>
      </c>
      <c r="L11" s="1412"/>
      <c r="M11" s="1398"/>
      <c r="N11" s="1397"/>
      <c r="O11" s="1400"/>
      <c r="P11" s="1401"/>
      <c r="Q11" s="185"/>
    </row>
    <row r="12" spans="1:17" ht="114.75" customHeight="1">
      <c r="A12" s="943">
        <v>2</v>
      </c>
      <c r="B12" s="943">
        <v>1</v>
      </c>
      <c r="C12" s="1374" t="s">
        <v>611</v>
      </c>
      <c r="D12" s="1375"/>
      <c r="E12" s="1375"/>
      <c r="F12" s="1376"/>
      <c r="G12" s="711" t="s">
        <v>612</v>
      </c>
      <c r="H12" s="944" t="s">
        <v>613</v>
      </c>
      <c r="I12" s="1304" t="s">
        <v>614</v>
      </c>
      <c r="J12" s="1280">
        <v>9296</v>
      </c>
      <c r="K12" s="1305" t="s">
        <v>615</v>
      </c>
      <c r="L12" s="1280">
        <v>11951</v>
      </c>
      <c r="M12" s="1306">
        <v>11171</v>
      </c>
      <c r="N12" s="1307">
        <f>M12/L12</f>
        <v>0.9347334951050121</v>
      </c>
      <c r="O12" s="1377" t="s">
        <v>675</v>
      </c>
      <c r="P12" s="1378"/>
      <c r="Q12" s="185"/>
    </row>
    <row r="13" spans="1:17" ht="105" customHeight="1">
      <c r="A13" s="943">
        <v>2</v>
      </c>
      <c r="B13" s="943" t="s">
        <v>616</v>
      </c>
      <c r="C13" s="1374" t="s">
        <v>617</v>
      </c>
      <c r="D13" s="1375"/>
      <c r="E13" s="1375"/>
      <c r="F13" s="1376"/>
      <c r="G13" s="711" t="s">
        <v>612</v>
      </c>
      <c r="H13" s="944" t="s">
        <v>613</v>
      </c>
      <c r="I13" s="1304" t="s">
        <v>614</v>
      </c>
      <c r="J13" s="1280">
        <v>1938</v>
      </c>
      <c r="K13" s="1305">
        <v>2013</v>
      </c>
      <c r="L13" s="1280">
        <v>3415</v>
      </c>
      <c r="M13" s="1308">
        <v>2466</v>
      </c>
      <c r="N13" s="1301">
        <f>M13/L13</f>
        <v>0.7221083455344071</v>
      </c>
      <c r="O13" s="1379" t="s">
        <v>676</v>
      </c>
      <c r="P13" s="1380"/>
      <c r="Q13" s="185"/>
    </row>
    <row r="14" spans="1:17" ht="37.5" customHeight="1">
      <c r="A14" s="943">
        <v>2</v>
      </c>
      <c r="B14" s="943">
        <v>1.2</v>
      </c>
      <c r="C14" s="1374" t="s">
        <v>618</v>
      </c>
      <c r="D14" s="1375"/>
      <c r="E14" s="1375"/>
      <c r="F14" s="1376"/>
      <c r="G14" s="711" t="s">
        <v>612</v>
      </c>
      <c r="H14" s="944" t="s">
        <v>613</v>
      </c>
      <c r="I14" s="1304" t="s">
        <v>614</v>
      </c>
      <c r="J14" s="1309" t="s">
        <v>619</v>
      </c>
      <c r="K14" s="1305" t="s">
        <v>615</v>
      </c>
      <c r="L14" s="1281">
        <v>0.89</v>
      </c>
      <c r="M14" s="1282" t="s">
        <v>658</v>
      </c>
      <c r="N14" s="1282"/>
      <c r="O14" s="1379" t="s">
        <v>667</v>
      </c>
      <c r="P14" s="1380"/>
      <c r="Q14" s="185"/>
    </row>
    <row r="15" spans="1:20" ht="37.5" customHeight="1">
      <c r="A15" s="943">
        <v>2</v>
      </c>
      <c r="B15" s="943">
        <v>2.1</v>
      </c>
      <c r="C15" s="1374" t="s">
        <v>620</v>
      </c>
      <c r="D15" s="1375"/>
      <c r="E15" s="1375"/>
      <c r="F15" s="1376"/>
      <c r="G15" s="711" t="s">
        <v>612</v>
      </c>
      <c r="H15" s="944" t="s">
        <v>613</v>
      </c>
      <c r="I15" s="1304" t="s">
        <v>614</v>
      </c>
      <c r="J15" s="1280" t="s">
        <v>621</v>
      </c>
      <c r="K15" s="1305" t="s">
        <v>615</v>
      </c>
      <c r="L15" s="1283" t="s">
        <v>664</v>
      </c>
      <c r="M15" s="1308" t="s">
        <v>663</v>
      </c>
      <c r="N15" s="1301">
        <f>(1438/17000)/(1980/17000)</f>
        <v>0.7262626262626263</v>
      </c>
      <c r="O15" s="1382" t="s">
        <v>677</v>
      </c>
      <c r="P15" s="1383"/>
      <c r="Q15" s="1296"/>
      <c r="R15" s="1297"/>
      <c r="S15" s="1298"/>
      <c r="T15" s="1297"/>
    </row>
    <row r="16" spans="1:17" ht="37.5" customHeight="1">
      <c r="A16" s="943">
        <v>2</v>
      </c>
      <c r="B16" s="943">
        <v>2.2</v>
      </c>
      <c r="C16" s="1374" t="s">
        <v>622</v>
      </c>
      <c r="D16" s="1375"/>
      <c r="E16" s="1375"/>
      <c r="F16" s="1376"/>
      <c r="G16" s="711" t="s">
        <v>612</v>
      </c>
      <c r="H16" s="944" t="s">
        <v>613</v>
      </c>
      <c r="I16" s="1304" t="s">
        <v>614</v>
      </c>
      <c r="J16" s="1280" t="s">
        <v>623</v>
      </c>
      <c r="K16" s="1305" t="s">
        <v>615</v>
      </c>
      <c r="L16" s="1283" t="s">
        <v>661</v>
      </c>
      <c r="M16" s="1310" t="s">
        <v>662</v>
      </c>
      <c r="N16" s="1307">
        <f>(18978/45000)/(18281/45000)</f>
        <v>1.0381270171216017</v>
      </c>
      <c r="O16" s="1384"/>
      <c r="P16" s="1385"/>
      <c r="Q16" s="185"/>
    </row>
    <row r="17" spans="1:17" ht="92.25" customHeight="1">
      <c r="A17" s="943">
        <v>2</v>
      </c>
      <c r="B17" s="943">
        <v>2.3</v>
      </c>
      <c r="C17" s="1374" t="s">
        <v>624</v>
      </c>
      <c r="D17" s="1375"/>
      <c r="E17" s="1375"/>
      <c r="F17" s="1376"/>
      <c r="G17" s="711" t="s">
        <v>612</v>
      </c>
      <c r="H17" s="944" t="s">
        <v>613</v>
      </c>
      <c r="I17" s="1304" t="s">
        <v>614</v>
      </c>
      <c r="J17" s="1280" t="s">
        <v>625</v>
      </c>
      <c r="K17" s="1305" t="s">
        <v>615</v>
      </c>
      <c r="L17" s="1282" t="s">
        <v>660</v>
      </c>
      <c r="M17" s="1311" t="s">
        <v>668</v>
      </c>
      <c r="N17" s="1301">
        <f>(1207/6500)/(1470/6500)</f>
        <v>0.8210884353741497</v>
      </c>
      <c r="O17" s="1386"/>
      <c r="P17" s="1387"/>
      <c r="Q17" s="185"/>
    </row>
    <row r="18" spans="1:17" ht="67.5" customHeight="1">
      <c r="A18" s="943">
        <v>2</v>
      </c>
      <c r="B18" s="943">
        <v>2.4</v>
      </c>
      <c r="C18" s="1374" t="s">
        <v>626</v>
      </c>
      <c r="D18" s="1375"/>
      <c r="E18" s="1375"/>
      <c r="F18" s="1376"/>
      <c r="G18" s="711" t="s">
        <v>612</v>
      </c>
      <c r="H18" s="944" t="s">
        <v>613</v>
      </c>
      <c r="I18" s="1304" t="s">
        <v>614</v>
      </c>
      <c r="J18" s="1280" t="s">
        <v>627</v>
      </c>
      <c r="K18" s="1305" t="s">
        <v>615</v>
      </c>
      <c r="L18" s="1280">
        <v>480</v>
      </c>
      <c r="M18" s="1284">
        <v>588</v>
      </c>
      <c r="N18" s="1301">
        <f>M18/L18</f>
        <v>1.225</v>
      </c>
      <c r="O18" s="1390" t="s">
        <v>678</v>
      </c>
      <c r="P18" s="1391"/>
      <c r="Q18" s="185"/>
    </row>
    <row r="19" spans="1:17" ht="72.75" customHeight="1">
      <c r="A19" s="943">
        <v>2</v>
      </c>
      <c r="B19" s="943">
        <v>2.5</v>
      </c>
      <c r="C19" s="1374" t="s">
        <v>628</v>
      </c>
      <c r="D19" s="1388"/>
      <c r="E19" s="1388"/>
      <c r="F19" s="1389"/>
      <c r="G19" s="711" t="s">
        <v>612</v>
      </c>
      <c r="H19" s="944" t="s">
        <v>613</v>
      </c>
      <c r="I19" s="1304" t="s">
        <v>17</v>
      </c>
      <c r="J19" s="1280" t="s">
        <v>629</v>
      </c>
      <c r="K19" s="1305"/>
      <c r="L19" s="1280" t="s">
        <v>659</v>
      </c>
      <c r="M19" s="1293" t="s">
        <v>692</v>
      </c>
      <c r="N19" s="1301">
        <f>(5700/11951)/(5976/11951)</f>
        <v>0.9538152610441768</v>
      </c>
      <c r="O19" s="1379" t="s">
        <v>671</v>
      </c>
      <c r="P19" s="1381"/>
      <c r="Q19" s="185"/>
    </row>
    <row r="20" spans="1:17" ht="153" customHeight="1">
      <c r="A20" s="943">
        <v>3</v>
      </c>
      <c r="B20" s="943">
        <v>3</v>
      </c>
      <c r="C20" s="1374" t="s">
        <v>630</v>
      </c>
      <c r="D20" s="1375"/>
      <c r="E20" s="1375"/>
      <c r="F20" s="1376"/>
      <c r="G20" s="711" t="s">
        <v>612</v>
      </c>
      <c r="H20" s="944" t="s">
        <v>613</v>
      </c>
      <c r="I20" s="1304" t="s">
        <v>614</v>
      </c>
      <c r="J20" s="1280" t="s">
        <v>631</v>
      </c>
      <c r="K20" s="1305" t="s">
        <v>615</v>
      </c>
      <c r="L20" s="1283" t="s">
        <v>666</v>
      </c>
      <c r="M20" s="1308" t="s">
        <v>665</v>
      </c>
      <c r="N20" s="1301">
        <f>(2808/4689)/(3000/4689)</f>
        <v>0.9359999999999999</v>
      </c>
      <c r="O20" s="1379" t="s">
        <v>679</v>
      </c>
      <c r="P20" s="1380"/>
      <c r="Q20" s="185"/>
    </row>
    <row r="21" spans="1:17" ht="84.75" customHeight="1">
      <c r="A21" s="943">
        <v>3</v>
      </c>
      <c r="B21" s="943">
        <v>3.1</v>
      </c>
      <c r="C21" s="1374" t="s">
        <v>632</v>
      </c>
      <c r="D21" s="1375"/>
      <c r="E21" s="1375"/>
      <c r="F21" s="1376"/>
      <c r="G21" s="711" t="s">
        <v>612</v>
      </c>
      <c r="H21" s="944" t="s">
        <v>633</v>
      </c>
      <c r="I21" s="1304" t="s">
        <v>17</v>
      </c>
      <c r="J21" s="1280" t="s">
        <v>634</v>
      </c>
      <c r="K21" s="1305" t="s">
        <v>615</v>
      </c>
      <c r="L21" s="1285">
        <v>0.83</v>
      </c>
      <c r="M21" s="1285" t="s">
        <v>658</v>
      </c>
      <c r="N21" s="1281" t="s">
        <v>658</v>
      </c>
      <c r="O21" s="1379" t="s">
        <v>667</v>
      </c>
      <c r="P21" s="1380"/>
      <c r="Q21" s="185"/>
    </row>
    <row r="22" spans="1:17" ht="129" customHeight="1">
      <c r="A22" s="943">
        <v>3</v>
      </c>
      <c r="B22" s="943">
        <v>3.2</v>
      </c>
      <c r="C22" s="1374" t="s">
        <v>635</v>
      </c>
      <c r="D22" s="1375"/>
      <c r="E22" s="1375"/>
      <c r="F22" s="1376"/>
      <c r="G22" s="711" t="s">
        <v>612</v>
      </c>
      <c r="H22" s="944" t="s">
        <v>633</v>
      </c>
      <c r="I22" s="1304" t="s">
        <v>17</v>
      </c>
      <c r="J22" s="1280">
        <v>152</v>
      </c>
      <c r="K22" s="1305" t="s">
        <v>615</v>
      </c>
      <c r="L22" s="1283">
        <v>75</v>
      </c>
      <c r="M22" s="1284">
        <v>12</v>
      </c>
      <c r="N22" s="1281" t="s">
        <v>658</v>
      </c>
      <c r="O22" s="1379" t="s">
        <v>680</v>
      </c>
      <c r="P22" s="1380"/>
      <c r="Q22" s="185"/>
    </row>
    <row r="23" spans="1:17" ht="37.5" customHeight="1">
      <c r="A23" s="943"/>
      <c r="B23" s="943"/>
      <c r="C23" s="1374"/>
      <c r="D23" s="1375"/>
      <c r="E23" s="1375"/>
      <c r="F23" s="1376"/>
      <c r="G23" s="711" t="s">
        <v>217</v>
      </c>
      <c r="H23" s="944" t="s">
        <v>217</v>
      </c>
      <c r="I23" s="1304" t="s">
        <v>217</v>
      </c>
      <c r="J23" s="1283"/>
      <c r="K23" s="1305"/>
      <c r="L23" s="1283" t="s">
        <v>81</v>
      </c>
      <c r="M23" s="1308" t="s">
        <v>81</v>
      </c>
      <c r="N23" s="1312"/>
      <c r="O23" s="1379"/>
      <c r="P23" s="1380"/>
      <c r="Q23" s="185"/>
    </row>
    <row r="24" spans="1:17" ht="37.5" customHeight="1">
      <c r="A24" s="943"/>
      <c r="B24" s="943"/>
      <c r="C24" s="1374"/>
      <c r="D24" s="1375"/>
      <c r="E24" s="1375"/>
      <c r="F24" s="1376"/>
      <c r="G24" s="711" t="s">
        <v>217</v>
      </c>
      <c r="H24" s="944" t="s">
        <v>217</v>
      </c>
      <c r="I24" s="1304" t="s">
        <v>217</v>
      </c>
      <c r="J24" s="1283"/>
      <c r="K24" s="1305"/>
      <c r="L24" s="1283" t="s">
        <v>81</v>
      </c>
      <c r="M24" s="1308" t="s">
        <v>81</v>
      </c>
      <c r="N24" s="1312"/>
      <c r="O24" s="1379"/>
      <c r="P24" s="1380"/>
      <c r="Q24" s="185"/>
    </row>
    <row r="25" spans="1:17" ht="37.5" customHeight="1">
      <c r="A25" s="711"/>
      <c r="B25" s="943"/>
      <c r="C25" s="1415"/>
      <c r="D25" s="1416"/>
      <c r="E25" s="1416"/>
      <c r="F25" s="1416"/>
      <c r="G25" s="711" t="s">
        <v>217</v>
      </c>
      <c r="H25" s="944" t="s">
        <v>217</v>
      </c>
      <c r="I25" s="1304" t="s">
        <v>217</v>
      </c>
      <c r="J25" s="1313"/>
      <c r="K25" s="1314"/>
      <c r="L25" s="1308" t="s">
        <v>81</v>
      </c>
      <c r="M25" s="1308" t="s">
        <v>81</v>
      </c>
      <c r="N25" s="1312"/>
      <c r="O25" s="1379"/>
      <c r="P25" s="1380"/>
      <c r="Q25" s="185"/>
    </row>
    <row r="26" spans="1:17" ht="37.5" customHeight="1">
      <c r="A26" s="711"/>
      <c r="B26" s="943"/>
      <c r="C26" s="1415"/>
      <c r="D26" s="1416"/>
      <c r="E26" s="1416"/>
      <c r="F26" s="1416"/>
      <c r="G26" s="711" t="s">
        <v>217</v>
      </c>
      <c r="H26" s="944" t="s">
        <v>217</v>
      </c>
      <c r="I26" s="711" t="s">
        <v>217</v>
      </c>
      <c r="J26" s="1011"/>
      <c r="K26" s="1025"/>
      <c r="L26" s="1001" t="s">
        <v>81</v>
      </c>
      <c r="M26" s="1001" t="s">
        <v>81</v>
      </c>
      <c r="N26" s="1002"/>
      <c r="O26" s="1415"/>
      <c r="P26" s="1417"/>
      <c r="Q26" s="185"/>
    </row>
    <row r="27" spans="1:17" ht="37.5" customHeight="1" hidden="1" outlineLevel="1">
      <c r="A27" s="711"/>
      <c r="B27" s="943"/>
      <c r="C27" s="1415"/>
      <c r="D27" s="1416"/>
      <c r="E27" s="1416"/>
      <c r="F27" s="1416"/>
      <c r="G27" s="711" t="s">
        <v>217</v>
      </c>
      <c r="H27" s="944" t="s">
        <v>217</v>
      </c>
      <c r="I27" s="711" t="s">
        <v>217</v>
      </c>
      <c r="J27" s="1011"/>
      <c r="K27" s="1025"/>
      <c r="L27" s="1001" t="s">
        <v>81</v>
      </c>
      <c r="M27" s="1001" t="s">
        <v>81</v>
      </c>
      <c r="N27" s="1002"/>
      <c r="O27" s="1415"/>
      <c r="P27" s="1417"/>
      <c r="Q27" s="185"/>
    </row>
    <row r="28" spans="1:17" ht="37.5" customHeight="1" hidden="1" outlineLevel="1">
      <c r="A28" s="711"/>
      <c r="B28" s="943"/>
      <c r="C28" s="1415"/>
      <c r="D28" s="1416"/>
      <c r="E28" s="1416"/>
      <c r="F28" s="1416"/>
      <c r="G28" s="711" t="s">
        <v>217</v>
      </c>
      <c r="H28" s="944" t="s">
        <v>217</v>
      </c>
      <c r="I28" s="711" t="s">
        <v>217</v>
      </c>
      <c r="J28" s="1011"/>
      <c r="K28" s="1025"/>
      <c r="L28" s="1001" t="s">
        <v>81</v>
      </c>
      <c r="M28" s="1001" t="s">
        <v>81</v>
      </c>
      <c r="N28" s="1002"/>
      <c r="O28" s="1415"/>
      <c r="P28" s="1417"/>
      <c r="Q28" s="185"/>
    </row>
    <row r="29" spans="1:17" ht="37.5" customHeight="1" hidden="1" outlineLevel="1">
      <c r="A29" s="711"/>
      <c r="B29" s="943"/>
      <c r="C29" s="1415"/>
      <c r="D29" s="1416"/>
      <c r="E29" s="1416"/>
      <c r="F29" s="1416"/>
      <c r="G29" s="711" t="s">
        <v>217</v>
      </c>
      <c r="H29" s="944" t="s">
        <v>217</v>
      </c>
      <c r="I29" s="711" t="s">
        <v>217</v>
      </c>
      <c r="J29" s="1011"/>
      <c r="K29" s="1025"/>
      <c r="L29" s="1001" t="s">
        <v>81</v>
      </c>
      <c r="M29" s="1001" t="s">
        <v>81</v>
      </c>
      <c r="N29" s="1002"/>
      <c r="O29" s="1415"/>
      <c r="P29" s="1417"/>
      <c r="Q29" s="185"/>
    </row>
    <row r="30" spans="1:17" ht="37.5" customHeight="1" hidden="1" outlineLevel="1">
      <c r="A30" s="711"/>
      <c r="B30" s="943"/>
      <c r="C30" s="1415"/>
      <c r="D30" s="1416"/>
      <c r="E30" s="1416"/>
      <c r="F30" s="1416"/>
      <c r="G30" s="711" t="s">
        <v>217</v>
      </c>
      <c r="H30" s="944" t="s">
        <v>217</v>
      </c>
      <c r="I30" s="711" t="s">
        <v>217</v>
      </c>
      <c r="J30" s="1011"/>
      <c r="K30" s="1025"/>
      <c r="L30" s="1001" t="s">
        <v>81</v>
      </c>
      <c r="M30" s="1001" t="s">
        <v>81</v>
      </c>
      <c r="N30" s="1002"/>
      <c r="O30" s="1415"/>
      <c r="P30" s="1417"/>
      <c r="Q30" s="185"/>
    </row>
    <row r="31" spans="1:17" ht="37.5" customHeight="1" hidden="1" outlineLevel="1">
      <c r="A31" s="711"/>
      <c r="B31" s="943"/>
      <c r="C31" s="1415"/>
      <c r="D31" s="1416"/>
      <c r="E31" s="1416"/>
      <c r="F31" s="1416"/>
      <c r="G31" s="711" t="s">
        <v>217</v>
      </c>
      <c r="H31" s="944" t="s">
        <v>217</v>
      </c>
      <c r="I31" s="711" t="s">
        <v>217</v>
      </c>
      <c r="J31" s="1011"/>
      <c r="K31" s="1025"/>
      <c r="L31" s="1001" t="s">
        <v>81</v>
      </c>
      <c r="M31" s="1001" t="s">
        <v>81</v>
      </c>
      <c r="N31" s="1002"/>
      <c r="O31" s="1415"/>
      <c r="P31" s="1417"/>
      <c r="Q31" s="185"/>
    </row>
    <row r="32" spans="1:17" ht="11.25" customHeight="1" collapsed="1">
      <c r="A32" s="1424"/>
      <c r="B32" s="1425"/>
      <c r="C32" s="1425"/>
      <c r="D32" s="1425"/>
      <c r="E32" s="1425"/>
      <c r="F32" s="1425"/>
      <c r="G32" s="1425"/>
      <c r="H32" s="1425"/>
      <c r="I32" s="1425"/>
      <c r="J32" s="1425"/>
      <c r="K32" s="1425"/>
      <c r="L32" s="1425"/>
      <c r="M32" s="1425"/>
      <c r="N32" s="1425"/>
      <c r="O32" s="1425"/>
      <c r="P32" s="1426"/>
      <c r="Q32" s="185"/>
    </row>
    <row r="33" spans="1:17" ht="37.5" customHeight="1" hidden="1" outlineLevel="1">
      <c r="A33" s="711"/>
      <c r="B33" s="943"/>
      <c r="C33" s="1415"/>
      <c r="D33" s="1416"/>
      <c r="E33" s="1416"/>
      <c r="F33" s="1416"/>
      <c r="G33" s="711" t="s">
        <v>217</v>
      </c>
      <c r="H33" s="944" t="s">
        <v>217</v>
      </c>
      <c r="I33" s="711" t="s">
        <v>217</v>
      </c>
      <c r="J33" s="1011"/>
      <c r="K33" s="1025"/>
      <c r="L33" s="1001" t="s">
        <v>81</v>
      </c>
      <c r="M33" s="1001" t="s">
        <v>81</v>
      </c>
      <c r="N33" s="1002"/>
      <c r="O33" s="1415"/>
      <c r="P33" s="1417"/>
      <c r="Q33" s="185"/>
    </row>
    <row r="34" spans="1:17" ht="37.5" customHeight="1" hidden="1" outlineLevel="1">
      <c r="A34" s="959"/>
      <c r="B34" s="952"/>
      <c r="C34" s="952"/>
      <c r="D34" s="953"/>
      <c r="E34" s="953"/>
      <c r="F34" s="953"/>
      <c r="G34" s="711" t="s">
        <v>217</v>
      </c>
      <c r="H34" s="944" t="s">
        <v>217</v>
      </c>
      <c r="I34" s="711" t="s">
        <v>217</v>
      </c>
      <c r="J34" s="1011"/>
      <c r="K34" s="1025"/>
      <c r="L34" s="1001" t="s">
        <v>81</v>
      </c>
      <c r="M34" s="1001" t="s">
        <v>81</v>
      </c>
      <c r="N34" s="1003"/>
      <c r="O34" s="952"/>
      <c r="P34" s="960"/>
      <c r="Q34" s="185"/>
    </row>
    <row r="35" spans="1:17" ht="37.5" customHeight="1" hidden="1" outlineLevel="1">
      <c r="A35" s="959"/>
      <c r="B35" s="952"/>
      <c r="C35" s="952"/>
      <c r="D35" s="953"/>
      <c r="E35" s="953"/>
      <c r="F35" s="953"/>
      <c r="G35" s="711" t="s">
        <v>217</v>
      </c>
      <c r="H35" s="944" t="s">
        <v>217</v>
      </c>
      <c r="I35" s="711" t="s">
        <v>217</v>
      </c>
      <c r="J35" s="1011"/>
      <c r="K35" s="1025"/>
      <c r="L35" s="1001" t="s">
        <v>81</v>
      </c>
      <c r="M35" s="1001" t="s">
        <v>81</v>
      </c>
      <c r="N35" s="1003"/>
      <c r="O35" s="952"/>
      <c r="P35" s="960"/>
      <c r="Q35" s="185"/>
    </row>
    <row r="36" spans="1:17" ht="37.5" customHeight="1" hidden="1" outlineLevel="1">
      <c r="A36" s="959"/>
      <c r="B36" s="952"/>
      <c r="C36" s="952"/>
      <c r="D36" s="953"/>
      <c r="E36" s="953"/>
      <c r="F36" s="953"/>
      <c r="G36" s="711" t="s">
        <v>217</v>
      </c>
      <c r="H36" s="944" t="s">
        <v>217</v>
      </c>
      <c r="I36" s="711" t="s">
        <v>217</v>
      </c>
      <c r="J36" s="1011"/>
      <c r="K36" s="1025"/>
      <c r="L36" s="1001" t="s">
        <v>81</v>
      </c>
      <c r="M36" s="1001" t="s">
        <v>81</v>
      </c>
      <c r="N36" s="1003"/>
      <c r="O36" s="952"/>
      <c r="P36" s="960"/>
      <c r="Q36" s="185"/>
    </row>
    <row r="37" spans="1:17" ht="37.5" customHeight="1" hidden="1" outlineLevel="1">
      <c r="A37" s="711"/>
      <c r="B37" s="943"/>
      <c r="C37" s="943"/>
      <c r="D37" s="1013"/>
      <c r="E37" s="1013"/>
      <c r="F37" s="1013"/>
      <c r="G37" s="711" t="s">
        <v>217</v>
      </c>
      <c r="H37" s="944" t="s">
        <v>217</v>
      </c>
      <c r="I37" s="711" t="s">
        <v>217</v>
      </c>
      <c r="J37" s="1011"/>
      <c r="K37" s="1025"/>
      <c r="L37" s="1001" t="s">
        <v>81</v>
      </c>
      <c r="M37" s="1001" t="s">
        <v>81</v>
      </c>
      <c r="N37" s="1002"/>
      <c r="O37" s="943"/>
      <c r="P37" s="1012"/>
      <c r="Q37" s="185"/>
    </row>
    <row r="38" spans="1:17" ht="12.75" customHeight="1" collapsed="1">
      <c r="A38" s="527"/>
      <c r="B38" s="527"/>
      <c r="C38" s="528"/>
      <c r="D38" s="1421"/>
      <c r="E38" s="1421"/>
      <c r="F38" s="1421"/>
      <c r="G38" s="1421"/>
      <c r="H38" s="529"/>
      <c r="I38" s="529"/>
      <c r="J38" s="530"/>
      <c r="K38" s="527"/>
      <c r="L38" s="530"/>
      <c r="M38" s="530"/>
      <c r="N38" s="530"/>
      <c r="O38" s="530"/>
      <c r="P38" s="531"/>
      <c r="Q38" s="531"/>
    </row>
    <row r="39" spans="1:17" ht="15.75">
      <c r="A39" s="1159" t="s">
        <v>563</v>
      </c>
      <c r="B39" s="532"/>
      <c r="C39" s="13"/>
      <c r="D39" s="13"/>
      <c r="E39" s="13"/>
      <c r="F39" s="13"/>
      <c r="G39" s="13"/>
      <c r="H39" s="13"/>
      <c r="I39" s="13"/>
      <c r="J39" s="13"/>
      <c r="K39" s="13"/>
      <c r="L39" s="13"/>
      <c r="M39" s="13"/>
      <c r="N39" s="13"/>
      <c r="O39" s="13"/>
      <c r="P39" s="13"/>
      <c r="Q39" s="185"/>
    </row>
    <row r="40" spans="1:17" ht="32.25" customHeight="1">
      <c r="A40" s="1422" t="s">
        <v>187</v>
      </c>
      <c r="B40" s="1423"/>
      <c r="C40" s="1423"/>
      <c r="D40" s="1423"/>
      <c r="E40" s="1423"/>
      <c r="F40" s="1423"/>
      <c r="G40" s="1423"/>
      <c r="H40" s="1423"/>
      <c r="I40" s="1423"/>
      <c r="J40" s="1423"/>
      <c r="K40" s="1423"/>
      <c r="L40" s="1423"/>
      <c r="M40" s="1423"/>
      <c r="N40" s="1423"/>
      <c r="O40" s="1423"/>
      <c r="P40" s="1423"/>
      <c r="Q40" s="185"/>
    </row>
    <row r="41" spans="1:17" ht="24.75" customHeight="1" thickBot="1">
      <c r="A41" s="1423"/>
      <c r="B41" s="1423"/>
      <c r="C41" s="1423"/>
      <c r="D41" s="1423"/>
      <c r="E41" s="1423"/>
      <c r="F41" s="1423"/>
      <c r="G41" s="1423"/>
      <c r="H41" s="1423"/>
      <c r="I41" s="1423"/>
      <c r="J41" s="1423"/>
      <c r="K41" s="1423"/>
      <c r="L41" s="1423"/>
      <c r="M41" s="1423"/>
      <c r="N41" s="1423"/>
      <c r="O41" s="1423"/>
      <c r="P41" s="1423"/>
      <c r="Q41" s="185"/>
    </row>
    <row r="42" spans="1:17" ht="97.5" customHeight="1" thickBot="1">
      <c r="A42" s="1418"/>
      <c r="B42" s="1419"/>
      <c r="C42" s="1419"/>
      <c r="D42" s="1419"/>
      <c r="E42" s="1419"/>
      <c r="F42" s="1419"/>
      <c r="G42" s="1419"/>
      <c r="H42" s="1419"/>
      <c r="I42" s="1419"/>
      <c r="J42" s="1419"/>
      <c r="K42" s="1419"/>
      <c r="L42" s="1419"/>
      <c r="M42" s="1419"/>
      <c r="N42" s="1419"/>
      <c r="O42" s="1419"/>
      <c r="P42" s="1420"/>
      <c r="Q42" s="185"/>
    </row>
    <row r="43" spans="1:17" ht="7.5" customHeight="1">
      <c r="A43" s="13"/>
      <c r="B43" s="13"/>
      <c r="C43" s="13"/>
      <c r="D43" s="13"/>
      <c r="E43" s="37"/>
      <c r="F43" s="13"/>
      <c r="G43" s="13"/>
      <c r="H43" s="13"/>
      <c r="I43" s="13"/>
      <c r="J43" s="13"/>
      <c r="K43" s="13"/>
      <c r="L43" s="13"/>
      <c r="M43" s="13"/>
      <c r="N43" s="13"/>
      <c r="O43" s="13"/>
      <c r="P43" s="13"/>
      <c r="Q43" s="185"/>
    </row>
    <row r="44" spans="1:17" ht="14.25">
      <c r="A44" s="13"/>
      <c r="B44" s="13"/>
      <c r="C44" s="13"/>
      <c r="D44" s="13"/>
      <c r="E44" s="37"/>
      <c r="F44" s="13"/>
      <c r="G44" s="13"/>
      <c r="H44" s="13"/>
      <c r="I44" s="13"/>
      <c r="J44" s="13"/>
      <c r="K44" s="13"/>
      <c r="L44" s="13"/>
      <c r="M44" s="13"/>
      <c r="N44" s="13"/>
      <c r="O44" s="13"/>
      <c r="P44" s="13"/>
      <c r="Q44" s="185"/>
    </row>
    <row r="45" spans="1:17" ht="14.25">
      <c r="A45" s="13"/>
      <c r="B45" s="13"/>
      <c r="C45" s="13"/>
      <c r="D45" s="13"/>
      <c r="E45" s="37"/>
      <c r="F45" s="13"/>
      <c r="G45" s="13"/>
      <c r="H45" s="13"/>
      <c r="I45" s="13"/>
      <c r="J45" s="13"/>
      <c r="K45" s="13"/>
      <c r="L45" s="13"/>
      <c r="M45" s="13"/>
      <c r="N45" s="13"/>
      <c r="O45" s="13"/>
      <c r="P45" s="13"/>
      <c r="Q45" s="185"/>
    </row>
  </sheetData>
  <sheetProtection formatCells="0" formatColumns="0" formatRows="0"/>
  <mergeCells count="60">
    <mergeCell ref="O30:P30"/>
    <mergeCell ref="A42:P42"/>
    <mergeCell ref="D38:G38"/>
    <mergeCell ref="A40:P41"/>
    <mergeCell ref="C33:F33"/>
    <mergeCell ref="O33:P33"/>
    <mergeCell ref="C30:F30"/>
    <mergeCell ref="C31:F31"/>
    <mergeCell ref="A32:P32"/>
    <mergeCell ref="O31:P31"/>
    <mergeCell ref="C26:F26"/>
    <mergeCell ref="C25:F25"/>
    <mergeCell ref="C20:F20"/>
    <mergeCell ref="O20:P20"/>
    <mergeCell ref="O27:P27"/>
    <mergeCell ref="O26:P26"/>
    <mergeCell ref="O21:P21"/>
    <mergeCell ref="C27:F27"/>
    <mergeCell ref="C24:F24"/>
    <mergeCell ref="O24:P24"/>
    <mergeCell ref="C29:F29"/>
    <mergeCell ref="O29:P29"/>
    <mergeCell ref="C21:F21"/>
    <mergeCell ref="O25:P25"/>
    <mergeCell ref="O22:P22"/>
    <mergeCell ref="O23:P23"/>
    <mergeCell ref="C23:F23"/>
    <mergeCell ref="C22:F22"/>
    <mergeCell ref="O28:P28"/>
    <mergeCell ref="C28:F28"/>
    <mergeCell ref="A1:G1"/>
    <mergeCell ref="A3:C3"/>
    <mergeCell ref="B10:B11"/>
    <mergeCell ref="D3:G3"/>
    <mergeCell ref="A9:P9"/>
    <mergeCell ref="A10:A11"/>
    <mergeCell ref="I10:I11"/>
    <mergeCell ref="L10:L11"/>
    <mergeCell ref="J10:K10"/>
    <mergeCell ref="G10:G11"/>
    <mergeCell ref="O18:P18"/>
    <mergeCell ref="C14:F14"/>
    <mergeCell ref="C15:F15"/>
    <mergeCell ref="C16:F16"/>
    <mergeCell ref="D6:G6"/>
    <mergeCell ref="C10:F11"/>
    <mergeCell ref="H10:H11"/>
    <mergeCell ref="M10:M11"/>
    <mergeCell ref="N10:N11"/>
    <mergeCell ref="O10:P11"/>
    <mergeCell ref="C17:F17"/>
    <mergeCell ref="C18:F18"/>
    <mergeCell ref="O12:P12"/>
    <mergeCell ref="O13:P13"/>
    <mergeCell ref="O19:P19"/>
    <mergeCell ref="O14:P14"/>
    <mergeCell ref="O15:P17"/>
    <mergeCell ref="C12:F12"/>
    <mergeCell ref="C13:F13"/>
    <mergeCell ref="C19:F19"/>
  </mergeCells>
  <dataValidations count="4">
    <dataValidation type="list" allowBlank="1" showInputMessage="1" showErrorMessage="1" sqref="D2:I2">
      <formula1>"Select,USD,EUR"</formula1>
    </dataValidation>
    <dataValidation type="list" allowBlank="1" showInputMessage="1" showErrorMessage="1" sqref="H33:H37 H12:H31">
      <formula1>"Select, Y-over program term, Y-cumulative annually, N-not cumulative, Y-over RCC term"</formula1>
    </dataValidation>
    <dataValidation type="list" allowBlank="1" showInputMessage="1" showErrorMessage="1" sqref="I33:I37 I12:I31">
      <formula1>"Select, Yes - Top 10, Top 10 equivalent, No"</formula1>
    </dataValidation>
    <dataValidation type="list" allowBlank="1" showInputMessage="1" showErrorMessage="1" sqref="G33:G37 G12:G31">
      <formula1>"Select, National Program, Current grant, GF, GF and other donors"</formula1>
    </dataValidation>
  </dataValidations>
  <printOptions horizontalCentered="1"/>
  <pageMargins left="0.5511811023622047" right="0.5511811023622047" top="0.3937007874015748" bottom="0.5905511811023623" header="0.5118110236220472" footer="0.5118110236220472"/>
  <pageSetup cellComments="asDisplayed" fitToHeight="0" fitToWidth="1" horizontalDpi="600" verticalDpi="600" orientation="landscape" paperSize="9" scale="39" r:id="rId1"/>
  <headerFooter alignWithMargins="0">
    <oddFooter>&amp;L&amp;9&amp;F&amp;C&amp;A&amp;R&amp;9Page &amp;P of &amp;N</oddFooter>
  </headerFooter>
</worksheet>
</file>

<file path=xl/worksheets/sheet30.xml><?xml version="1.0" encoding="utf-8"?>
<worksheet xmlns="http://schemas.openxmlformats.org/spreadsheetml/2006/main" xmlns:r="http://schemas.openxmlformats.org/officeDocument/2006/relationships">
  <dimension ref="A1:A65"/>
  <sheetViews>
    <sheetView zoomScalePageLayoutView="0" workbookViewId="0" topLeftCell="A1">
      <selection activeCell="A12" sqref="A12"/>
    </sheetView>
  </sheetViews>
  <sheetFormatPr defaultColWidth="9.140625" defaultRowHeight="12.75"/>
  <cols>
    <col min="1" max="1" width="27.28125" style="0" customWidth="1"/>
  </cols>
  <sheetData>
    <row r="1" ht="12.75">
      <c r="A1" t="s">
        <v>74</v>
      </c>
    </row>
    <row r="2" ht="12.75">
      <c r="A2" t="s">
        <v>76</v>
      </c>
    </row>
    <row r="3" ht="12.75">
      <c r="A3" t="s">
        <v>77</v>
      </c>
    </row>
    <row r="4" ht="12.75">
      <c r="A4" t="s">
        <v>78</v>
      </c>
    </row>
    <row r="5" ht="12.75">
      <c r="A5" t="s">
        <v>79</v>
      </c>
    </row>
    <row r="6" ht="12.75">
      <c r="A6" t="s">
        <v>80</v>
      </c>
    </row>
    <row r="7" ht="12.75">
      <c r="A7" t="s">
        <v>537</v>
      </c>
    </row>
    <row r="21" ht="12.75">
      <c r="A21" t="s">
        <v>74</v>
      </c>
    </row>
    <row r="22" ht="12.75">
      <c r="A22" t="s">
        <v>76</v>
      </c>
    </row>
    <row r="23" ht="12.75">
      <c r="A23" t="s">
        <v>77</v>
      </c>
    </row>
    <row r="24" ht="12.75">
      <c r="A24" t="s">
        <v>80</v>
      </c>
    </row>
    <row r="25" ht="12.75">
      <c r="A25" t="s">
        <v>537</v>
      </c>
    </row>
    <row r="28" ht="12.75">
      <c r="A28" t="s">
        <v>74</v>
      </c>
    </row>
    <row r="29" ht="12.75">
      <c r="A29" t="s">
        <v>533</v>
      </c>
    </row>
    <row r="30" ht="12.75">
      <c r="A30" t="s">
        <v>534</v>
      </c>
    </row>
    <row r="31" ht="12.75">
      <c r="A31" t="s">
        <v>538</v>
      </c>
    </row>
    <row r="32" ht="12.75">
      <c r="A32" t="s">
        <v>539</v>
      </c>
    </row>
    <row r="33" ht="12.75">
      <c r="A33" t="s">
        <v>151</v>
      </c>
    </row>
    <row r="34" ht="12.75">
      <c r="A34" t="s">
        <v>540</v>
      </c>
    </row>
    <row r="35" ht="12.75">
      <c r="A35" t="s">
        <v>541</v>
      </c>
    </row>
    <row r="39" ht="12.75">
      <c r="A39" t="s">
        <v>74</v>
      </c>
    </row>
    <row r="40" ht="12.75">
      <c r="A40" t="s">
        <v>531</v>
      </c>
    </row>
    <row r="41" ht="12.75">
      <c r="A41" t="s">
        <v>532</v>
      </c>
    </row>
    <row r="42" ht="12.75">
      <c r="A42" t="s">
        <v>79</v>
      </c>
    </row>
    <row r="43" ht="12.75">
      <c r="A43" t="s">
        <v>80</v>
      </c>
    </row>
    <row r="44" ht="12.75">
      <c r="A44" t="s">
        <v>542</v>
      </c>
    </row>
    <row r="48" ht="12.75">
      <c r="A48" t="s">
        <v>74</v>
      </c>
    </row>
    <row r="49" ht="12.75">
      <c r="A49" t="s">
        <v>297</v>
      </c>
    </row>
    <row r="50" ht="12.75">
      <c r="A50" t="s">
        <v>543</v>
      </c>
    </row>
    <row r="51" ht="12.75">
      <c r="A51" t="s">
        <v>544</v>
      </c>
    </row>
    <row r="52" ht="12.75">
      <c r="A52" t="s">
        <v>336</v>
      </c>
    </row>
    <row r="53" ht="12.75">
      <c r="A53" t="s">
        <v>337</v>
      </c>
    </row>
    <row r="54" ht="12.75">
      <c r="A54" t="s">
        <v>338</v>
      </c>
    </row>
    <row r="55" ht="12.75">
      <c r="A55" t="s">
        <v>545</v>
      </c>
    </row>
    <row r="58" ht="12.75">
      <c r="A58" t="s">
        <v>74</v>
      </c>
    </row>
    <row r="59" ht="12.75">
      <c r="A59" t="s">
        <v>82</v>
      </c>
    </row>
    <row r="60" ht="12.75">
      <c r="A60" t="s">
        <v>83</v>
      </c>
    </row>
    <row r="61" ht="12.75">
      <c r="A61" t="s">
        <v>84</v>
      </c>
    </row>
    <row r="62" ht="12.75">
      <c r="A62" t="s">
        <v>535</v>
      </c>
    </row>
    <row r="63" ht="12.75">
      <c r="A63" t="s">
        <v>85</v>
      </c>
    </row>
    <row r="64" ht="12.75">
      <c r="A64" t="s">
        <v>86</v>
      </c>
    </row>
    <row r="65" ht="12.75">
      <c r="A65" t="s">
        <v>536</v>
      </c>
    </row>
  </sheetData>
  <sheetProtection/>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11"/>
    <pageSetUpPr fitToPage="1"/>
  </sheetPr>
  <dimension ref="A1:Q64"/>
  <sheetViews>
    <sheetView showGridLines="0" zoomScale="65" zoomScaleNormal="65" zoomScaleSheetLayoutView="70" zoomScalePageLayoutView="0" workbookViewId="0" topLeftCell="A44">
      <selection activeCell="G56" sqref="G56:L56"/>
    </sheetView>
  </sheetViews>
  <sheetFormatPr defaultColWidth="9.140625" defaultRowHeight="12.75" outlineLevelRow="1"/>
  <cols>
    <col min="1" max="1" width="29.421875" style="72" customWidth="1"/>
    <col min="2" max="2" width="23.140625" style="72" customWidth="1"/>
    <col min="3" max="3" width="25.7109375" style="72" customWidth="1"/>
    <col min="4" max="4" width="16.28125" style="72" customWidth="1"/>
    <col min="5" max="5" width="15.00390625" style="72" customWidth="1"/>
    <col min="6" max="6" width="16.8515625" style="72" customWidth="1"/>
    <col min="7" max="7" width="34.140625" style="72" customWidth="1"/>
    <col min="8" max="10" width="9.140625" style="72" customWidth="1"/>
    <col min="11" max="11" width="21.421875" style="72" customWidth="1"/>
    <col min="12" max="16384" width="9.140625" style="72" customWidth="1"/>
  </cols>
  <sheetData>
    <row r="1" spans="1:14" s="63" customFormat="1" ht="25.5" customHeight="1">
      <c r="A1" s="1325" t="s">
        <v>60</v>
      </c>
      <c r="B1" s="1325"/>
      <c r="C1" s="1325"/>
      <c r="D1" s="1325"/>
      <c r="E1" s="1325"/>
      <c r="F1" s="1325"/>
      <c r="G1" s="1325"/>
      <c r="H1" s="491"/>
      <c r="I1" s="35"/>
      <c r="J1" s="35"/>
      <c r="K1" s="12"/>
      <c r="L1" s="12"/>
      <c r="M1" s="14"/>
      <c r="N1" s="14"/>
    </row>
    <row r="2" spans="1:13" s="63" customFormat="1" ht="27" customHeight="1" thickBot="1">
      <c r="A2" s="98" t="s">
        <v>114</v>
      </c>
      <c r="B2" s="98"/>
      <c r="C2" s="10"/>
      <c r="D2" s="10"/>
      <c r="E2" s="36"/>
      <c r="F2" s="10"/>
      <c r="G2" s="10"/>
      <c r="H2" s="10"/>
      <c r="I2" s="10"/>
      <c r="J2" s="12"/>
      <c r="K2" s="12"/>
      <c r="L2" s="12"/>
      <c r="M2" s="14"/>
    </row>
    <row r="3" spans="1:12" s="73" customFormat="1" ht="18" customHeight="1" thickBot="1">
      <c r="A3" s="1326" t="s">
        <v>69</v>
      </c>
      <c r="B3" s="1402"/>
      <c r="C3" s="1327"/>
      <c r="D3" s="1404" t="str">
        <f>IF('PR_Programmatic Progress_1A'!C7="","",'PR_Programmatic Progress_1A'!C7)</f>
        <v>GEO-H-NCDC</v>
      </c>
      <c r="E3" s="1405"/>
      <c r="F3" s="1405"/>
      <c r="G3" s="1406"/>
      <c r="H3" s="4"/>
      <c r="I3" s="4"/>
      <c r="J3" s="4"/>
      <c r="K3" s="4"/>
      <c r="L3" s="4"/>
    </row>
    <row r="4" spans="1:12" s="73" customFormat="1" ht="15" customHeight="1">
      <c r="A4" s="492" t="s">
        <v>231</v>
      </c>
      <c r="B4" s="512"/>
      <c r="C4" s="512"/>
      <c r="D4" s="53" t="s">
        <v>237</v>
      </c>
      <c r="E4" s="504" t="str">
        <f>IF('PR_Programmatic Progress_1A'!D12="Select","",'PR_Programmatic Progress_1A'!D12)</f>
        <v>Semester</v>
      </c>
      <c r="F4" s="5" t="s">
        <v>238</v>
      </c>
      <c r="G4" s="47">
        <f>IF('PR_Programmatic Progress_1A'!F12="Select","",'PR_Programmatic Progress_1A'!F12)</f>
        <v>3</v>
      </c>
      <c r="H4" s="4"/>
      <c r="I4" s="4"/>
      <c r="J4" s="4"/>
      <c r="K4" s="4"/>
      <c r="L4" s="4"/>
    </row>
    <row r="5" spans="1:12" s="73" customFormat="1" ht="15" customHeight="1">
      <c r="A5" s="513" t="s">
        <v>232</v>
      </c>
      <c r="B5" s="40"/>
      <c r="C5" s="40"/>
      <c r="D5" s="54" t="s">
        <v>200</v>
      </c>
      <c r="E5" s="519">
        <f>IF('PR_Programmatic Progress_1A'!D13="","",'PR_Programmatic Progress_1A'!D13)</f>
        <v>42005</v>
      </c>
      <c r="F5" s="5" t="s">
        <v>218</v>
      </c>
      <c r="G5" s="520">
        <f>IF('PR_Programmatic Progress_1A'!F13="","",'PR_Programmatic Progress_1A'!F13)</f>
        <v>42185</v>
      </c>
      <c r="H5" s="4"/>
      <c r="I5" s="4"/>
      <c r="J5" s="4"/>
      <c r="K5" s="4"/>
      <c r="L5" s="4"/>
    </row>
    <row r="6" spans="1:12" s="73" customFormat="1" ht="15" customHeight="1" thickBot="1">
      <c r="A6" s="55" t="s">
        <v>233</v>
      </c>
      <c r="B6" s="167"/>
      <c r="C6" s="41"/>
      <c r="D6" s="1392">
        <v>3</v>
      </c>
      <c r="E6" s="1393"/>
      <c r="F6" s="1393"/>
      <c r="G6" s="1394"/>
      <c r="H6" s="4"/>
      <c r="I6" s="4"/>
      <c r="J6" s="4"/>
      <c r="K6" s="4"/>
      <c r="L6" s="4"/>
    </row>
    <row r="7" spans="1:12" ht="12.75">
      <c r="A7" s="533"/>
      <c r="B7" s="3"/>
      <c r="C7" s="3"/>
      <c r="D7" s="3"/>
      <c r="E7" s="3"/>
      <c r="F7" s="3"/>
      <c r="G7" s="3"/>
      <c r="H7" s="3"/>
      <c r="I7" s="3"/>
      <c r="J7" s="3"/>
      <c r="K7" s="3"/>
      <c r="L7" s="3"/>
    </row>
    <row r="8" spans="1:17" s="67" customFormat="1" ht="23.25">
      <c r="A8" s="171" t="s">
        <v>183</v>
      </c>
      <c r="B8" s="171"/>
      <c r="C8" s="171"/>
      <c r="D8" s="171"/>
      <c r="E8" s="171"/>
      <c r="F8" s="171"/>
      <c r="G8" s="171"/>
      <c r="H8" s="171"/>
      <c r="I8" s="171"/>
      <c r="J8" s="171"/>
      <c r="K8" s="171"/>
      <c r="L8" s="171"/>
      <c r="M8" s="731"/>
      <c r="N8" s="731"/>
      <c r="O8" s="731"/>
      <c r="P8" s="731"/>
      <c r="Q8" s="731"/>
    </row>
    <row r="9" spans="1:17" s="67" customFormat="1" ht="23.25">
      <c r="A9" s="171"/>
      <c r="B9" s="171"/>
      <c r="C9" s="171"/>
      <c r="D9" s="171"/>
      <c r="E9" s="171"/>
      <c r="F9" s="171"/>
      <c r="G9" s="171"/>
      <c r="H9" s="171"/>
      <c r="I9" s="171"/>
      <c r="J9" s="171"/>
      <c r="K9" s="171"/>
      <c r="L9" s="171"/>
      <c r="M9" s="731"/>
      <c r="N9" s="731"/>
      <c r="O9" s="731"/>
      <c r="P9" s="731"/>
      <c r="Q9" s="731"/>
    </row>
    <row r="10" spans="1:15" s="74" customFormat="1" ht="24.75" customHeight="1" thickBot="1">
      <c r="A10" s="854" t="s">
        <v>437</v>
      </c>
      <c r="B10" s="855"/>
      <c r="C10" s="855"/>
      <c r="D10" s="855"/>
      <c r="E10" s="855"/>
      <c r="F10" s="855"/>
      <c r="G10" s="855"/>
      <c r="H10" s="855"/>
      <c r="I10" s="855"/>
      <c r="J10" s="855"/>
      <c r="K10" s="855"/>
      <c r="L10" s="855"/>
      <c r="M10" s="91"/>
      <c r="N10" s="91"/>
      <c r="O10" s="91"/>
    </row>
    <row r="11" spans="1:12" s="74" customFormat="1" ht="4.5" customHeight="1">
      <c r="A11" s="1510"/>
      <c r="B11" s="1510"/>
      <c r="C11" s="1510"/>
      <c r="D11" s="1510"/>
      <c r="E11" s="1510"/>
      <c r="F11" s="1510"/>
      <c r="G11" s="1510"/>
      <c r="H11" s="1510"/>
      <c r="I11" s="1510"/>
      <c r="J11" s="1510"/>
      <c r="K11" s="1510"/>
      <c r="L11" s="1510"/>
    </row>
    <row r="12" spans="1:12" s="74" customFormat="1" ht="68.25" customHeight="1" thickBot="1">
      <c r="A12" s="1508" t="s">
        <v>564</v>
      </c>
      <c r="B12" s="1509"/>
      <c r="C12" s="1509"/>
      <c r="D12" s="1509"/>
      <c r="E12" s="1509"/>
      <c r="F12" s="1509"/>
      <c r="G12" s="1509"/>
      <c r="H12" s="1509"/>
      <c r="I12" s="1509"/>
      <c r="J12" s="1509"/>
      <c r="K12" s="1509"/>
      <c r="L12" s="1509"/>
    </row>
    <row r="13" spans="1:12" s="63" customFormat="1" ht="53.25" customHeight="1">
      <c r="A13" s="1495" t="s">
        <v>145</v>
      </c>
      <c r="B13" s="1505"/>
      <c r="C13" s="1505"/>
      <c r="D13" s="1506"/>
      <c r="E13" s="1507"/>
      <c r="F13" s="951" t="s">
        <v>5</v>
      </c>
      <c r="G13" s="1444" t="s">
        <v>370</v>
      </c>
      <c r="H13" s="1445"/>
      <c r="I13" s="1445"/>
      <c r="J13" s="1445"/>
      <c r="K13" s="1445"/>
      <c r="L13" s="1446"/>
    </row>
    <row r="14" spans="1:12" ht="140.25" customHeight="1">
      <c r="A14" s="1430" t="s">
        <v>636</v>
      </c>
      <c r="B14" s="1455"/>
      <c r="C14" s="1455"/>
      <c r="D14" s="1456"/>
      <c r="E14" s="1457"/>
      <c r="F14" s="711" t="s">
        <v>637</v>
      </c>
      <c r="G14" s="1450"/>
      <c r="H14" s="1463"/>
      <c r="I14" s="1463"/>
      <c r="J14" s="1463"/>
      <c r="K14" s="1463"/>
      <c r="L14" s="1464"/>
    </row>
    <row r="15" spans="1:12" ht="104.25" customHeight="1">
      <c r="A15" s="1430" t="s">
        <v>638</v>
      </c>
      <c r="B15" s="1428"/>
      <c r="C15" s="1428"/>
      <c r="D15" s="1428"/>
      <c r="E15" s="1434"/>
      <c r="F15" s="711" t="s">
        <v>637</v>
      </c>
      <c r="G15" s="1450"/>
      <c r="H15" s="1463"/>
      <c r="I15" s="1463"/>
      <c r="J15" s="1463"/>
      <c r="K15" s="1463"/>
      <c r="L15" s="1464"/>
    </row>
    <row r="16" spans="1:12" ht="285" customHeight="1">
      <c r="A16" s="1430" t="s">
        <v>639</v>
      </c>
      <c r="B16" s="1455"/>
      <c r="C16" s="1455"/>
      <c r="D16" s="1456"/>
      <c r="E16" s="1457"/>
      <c r="F16" s="711" t="s">
        <v>637</v>
      </c>
      <c r="G16" s="1504"/>
      <c r="H16" s="1463"/>
      <c r="I16" s="1463"/>
      <c r="J16" s="1463"/>
      <c r="K16" s="1463"/>
      <c r="L16" s="1464"/>
    </row>
    <row r="17" spans="1:12" ht="104.25" customHeight="1">
      <c r="A17" s="1430" t="s">
        <v>640</v>
      </c>
      <c r="B17" s="1455"/>
      <c r="C17" s="1455"/>
      <c r="D17" s="1456" t="s">
        <v>217</v>
      </c>
      <c r="E17" s="1457"/>
      <c r="F17" s="711" t="s">
        <v>637</v>
      </c>
      <c r="G17" s="1450"/>
      <c r="H17" s="1463"/>
      <c r="I17" s="1463"/>
      <c r="J17" s="1463"/>
      <c r="K17" s="1463"/>
      <c r="L17" s="1464"/>
    </row>
    <row r="18" spans="1:12" ht="147.75" customHeight="1">
      <c r="A18" s="1430" t="s">
        <v>641</v>
      </c>
      <c r="B18" s="1455"/>
      <c r="C18" s="1455"/>
      <c r="D18" s="1456"/>
      <c r="E18" s="1457"/>
      <c r="F18" s="711" t="s">
        <v>637</v>
      </c>
      <c r="G18" s="1450"/>
      <c r="H18" s="1463"/>
      <c r="I18" s="1463"/>
      <c r="J18" s="1463"/>
      <c r="K18" s="1463"/>
      <c r="L18" s="1464"/>
    </row>
    <row r="19" spans="1:12" ht="120" customHeight="1">
      <c r="A19" s="1430" t="s">
        <v>699</v>
      </c>
      <c r="B19" s="1428"/>
      <c r="C19" s="1428"/>
      <c r="D19" s="1428"/>
      <c r="E19" s="1434"/>
      <c r="F19" s="711" t="s">
        <v>637</v>
      </c>
      <c r="G19" s="1497" t="s">
        <v>698</v>
      </c>
      <c r="H19" s="1498"/>
      <c r="I19" s="1498"/>
      <c r="J19" s="1498"/>
      <c r="K19" s="1498"/>
      <c r="L19" s="1499"/>
    </row>
    <row r="20" spans="1:12" ht="268.5" customHeight="1">
      <c r="A20" s="1500" t="s">
        <v>691</v>
      </c>
      <c r="B20" s="1501"/>
      <c r="C20" s="1501"/>
      <c r="D20" s="1502" t="s">
        <v>217</v>
      </c>
      <c r="E20" s="1503"/>
      <c r="F20" s="1304" t="s">
        <v>648</v>
      </c>
      <c r="G20" s="1450" t="s">
        <v>669</v>
      </c>
      <c r="H20" s="1463"/>
      <c r="I20" s="1463"/>
      <c r="J20" s="1463"/>
      <c r="K20" s="1463"/>
      <c r="L20" s="1464"/>
    </row>
    <row r="21" spans="1:12" ht="144.75" customHeight="1">
      <c r="A21" s="1430" t="s">
        <v>642</v>
      </c>
      <c r="B21" s="1455"/>
      <c r="C21" s="1455"/>
      <c r="D21" s="1456"/>
      <c r="E21" s="1457"/>
      <c r="F21" s="711" t="s">
        <v>637</v>
      </c>
      <c r="G21" s="1441" t="s">
        <v>657</v>
      </c>
      <c r="H21" s="1442"/>
      <c r="I21" s="1442"/>
      <c r="J21" s="1442"/>
      <c r="K21" s="1442"/>
      <c r="L21" s="1443"/>
    </row>
    <row r="22" spans="1:12" ht="33.75" customHeight="1" hidden="1" outlineLevel="1">
      <c r="A22" s="1430"/>
      <c r="B22" s="1455"/>
      <c r="C22" s="1455"/>
      <c r="D22" s="1456"/>
      <c r="E22" s="1457"/>
      <c r="F22" s="711" t="s">
        <v>217</v>
      </c>
      <c r="G22" s="1427"/>
      <c r="H22" s="1428"/>
      <c r="I22" s="1428"/>
      <c r="J22" s="1428"/>
      <c r="K22" s="1428"/>
      <c r="L22" s="1429"/>
    </row>
    <row r="23" spans="1:12" ht="33.75" customHeight="1" hidden="1" outlineLevel="1">
      <c r="A23" s="1430"/>
      <c r="B23" s="1455"/>
      <c r="C23" s="1455"/>
      <c r="D23" s="1456"/>
      <c r="E23" s="1457"/>
      <c r="F23" s="711" t="s">
        <v>217</v>
      </c>
      <c r="G23" s="1427"/>
      <c r="H23" s="1428"/>
      <c r="I23" s="1428"/>
      <c r="J23" s="1428"/>
      <c r="K23" s="1428"/>
      <c r="L23" s="1429"/>
    </row>
    <row r="24" spans="1:12" ht="33.75" customHeight="1" hidden="1" outlineLevel="1">
      <c r="A24" s="1430"/>
      <c r="B24" s="1455"/>
      <c r="C24" s="1455"/>
      <c r="D24" s="1456"/>
      <c r="E24" s="1457"/>
      <c r="F24" s="711" t="s">
        <v>217</v>
      </c>
      <c r="G24" s="1427"/>
      <c r="H24" s="1428"/>
      <c r="I24" s="1428"/>
      <c r="J24" s="1428"/>
      <c r="K24" s="1428"/>
      <c r="L24" s="1429"/>
    </row>
    <row r="25" spans="1:12" s="1023" customFormat="1" ht="15" customHeight="1" collapsed="1">
      <c r="A25" s="1460"/>
      <c r="B25" s="1461"/>
      <c r="C25" s="1461"/>
      <c r="D25" s="1461"/>
      <c r="E25" s="1461"/>
      <c r="F25" s="1461"/>
      <c r="G25" s="1461"/>
      <c r="H25" s="1461"/>
      <c r="I25" s="1461"/>
      <c r="J25" s="1461"/>
      <c r="K25" s="1461"/>
      <c r="L25" s="1462"/>
    </row>
    <row r="26" spans="1:12" ht="33.75" customHeight="1" hidden="1" outlineLevel="1">
      <c r="A26" s="1430"/>
      <c r="B26" s="1455"/>
      <c r="C26" s="1455"/>
      <c r="D26" s="1456"/>
      <c r="E26" s="1457"/>
      <c r="F26" s="711" t="s">
        <v>217</v>
      </c>
      <c r="G26" s="1427"/>
      <c r="H26" s="1428"/>
      <c r="I26" s="1428"/>
      <c r="J26" s="1428"/>
      <c r="K26" s="1428"/>
      <c r="L26" s="1429"/>
    </row>
    <row r="27" spans="1:12" ht="33.75" customHeight="1" hidden="1" outlineLevel="1">
      <c r="A27" s="1430"/>
      <c r="B27" s="1455"/>
      <c r="C27" s="1455"/>
      <c r="D27" s="1456"/>
      <c r="E27" s="1457"/>
      <c r="F27" s="711" t="s">
        <v>217</v>
      </c>
      <c r="G27" s="1427"/>
      <c r="H27" s="1428"/>
      <c r="I27" s="1428"/>
      <c r="J27" s="1428"/>
      <c r="K27" s="1428"/>
      <c r="L27" s="1429"/>
    </row>
    <row r="28" spans="1:12" ht="33.75" customHeight="1" hidden="1" outlineLevel="1" thickBot="1">
      <c r="A28" s="1489"/>
      <c r="B28" s="1490"/>
      <c r="C28" s="1490"/>
      <c r="D28" s="1491"/>
      <c r="E28" s="1492"/>
      <c r="F28" s="712" t="s">
        <v>217</v>
      </c>
      <c r="G28" s="1469"/>
      <c r="H28" s="1470"/>
      <c r="I28" s="1470"/>
      <c r="J28" s="1470"/>
      <c r="K28" s="1470"/>
      <c r="L28" s="1471"/>
    </row>
    <row r="29" spans="1:12" s="358" customFormat="1" ht="25.5" customHeight="1" collapsed="1">
      <c r="A29" s="178"/>
      <c r="B29" s="178"/>
      <c r="C29" s="178"/>
      <c r="D29" s="178"/>
      <c r="E29" s="178"/>
      <c r="F29" s="178"/>
      <c r="G29" s="178"/>
      <c r="H29" s="178"/>
      <c r="I29" s="178"/>
      <c r="J29" s="178"/>
      <c r="K29" s="178"/>
      <c r="L29" s="178"/>
    </row>
    <row r="30" spans="1:12" ht="25.5" customHeight="1">
      <c r="A30" s="1477" t="s">
        <v>438</v>
      </c>
      <c r="B30" s="1478"/>
      <c r="C30" s="1478"/>
      <c r="D30" s="1478"/>
      <c r="E30" s="1478"/>
      <c r="F30" s="1478"/>
      <c r="G30" s="1478"/>
      <c r="H30" s="1478"/>
      <c r="I30" s="1478"/>
      <c r="J30" s="1478"/>
      <c r="K30" s="1478"/>
      <c r="L30" s="1478"/>
    </row>
    <row r="31" spans="1:12" ht="37.5" customHeight="1">
      <c r="A31" s="1493" t="s">
        <v>565</v>
      </c>
      <c r="B31" s="1494"/>
      <c r="C31" s="1494"/>
      <c r="D31" s="1494"/>
      <c r="E31" s="1494"/>
      <c r="F31" s="1494"/>
      <c r="G31" s="1494"/>
      <c r="H31" s="1494"/>
      <c r="I31" s="1494"/>
      <c r="J31" s="1494"/>
      <c r="K31" s="1494"/>
      <c r="L31" s="1494"/>
    </row>
    <row r="32" spans="1:12" ht="5.25" customHeight="1" thickBot="1">
      <c r="A32" s="79"/>
      <c r="B32" s="77"/>
      <c r="C32" s="77"/>
      <c r="D32" s="77"/>
      <c r="E32" s="77"/>
      <c r="F32" s="77"/>
      <c r="G32" s="77"/>
      <c r="H32" s="77"/>
      <c r="I32" s="77"/>
      <c r="J32" s="77"/>
      <c r="K32" s="77"/>
      <c r="L32" s="77"/>
    </row>
    <row r="33" spans="1:12" ht="40.5" customHeight="1">
      <c r="A33" s="1495" t="s">
        <v>369</v>
      </c>
      <c r="B33" s="1445"/>
      <c r="C33" s="1445"/>
      <c r="D33" s="1496"/>
      <c r="E33" s="1444" t="s">
        <v>370</v>
      </c>
      <c r="F33" s="1445"/>
      <c r="G33" s="1445"/>
      <c r="H33" s="1445"/>
      <c r="I33" s="1445"/>
      <c r="J33" s="1445"/>
      <c r="K33" s="1445"/>
      <c r="L33" s="1446"/>
    </row>
    <row r="34" spans="1:12" ht="255" customHeight="1">
      <c r="A34" s="1430" t="s">
        <v>649</v>
      </c>
      <c r="B34" s="1428"/>
      <c r="C34" s="1428"/>
      <c r="D34" s="1434"/>
      <c r="E34" s="1450" t="s">
        <v>693</v>
      </c>
      <c r="F34" s="1467"/>
      <c r="G34" s="1467"/>
      <c r="H34" s="1467"/>
      <c r="I34" s="1467"/>
      <c r="J34" s="1467"/>
      <c r="K34" s="1467"/>
      <c r="L34" s="1468"/>
    </row>
    <row r="35" spans="1:12" ht="266.25" customHeight="1">
      <c r="A35" s="1430" t="s">
        <v>650</v>
      </c>
      <c r="B35" s="1428"/>
      <c r="C35" s="1428"/>
      <c r="D35" s="1434"/>
      <c r="E35" s="1441" t="s">
        <v>694</v>
      </c>
      <c r="F35" s="1465"/>
      <c r="G35" s="1465"/>
      <c r="H35" s="1465"/>
      <c r="I35" s="1465"/>
      <c r="J35" s="1465"/>
      <c r="K35" s="1465"/>
      <c r="L35" s="1466"/>
    </row>
    <row r="36" spans="1:12" ht="209.25" customHeight="1">
      <c r="A36" s="1430" t="s">
        <v>651</v>
      </c>
      <c r="B36" s="1428"/>
      <c r="C36" s="1428"/>
      <c r="D36" s="1434"/>
      <c r="E36" s="1450" t="s">
        <v>652</v>
      </c>
      <c r="F36" s="1467"/>
      <c r="G36" s="1467"/>
      <c r="H36" s="1467"/>
      <c r="I36" s="1467"/>
      <c r="J36" s="1467"/>
      <c r="K36" s="1467"/>
      <c r="L36" s="1468"/>
    </row>
    <row r="37" spans="1:12" ht="208.5" customHeight="1">
      <c r="A37" s="1430" t="s">
        <v>704</v>
      </c>
      <c r="B37" s="1428"/>
      <c r="C37" s="1428"/>
      <c r="D37" s="1434"/>
      <c r="E37" s="1438" t="s">
        <v>656</v>
      </c>
      <c r="F37" s="1439"/>
      <c r="G37" s="1439"/>
      <c r="H37" s="1439"/>
      <c r="I37" s="1439"/>
      <c r="J37" s="1439"/>
      <c r="K37" s="1439"/>
      <c r="L37" s="1440"/>
    </row>
    <row r="38" spans="1:12" ht="364.5" customHeight="1">
      <c r="A38" s="1430" t="s">
        <v>703</v>
      </c>
      <c r="B38" s="1428"/>
      <c r="C38" s="1428"/>
      <c r="D38" s="1434"/>
      <c r="E38" s="1441" t="s">
        <v>683</v>
      </c>
      <c r="F38" s="1442"/>
      <c r="G38" s="1442"/>
      <c r="H38" s="1442"/>
      <c r="I38" s="1442"/>
      <c r="J38" s="1442"/>
      <c r="K38" s="1442"/>
      <c r="L38" s="1443"/>
    </row>
    <row r="39" spans="1:12" ht="126.75" customHeight="1">
      <c r="A39" s="1430" t="s">
        <v>702</v>
      </c>
      <c r="B39" s="1428"/>
      <c r="C39" s="1428"/>
      <c r="D39" s="1434"/>
      <c r="E39" s="1450" t="s">
        <v>654</v>
      </c>
      <c r="F39" s="1463"/>
      <c r="G39" s="1463"/>
      <c r="H39" s="1463"/>
      <c r="I39" s="1463"/>
      <c r="J39" s="1463"/>
      <c r="K39" s="1463"/>
      <c r="L39" s="1464"/>
    </row>
    <row r="40" spans="1:12" ht="219" customHeight="1">
      <c r="A40" s="1430" t="s">
        <v>701</v>
      </c>
      <c r="B40" s="1428"/>
      <c r="C40" s="1428"/>
      <c r="D40" s="1434"/>
      <c r="E40" s="1441" t="s">
        <v>681</v>
      </c>
      <c r="F40" s="1442"/>
      <c r="G40" s="1442"/>
      <c r="H40" s="1442"/>
      <c r="I40" s="1442"/>
      <c r="J40" s="1442"/>
      <c r="K40" s="1442"/>
      <c r="L40" s="1443"/>
    </row>
    <row r="41" spans="1:12" ht="100.5" customHeight="1">
      <c r="A41" s="1430" t="s">
        <v>700</v>
      </c>
      <c r="B41" s="1431"/>
      <c r="C41" s="1431"/>
      <c r="D41" s="1432"/>
      <c r="E41" s="1441" t="s">
        <v>655</v>
      </c>
      <c r="F41" s="1453"/>
      <c r="G41" s="1453"/>
      <c r="H41" s="1453"/>
      <c r="I41" s="1453"/>
      <c r="J41" s="1453"/>
      <c r="K41" s="1453"/>
      <c r="L41" s="1454"/>
    </row>
    <row r="42" spans="1:12" ht="301.5" customHeight="1">
      <c r="A42" s="1430" t="s">
        <v>697</v>
      </c>
      <c r="B42" s="1431"/>
      <c r="C42" s="1431"/>
      <c r="D42" s="1432"/>
      <c r="E42" s="1450" t="s">
        <v>653</v>
      </c>
      <c r="F42" s="1451"/>
      <c r="G42" s="1451"/>
      <c r="H42" s="1451"/>
      <c r="I42" s="1451"/>
      <c r="J42" s="1451"/>
      <c r="K42" s="1451"/>
      <c r="L42" s="1452"/>
    </row>
    <row r="43" spans="1:12" ht="259.5" customHeight="1">
      <c r="A43" s="1430" t="s">
        <v>696</v>
      </c>
      <c r="B43" s="1428"/>
      <c r="C43" s="1428"/>
      <c r="D43" s="1434"/>
      <c r="E43" s="1441" t="s">
        <v>682</v>
      </c>
      <c r="F43" s="1442"/>
      <c r="G43" s="1442"/>
      <c r="H43" s="1442"/>
      <c r="I43" s="1442"/>
      <c r="J43" s="1442"/>
      <c r="K43" s="1442"/>
      <c r="L43" s="1443"/>
    </row>
    <row r="44" spans="1:12" ht="231" customHeight="1" outlineLevel="1">
      <c r="A44" s="1430" t="s">
        <v>695</v>
      </c>
      <c r="B44" s="1428"/>
      <c r="C44" s="1428"/>
      <c r="D44" s="1434"/>
      <c r="E44" s="1441" t="s">
        <v>683</v>
      </c>
      <c r="F44" s="1442"/>
      <c r="G44" s="1442"/>
      <c r="H44" s="1442"/>
      <c r="I44" s="1442"/>
      <c r="J44" s="1442"/>
      <c r="K44" s="1442"/>
      <c r="L44" s="1443"/>
    </row>
    <row r="45" spans="1:12" ht="28.5" customHeight="1" outlineLevel="1">
      <c r="A45" s="1433"/>
      <c r="B45" s="1428"/>
      <c r="C45" s="1428"/>
      <c r="D45" s="1434"/>
      <c r="E45" s="1447"/>
      <c r="F45" s="1448"/>
      <c r="G45" s="1448"/>
      <c r="H45" s="1448"/>
      <c r="I45" s="1448"/>
      <c r="J45" s="1448"/>
      <c r="K45" s="1448"/>
      <c r="L45" s="1449"/>
    </row>
    <row r="46" spans="1:12" ht="34.5" customHeight="1" outlineLevel="1">
      <c r="A46" s="1433"/>
      <c r="B46" s="1428"/>
      <c r="C46" s="1428"/>
      <c r="D46" s="1434"/>
      <c r="E46" s="1435"/>
      <c r="F46" s="1436"/>
      <c r="G46" s="1436"/>
      <c r="H46" s="1436"/>
      <c r="I46" s="1436"/>
      <c r="J46" s="1436"/>
      <c r="K46" s="1436"/>
      <c r="L46" s="1437"/>
    </row>
    <row r="47" spans="1:12" s="1023" customFormat="1" ht="12.75" customHeight="1">
      <c r="A47" s="1017"/>
      <c r="B47" s="1018"/>
      <c r="C47" s="1018"/>
      <c r="D47" s="1019"/>
      <c r="E47" s="1020"/>
      <c r="F47" s="1021"/>
      <c r="G47" s="1021"/>
      <c r="H47" s="1021"/>
      <c r="I47" s="1021"/>
      <c r="J47" s="1021"/>
      <c r="K47" s="1021"/>
      <c r="L47" s="1022"/>
    </row>
    <row r="48" spans="1:12" ht="35.25" customHeight="1" hidden="1" outlineLevel="1">
      <c r="A48" s="1433"/>
      <c r="B48" s="1428"/>
      <c r="C48" s="1428"/>
      <c r="D48" s="1434"/>
      <c r="E48" s="1435"/>
      <c r="F48" s="1436"/>
      <c r="G48" s="1436"/>
      <c r="H48" s="1436"/>
      <c r="I48" s="1436"/>
      <c r="J48" s="1436"/>
      <c r="K48" s="1436"/>
      <c r="L48" s="1437"/>
    </row>
    <row r="49" spans="1:12" ht="35.25" customHeight="1" hidden="1" outlineLevel="1">
      <c r="A49" s="1433"/>
      <c r="B49" s="1428"/>
      <c r="C49" s="1428"/>
      <c r="D49" s="1434"/>
      <c r="E49" s="1435"/>
      <c r="F49" s="1436"/>
      <c r="G49" s="1436"/>
      <c r="H49" s="1436"/>
      <c r="I49" s="1436"/>
      <c r="J49" s="1436"/>
      <c r="K49" s="1436"/>
      <c r="L49" s="1437"/>
    </row>
    <row r="50" spans="1:12" ht="35.25" customHeight="1" hidden="1" outlineLevel="1">
      <c r="A50" s="1433"/>
      <c r="B50" s="1428"/>
      <c r="C50" s="1428"/>
      <c r="D50" s="1434"/>
      <c r="E50" s="1435"/>
      <c r="F50" s="1436"/>
      <c r="G50" s="1436"/>
      <c r="H50" s="1436"/>
      <c r="I50" s="1436"/>
      <c r="J50" s="1436"/>
      <c r="K50" s="1436"/>
      <c r="L50" s="1437"/>
    </row>
    <row r="51" spans="1:12" ht="14.25" collapsed="1">
      <c r="A51" s="535"/>
      <c r="B51" s="535"/>
      <c r="C51" s="535"/>
      <c r="D51" s="535"/>
      <c r="E51" s="535"/>
      <c r="F51" s="536"/>
      <c r="G51" s="536"/>
      <c r="H51" s="536"/>
      <c r="I51" s="536"/>
      <c r="J51" s="535"/>
      <c r="K51" s="535"/>
      <c r="L51" s="535"/>
    </row>
    <row r="52" ht="12.75">
      <c r="J52" s="537"/>
    </row>
    <row r="53" spans="1:12" s="91" customFormat="1" ht="25.5" customHeight="1">
      <c r="A53" s="1477" t="s">
        <v>439</v>
      </c>
      <c r="B53" s="1478"/>
      <c r="C53" s="1478"/>
      <c r="D53" s="1478"/>
      <c r="E53" s="1478"/>
      <c r="F53" s="1478"/>
      <c r="G53" s="1478"/>
      <c r="H53" s="1478"/>
      <c r="I53" s="1478"/>
      <c r="J53" s="1478"/>
      <c r="K53" s="1478"/>
      <c r="L53" s="1478"/>
    </row>
    <row r="54" spans="1:12" s="732" customFormat="1" ht="42" customHeight="1" thickBot="1">
      <c r="A54" s="1458" t="s">
        <v>146</v>
      </c>
      <c r="B54" s="1459"/>
      <c r="C54" s="1459"/>
      <c r="D54" s="1459"/>
      <c r="E54" s="1459"/>
      <c r="F54" s="1459"/>
      <c r="G54" s="1459"/>
      <c r="H54" s="1459"/>
      <c r="I54" s="1459"/>
      <c r="J54" s="1459"/>
      <c r="K54" s="1459"/>
      <c r="L54" s="1459"/>
    </row>
    <row r="55" spans="1:12" s="91" customFormat="1" ht="33.75" customHeight="1">
      <c r="A55" s="1487" t="s">
        <v>178</v>
      </c>
      <c r="B55" s="1488"/>
      <c r="C55" s="1488"/>
      <c r="D55" s="1488"/>
      <c r="E55" s="1207" t="s">
        <v>38</v>
      </c>
      <c r="F55" s="1207" t="s">
        <v>5</v>
      </c>
      <c r="G55" s="1484" t="s">
        <v>179</v>
      </c>
      <c r="H55" s="1485"/>
      <c r="I55" s="1485"/>
      <c r="J55" s="1485"/>
      <c r="K55" s="1485"/>
      <c r="L55" s="1486"/>
    </row>
    <row r="56" spans="1:12" s="91" customFormat="1" ht="31.5" customHeight="1">
      <c r="A56" s="1479" t="s">
        <v>368</v>
      </c>
      <c r="B56" s="1480"/>
      <c r="C56" s="1480"/>
      <c r="D56" s="1480"/>
      <c r="E56" s="538">
        <v>42460</v>
      </c>
      <c r="F56" s="711" t="s">
        <v>217</v>
      </c>
      <c r="G56" s="1481" t="s">
        <v>713</v>
      </c>
      <c r="H56" s="1482"/>
      <c r="I56" s="1482"/>
      <c r="J56" s="1482"/>
      <c r="K56" s="1482"/>
      <c r="L56" s="1483"/>
    </row>
    <row r="57" spans="1:12" s="91" customFormat="1" ht="33" customHeight="1" thickBot="1">
      <c r="A57" s="1475" t="s">
        <v>177</v>
      </c>
      <c r="B57" s="1476"/>
      <c r="C57" s="1476"/>
      <c r="D57" s="1476"/>
      <c r="E57" s="539">
        <v>42428</v>
      </c>
      <c r="F57" s="712" t="s">
        <v>217</v>
      </c>
      <c r="G57" s="1472"/>
      <c r="H57" s="1473"/>
      <c r="I57" s="1473"/>
      <c r="J57" s="1473"/>
      <c r="K57" s="1473"/>
      <c r="L57" s="1474"/>
    </row>
    <row r="58" spans="1:11" ht="12.75">
      <c r="A58" s="3"/>
      <c r="B58" s="3"/>
      <c r="C58" s="3"/>
      <c r="D58" s="3"/>
      <c r="E58" s="3"/>
      <c r="F58" s="3"/>
      <c r="G58" s="31"/>
      <c r="H58" s="3"/>
      <c r="I58" s="3"/>
      <c r="J58" s="16"/>
      <c r="K58" s="3"/>
    </row>
    <row r="59" spans="1:12" ht="12.75">
      <c r="A59" s="3"/>
      <c r="B59" s="3"/>
      <c r="C59" s="3"/>
      <c r="D59" s="3"/>
      <c r="E59" s="3"/>
      <c r="F59" s="3"/>
      <c r="G59" s="31"/>
      <c r="H59" s="3"/>
      <c r="I59" s="3"/>
      <c r="J59" s="16"/>
      <c r="K59" s="3"/>
      <c r="L59" s="3"/>
    </row>
    <row r="60" spans="1:12" ht="12.75">
      <c r="A60" s="3"/>
      <c r="B60" s="3"/>
      <c r="C60" s="3"/>
      <c r="D60" s="3"/>
      <c r="E60" s="3"/>
      <c r="F60" s="3"/>
      <c r="G60" s="31"/>
      <c r="H60" s="3"/>
      <c r="I60" s="3"/>
      <c r="J60" s="16"/>
      <c r="K60" s="3"/>
      <c r="L60" s="3"/>
    </row>
    <row r="61" ht="12.75">
      <c r="J61" s="537"/>
    </row>
    <row r="62" ht="12.75">
      <c r="J62" s="537"/>
    </row>
    <row r="63" ht="12.75">
      <c r="J63" s="537"/>
    </row>
    <row r="64" ht="12.75">
      <c r="J64" s="537"/>
    </row>
  </sheetData>
  <sheetProtection formatCells="0" formatColumns="0" formatRows="0" insertRows="0"/>
  <mergeCells count="81">
    <mergeCell ref="A1:G1"/>
    <mergeCell ref="A3:C3"/>
    <mergeCell ref="D3:G3"/>
    <mergeCell ref="D6:G6"/>
    <mergeCell ref="A13:E13"/>
    <mergeCell ref="A12:L12"/>
    <mergeCell ref="A11:L11"/>
    <mergeCell ref="G13:L13"/>
    <mergeCell ref="G14:L14"/>
    <mergeCell ref="G15:L15"/>
    <mergeCell ref="A14:E14"/>
    <mergeCell ref="A16:E16"/>
    <mergeCell ref="A17:E17"/>
    <mergeCell ref="A19:E19"/>
    <mergeCell ref="A15:E15"/>
    <mergeCell ref="G16:L16"/>
    <mergeCell ref="G17:L17"/>
    <mergeCell ref="G18:L18"/>
    <mergeCell ref="G19:L19"/>
    <mergeCell ref="A20:E20"/>
    <mergeCell ref="A18:E18"/>
    <mergeCell ref="A21:E21"/>
    <mergeCell ref="A37:D37"/>
    <mergeCell ref="G24:L24"/>
    <mergeCell ref="A26:E26"/>
    <mergeCell ref="G26:L26"/>
    <mergeCell ref="A27:E27"/>
    <mergeCell ref="G20:L20"/>
    <mergeCell ref="E50:L50"/>
    <mergeCell ref="A28:E28"/>
    <mergeCell ref="A31:L31"/>
    <mergeCell ref="A30:L30"/>
    <mergeCell ref="A33:D33"/>
    <mergeCell ref="A39:D39"/>
    <mergeCell ref="E46:L46"/>
    <mergeCell ref="A49:D49"/>
    <mergeCell ref="E36:L36"/>
    <mergeCell ref="A38:D38"/>
    <mergeCell ref="G57:L57"/>
    <mergeCell ref="A57:D57"/>
    <mergeCell ref="A53:L53"/>
    <mergeCell ref="A56:D56"/>
    <mergeCell ref="G56:L56"/>
    <mergeCell ref="G55:L55"/>
    <mergeCell ref="A55:D55"/>
    <mergeCell ref="G21:L21"/>
    <mergeCell ref="A36:D36"/>
    <mergeCell ref="A35:D35"/>
    <mergeCell ref="E35:L35"/>
    <mergeCell ref="E34:L34"/>
    <mergeCell ref="A22:E22"/>
    <mergeCell ref="G22:L22"/>
    <mergeCell ref="A23:E23"/>
    <mergeCell ref="G23:L23"/>
    <mergeCell ref="G28:L28"/>
    <mergeCell ref="A24:E24"/>
    <mergeCell ref="A54:L54"/>
    <mergeCell ref="A25:L25"/>
    <mergeCell ref="A50:D50"/>
    <mergeCell ref="E44:L44"/>
    <mergeCell ref="A45:D45"/>
    <mergeCell ref="E39:L39"/>
    <mergeCell ref="E40:L40"/>
    <mergeCell ref="A43:D43"/>
    <mergeCell ref="E49:L49"/>
    <mergeCell ref="E45:L45"/>
    <mergeCell ref="A46:D46"/>
    <mergeCell ref="E43:L43"/>
    <mergeCell ref="E42:L42"/>
    <mergeCell ref="E41:L41"/>
    <mergeCell ref="A40:D40"/>
    <mergeCell ref="G27:L27"/>
    <mergeCell ref="A42:D42"/>
    <mergeCell ref="A48:D48"/>
    <mergeCell ref="E48:L48"/>
    <mergeCell ref="A44:D44"/>
    <mergeCell ref="E37:L37"/>
    <mergeCell ref="E38:L38"/>
    <mergeCell ref="A41:D41"/>
    <mergeCell ref="E33:L33"/>
    <mergeCell ref="A34:D34"/>
  </mergeCells>
  <conditionalFormatting sqref="C53:E53">
    <cfRule type="cellIs" priority="13" dxfId="4" operator="notEqual" stopIfTrue="1">
      <formula>B53</formula>
    </cfRule>
    <cfRule type="cellIs" priority="14" dxfId="23" operator="notEqual" stopIfTrue="1">
      <formula>A53</formula>
    </cfRule>
  </conditionalFormatting>
  <conditionalFormatting sqref="B53 B56:B57">
    <cfRule type="cellIs" priority="11" dxfId="4" operator="notEqual" stopIfTrue="1">
      <formula>A53</formula>
    </cfRule>
    <cfRule type="cellIs" priority="12" dxfId="23" operator="notEqual" stopIfTrue="1">
      <formula>'PR_Grant Management_2'!#REF!</formula>
    </cfRule>
  </conditionalFormatting>
  <conditionalFormatting sqref="A53 A55:A57 A29">
    <cfRule type="cellIs" priority="9" dxfId="4" operator="notEqual" stopIfTrue="1">
      <formula>'PR_Grant Management_2'!#REF!</formula>
    </cfRule>
    <cfRule type="cellIs" priority="10" dxfId="23" operator="notEqual" stopIfTrue="1">
      <formula>'PR_Grant Management_2'!#REF!</formula>
    </cfRule>
  </conditionalFormatting>
  <conditionalFormatting sqref="A51 D51:I51">
    <cfRule type="cellIs" priority="8" dxfId="22" operator="notEqual" stopIfTrue="1">
      <formula>'PR_Grant Management_2'!#REF!</formula>
    </cfRule>
  </conditionalFormatting>
  <conditionalFormatting sqref="A28:C28 A22:C22">
    <cfRule type="cellIs" priority="36" dxfId="4" operator="notEqual" stopIfTrue="1">
      <formula>'PR_Grant Management_2'!#REF!</formula>
    </cfRule>
  </conditionalFormatting>
  <conditionalFormatting sqref="A24:C24 A26:C27">
    <cfRule type="cellIs" priority="4" dxfId="4" operator="notEqual" stopIfTrue="1">
      <formula>'PR_Grant Management_2'!#REF!</formula>
    </cfRule>
  </conditionalFormatting>
  <conditionalFormatting sqref="A23:C23">
    <cfRule type="cellIs" priority="2" dxfId="4" operator="notEqual" stopIfTrue="1">
      <formula>'PR_Grant Management_2'!#REF!</formula>
    </cfRule>
  </conditionalFormatting>
  <conditionalFormatting sqref="A14:C14 A19 A15 A20:C21 A16:C18">
    <cfRule type="cellIs" priority="1" dxfId="4" operator="notEqual" stopIfTrue="1">
      <formula>'PR_Grant Management_2'!#REF!</formula>
    </cfRule>
  </conditionalFormatting>
  <dataValidations count="4">
    <dataValidation type="date" allowBlank="1" showInputMessage="1" showErrorMessage="1" sqref="E56:E57">
      <formula1>39814</formula1>
      <formula2>43831</formula2>
    </dataValidation>
    <dataValidation type="list" allowBlank="1" showInputMessage="1" showErrorMessage="1" sqref="D2:H2">
      <formula1>"Select,USD,EUR"</formula1>
    </dataValidation>
    <dataValidation type="list" allowBlank="1" showInputMessage="1" showErrorMessage="1" sqref="F56:F57">
      <formula1>"Select,Submitted to GF, Preparation on track, Overdue"</formula1>
    </dataValidation>
    <dataValidation type="list" allowBlank="1" showInputMessage="1" showErrorMessage="1" sqref="F26:F28 F14:F24">
      <formula1>"Select,Met,Unmet - In Progress,Unmet - Not started"</formula1>
    </dataValidation>
  </dataValidations>
  <printOptions horizontalCentered="1"/>
  <pageMargins left="0.5511811023622047" right="0.5511811023622047" top="0.3937007874015748" bottom="0.5905511811023623" header="0.5118110236220472" footer="0.5118110236220472"/>
  <pageSetup cellComments="asDisplayed" fitToHeight="0" fitToWidth="1" horizontalDpi="600" verticalDpi="600" orientation="landscape" paperSize="9" scale="63" r:id="rId1"/>
  <headerFooter alignWithMargins="0">
    <oddFooter>&amp;L&amp;9&amp;F&amp;C&amp;A&amp;R&amp;9Page &amp;P of &amp;N</oddFooter>
  </headerFooter>
  <rowBreaks count="1" manualBreakCount="1">
    <brk id="29" max="11" man="1"/>
  </rowBreaks>
</worksheet>
</file>

<file path=xl/worksheets/sheet5.xml><?xml version="1.0" encoding="utf-8"?>
<worksheet xmlns="http://schemas.openxmlformats.org/spreadsheetml/2006/main" xmlns:r="http://schemas.openxmlformats.org/officeDocument/2006/relationships">
  <sheetPr>
    <tabColor indexed="11"/>
    <pageSetUpPr fitToPage="1"/>
  </sheetPr>
  <dimension ref="A1:N21"/>
  <sheetViews>
    <sheetView showGridLines="0" zoomScale="41" zoomScaleNormal="41" zoomScaleSheetLayoutView="70" zoomScalePageLayoutView="0" workbookViewId="0" topLeftCell="C13">
      <selection activeCell="K19" sqref="K19:L19"/>
    </sheetView>
  </sheetViews>
  <sheetFormatPr defaultColWidth="9.140625" defaultRowHeight="12.75"/>
  <cols>
    <col min="1" max="1" width="15.00390625" style="72" customWidth="1"/>
    <col min="2" max="2" width="45.421875" style="72" customWidth="1"/>
    <col min="3" max="3" width="19.28125" style="72" customWidth="1"/>
    <col min="4" max="4" width="22.140625" style="72" customWidth="1"/>
    <col min="5" max="5" width="19.28125" style="72" customWidth="1"/>
    <col min="6" max="6" width="26.421875" style="72" customWidth="1"/>
    <col min="7" max="7" width="77.421875" style="72" customWidth="1"/>
    <col min="8" max="8" width="20.57421875" style="537" customWidth="1"/>
    <col min="9" max="9" width="20.57421875" style="72" customWidth="1"/>
    <col min="10" max="10" width="19.28125" style="72" customWidth="1"/>
    <col min="11" max="11" width="218.28125" style="72" customWidth="1"/>
    <col min="12" max="16384" width="9.140625" style="72" customWidth="1"/>
  </cols>
  <sheetData>
    <row r="1" spans="1:12" ht="25.5" customHeight="1">
      <c r="A1" s="1517" t="s">
        <v>60</v>
      </c>
      <c r="B1" s="1517"/>
      <c r="C1" s="1517"/>
      <c r="D1" s="1517"/>
      <c r="E1" s="1517"/>
      <c r="F1" s="1517"/>
      <c r="G1" s="1517"/>
      <c r="H1" s="1"/>
      <c r="I1" s="2"/>
      <c r="J1" s="3"/>
      <c r="K1" s="3"/>
      <c r="L1" s="3"/>
    </row>
    <row r="2" spans="1:12" s="63" customFormat="1" ht="27" customHeight="1" thickBot="1">
      <c r="A2" s="98" t="s">
        <v>114</v>
      </c>
      <c r="B2" s="10"/>
      <c r="C2" s="10"/>
      <c r="D2" s="36"/>
      <c r="E2" s="10"/>
      <c r="F2" s="10"/>
      <c r="G2" s="3"/>
      <c r="H2" s="11"/>
      <c r="I2" s="10"/>
      <c r="J2" s="12"/>
      <c r="K2" s="12"/>
      <c r="L2" s="13"/>
    </row>
    <row r="3" spans="1:12" s="73" customFormat="1" ht="28.5" customHeight="1" thickBot="1">
      <c r="A3" s="1326" t="s">
        <v>69</v>
      </c>
      <c r="B3" s="1402"/>
      <c r="C3" s="1402"/>
      <c r="D3" s="1525" t="str">
        <f>IF('PR_Programmatic Progress_1A'!C7="","",'PR_Programmatic Progress_1A'!C7)</f>
        <v>GEO-H-NCDC</v>
      </c>
      <c r="E3" s="1405"/>
      <c r="F3" s="1405"/>
      <c r="G3" s="1406"/>
      <c r="H3" s="4"/>
      <c r="I3" s="4"/>
      <c r="J3" s="4"/>
      <c r="K3" s="4"/>
      <c r="L3" s="4"/>
    </row>
    <row r="4" spans="1:12" s="73" customFormat="1" ht="15" customHeight="1">
      <c r="A4" s="492" t="s">
        <v>231</v>
      </c>
      <c r="B4" s="512"/>
      <c r="C4" s="512"/>
      <c r="D4" s="1138" t="s">
        <v>237</v>
      </c>
      <c r="E4" s="504" t="str">
        <f>IF('PR_Programmatic Progress_1A'!D12="Select","",'PR_Programmatic Progress_1A'!D12)</f>
        <v>Semester</v>
      </c>
      <c r="F4" s="5" t="s">
        <v>238</v>
      </c>
      <c r="G4" s="47">
        <f>IF('PR_Programmatic Progress_1A'!F12="Select","",'PR_Programmatic Progress_1A'!F12)</f>
        <v>3</v>
      </c>
      <c r="H4" s="4"/>
      <c r="I4" s="4"/>
      <c r="J4" s="4"/>
      <c r="K4" s="4"/>
      <c r="L4" s="4"/>
    </row>
    <row r="5" spans="1:12" s="73" customFormat="1" ht="15" customHeight="1">
      <c r="A5" s="513" t="s">
        <v>232</v>
      </c>
      <c r="B5" s="40"/>
      <c r="C5" s="40"/>
      <c r="D5" s="1139" t="s">
        <v>200</v>
      </c>
      <c r="E5" s="519">
        <f>IF('PR_Programmatic Progress_1A'!D13="","",'PR_Programmatic Progress_1A'!D13)</f>
        <v>42005</v>
      </c>
      <c r="F5" s="5" t="s">
        <v>218</v>
      </c>
      <c r="G5" s="520">
        <f>IF('PR_Programmatic Progress_1A'!F13="","",'PR_Programmatic Progress_1A'!F13)</f>
        <v>42185</v>
      </c>
      <c r="H5" s="4"/>
      <c r="I5" s="4"/>
      <c r="J5" s="4"/>
      <c r="K5" s="4"/>
      <c r="L5" s="4"/>
    </row>
    <row r="6" spans="1:12" s="73" customFormat="1" ht="15" customHeight="1">
      <c r="A6" s="1132" t="s">
        <v>233</v>
      </c>
      <c r="B6" s="1133"/>
      <c r="C6" s="1136"/>
      <c r="D6" s="1529">
        <f>IF('PR_Programmatic Progress_1A'!C14="Select","",'PR_Programmatic Progress_1A'!C14)</f>
        <v>3</v>
      </c>
      <c r="E6" s="1530"/>
      <c r="F6" s="1530"/>
      <c r="G6" s="1531"/>
      <c r="H6" s="4"/>
      <c r="I6" s="4"/>
      <c r="J6" s="4"/>
      <c r="K6" s="4"/>
      <c r="L6" s="4"/>
    </row>
    <row r="7" spans="1:12" s="73" customFormat="1" ht="15" customHeight="1" thickBot="1">
      <c r="A7" s="1134" t="s">
        <v>199</v>
      </c>
      <c r="B7" s="1135"/>
      <c r="C7" s="1137"/>
      <c r="D7" s="1532" t="str">
        <f>IF('PR_Programmatic Progress_1A'!C10="Select","",'PR_Programmatic Progress_1A'!C10)</f>
        <v>EUR</v>
      </c>
      <c r="E7" s="1533"/>
      <c r="F7" s="1533"/>
      <c r="G7" s="1534"/>
      <c r="H7" s="4"/>
      <c r="I7" s="4"/>
      <c r="J7" s="4"/>
      <c r="K7" s="4"/>
      <c r="L7" s="4"/>
    </row>
    <row r="8" spans="1:12" s="63" customFormat="1" ht="15.75" customHeight="1">
      <c r="A8" s="10"/>
      <c r="B8" s="10"/>
      <c r="C8" s="10"/>
      <c r="D8" s="36"/>
      <c r="E8" s="10"/>
      <c r="F8" s="12"/>
      <c r="G8" s="11"/>
      <c r="H8" s="10"/>
      <c r="I8" s="12"/>
      <c r="J8" s="12"/>
      <c r="K8" s="13"/>
      <c r="L8" s="13"/>
    </row>
    <row r="9" spans="1:12" s="733" customFormat="1" ht="27" customHeight="1">
      <c r="A9" s="1518" t="s">
        <v>263</v>
      </c>
      <c r="B9" s="1518"/>
      <c r="C9" s="1518"/>
      <c r="D9" s="1518"/>
      <c r="E9" s="1518"/>
      <c r="F9" s="1518"/>
      <c r="G9" s="1518"/>
      <c r="H9" s="1518"/>
      <c r="I9" s="1518"/>
      <c r="J9" s="1518"/>
      <c r="K9" s="525"/>
      <c r="L9" s="540"/>
    </row>
    <row r="10" spans="1:12" s="733" customFormat="1" ht="27" customHeight="1" thickBot="1">
      <c r="A10" s="717" t="s">
        <v>89</v>
      </c>
      <c r="B10" s="716"/>
      <c r="C10" s="716"/>
      <c r="D10" s="716"/>
      <c r="E10" s="716"/>
      <c r="F10" s="716"/>
      <c r="G10" s="716"/>
      <c r="H10" s="716"/>
      <c r="I10" s="716"/>
      <c r="J10" s="716"/>
      <c r="K10" s="525"/>
      <c r="L10" s="540"/>
    </row>
    <row r="11" spans="1:12" s="63" customFormat="1" ht="75" customHeight="1">
      <c r="A11" s="1487"/>
      <c r="B11" s="1484"/>
      <c r="C11" s="500" t="s">
        <v>205</v>
      </c>
      <c r="D11" s="500" t="s">
        <v>63</v>
      </c>
      <c r="E11" s="181" t="s">
        <v>206</v>
      </c>
      <c r="F11" s="1521" t="s">
        <v>207</v>
      </c>
      <c r="G11" s="1522"/>
      <c r="H11" s="500" t="s">
        <v>51</v>
      </c>
      <c r="I11" s="500" t="s">
        <v>64</v>
      </c>
      <c r="J11" s="500" t="s">
        <v>206</v>
      </c>
      <c r="K11" s="182" t="s">
        <v>207</v>
      </c>
      <c r="L11" s="13"/>
    </row>
    <row r="12" spans="1:12" s="63" customFormat="1" ht="75" customHeight="1">
      <c r="A12" s="1519" t="s">
        <v>410</v>
      </c>
      <c r="B12" s="1520"/>
      <c r="C12" s="483">
        <f>C13+C14</f>
        <v>5240272.718156003</v>
      </c>
      <c r="D12" s="483">
        <f>D13+D14</f>
        <v>2629046.61731447</v>
      </c>
      <c r="E12" s="478">
        <f>IF(C12="",IF(D12="","",C12-D12),C12-D12)</f>
        <v>2611226.1008415334</v>
      </c>
      <c r="F12" s="1523"/>
      <c r="G12" s="1524"/>
      <c r="H12" s="483">
        <f>H13+H14</f>
        <v>11605408.568909453</v>
      </c>
      <c r="I12" s="483">
        <f>I13+I14</f>
        <v>5756419.546413</v>
      </c>
      <c r="J12" s="478">
        <f>IF(H12="",IF(I12="","",H12-I12),H12-I12)</f>
        <v>5848989.0224964535</v>
      </c>
      <c r="K12" s="376"/>
      <c r="L12" s="13"/>
    </row>
    <row r="13" spans="1:12" s="63" customFormat="1" ht="409.5" customHeight="1">
      <c r="A13" s="1526" t="s">
        <v>208</v>
      </c>
      <c r="B13" s="1527"/>
      <c r="C13" s="470">
        <v>3134983.4466566658</v>
      </c>
      <c r="D13" s="470">
        <v>959693.3296474301</v>
      </c>
      <c r="E13" s="478">
        <f>IF(C13="",IF(D13="",0,C13-D13),C13-D13)</f>
        <v>2175290.1170092355</v>
      </c>
      <c r="F13" s="1427" t="s">
        <v>710</v>
      </c>
      <c r="G13" s="1512"/>
      <c r="H13" s="470">
        <v>6688437.821521996</v>
      </c>
      <c r="I13" s="470">
        <v>1965816.01474278</v>
      </c>
      <c r="J13" s="478">
        <f>IF(H13="",IF(I13="",0,H13-I13),H13-I13)</f>
        <v>4722621.806779215</v>
      </c>
      <c r="K13" s="1427" t="s">
        <v>711</v>
      </c>
      <c r="L13" s="1511"/>
    </row>
    <row r="14" spans="1:12" s="63" customFormat="1" ht="269.25" customHeight="1">
      <c r="A14" s="1526" t="s">
        <v>209</v>
      </c>
      <c r="B14" s="1527"/>
      <c r="C14" s="470">
        <v>2105289.2714993376</v>
      </c>
      <c r="D14" s="470">
        <v>1669353.2876670398</v>
      </c>
      <c r="E14" s="478">
        <f>IF(C14="",IF(D14="",0,C14-D14),C14-D14)</f>
        <v>435935.98383229785</v>
      </c>
      <c r="F14" s="1427" t="s">
        <v>709</v>
      </c>
      <c r="G14" s="1512"/>
      <c r="H14" s="470">
        <v>4916970.747387458</v>
      </c>
      <c r="I14" s="470">
        <v>3790603.5316702197</v>
      </c>
      <c r="J14" s="478">
        <f>IF(H14="",IF(I14="",0,H14-I14),H14-I14)</f>
        <v>1126367.215717238</v>
      </c>
      <c r="K14" s="1427" t="s">
        <v>712</v>
      </c>
      <c r="L14" s="1511"/>
    </row>
    <row r="15" spans="1:14" s="735" customFormat="1" ht="18.75" customHeight="1" thickBot="1">
      <c r="A15" s="480"/>
      <c r="B15" s="480"/>
      <c r="C15" s="481"/>
      <c r="D15" s="481"/>
      <c r="E15" s="482"/>
      <c r="F15" s="541"/>
      <c r="G15" s="541"/>
      <c r="H15" s="481"/>
      <c r="I15" s="481"/>
      <c r="J15" s="482"/>
      <c r="K15" s="541"/>
      <c r="L15" s="190"/>
      <c r="M15" s="734"/>
      <c r="N15" s="734"/>
    </row>
    <row r="16" spans="1:12" s="63" customFormat="1" ht="91.5" customHeight="1">
      <c r="A16" s="1487"/>
      <c r="B16" s="1484"/>
      <c r="C16" s="500" t="s">
        <v>372</v>
      </c>
      <c r="D16" s="500" t="s">
        <v>63</v>
      </c>
      <c r="E16" s="181" t="s">
        <v>206</v>
      </c>
      <c r="F16" s="1444" t="s">
        <v>207</v>
      </c>
      <c r="G16" s="1496"/>
      <c r="H16" s="500" t="s">
        <v>51</v>
      </c>
      <c r="I16" s="500" t="s">
        <v>64</v>
      </c>
      <c r="J16" s="500" t="s">
        <v>206</v>
      </c>
      <c r="K16" s="183" t="s">
        <v>207</v>
      </c>
      <c r="L16" s="37"/>
    </row>
    <row r="17" spans="1:12" s="63" customFormat="1" ht="78.75" customHeight="1">
      <c r="A17" s="1479" t="s">
        <v>52</v>
      </c>
      <c r="B17" s="1528"/>
      <c r="C17" s="478">
        <f>C18+C19</f>
        <v>2688368.3059108667</v>
      </c>
      <c r="D17" s="478">
        <f>D18+D19</f>
        <v>786422.3858085682</v>
      </c>
      <c r="E17" s="478">
        <f>IF(C17="",IF(D17="","",C17-D17),C17-D17)</f>
        <v>1901945.9201022985</v>
      </c>
      <c r="F17" s="1535"/>
      <c r="G17" s="1536"/>
      <c r="H17" s="486">
        <f>H18+H19</f>
        <v>5572064.049222817</v>
      </c>
      <c r="I17" s="486">
        <f>I18+I19</f>
        <v>1629017.7392006111</v>
      </c>
      <c r="J17" s="486">
        <f>IF(H17="",IF(I17="","",H17-I17),H17-I17)</f>
        <v>3943046.3100222056</v>
      </c>
      <c r="K17" s="545"/>
      <c r="L17" s="37"/>
    </row>
    <row r="18" spans="1:12" s="63" customFormat="1" ht="202.5" customHeight="1">
      <c r="A18" s="1515" t="s">
        <v>39</v>
      </c>
      <c r="B18" s="1516"/>
      <c r="C18" s="470">
        <v>856528.8466321022</v>
      </c>
      <c r="D18" s="470">
        <v>403456.6401731478</v>
      </c>
      <c r="E18" s="484">
        <f>IF(C18="",IF(D18="",0,C18-D18),C18-D18)</f>
        <v>453072.2064589544</v>
      </c>
      <c r="F18" s="1427" t="s">
        <v>708</v>
      </c>
      <c r="G18" s="1512"/>
      <c r="H18" s="470">
        <v>2006953.090717812</v>
      </c>
      <c r="I18" s="470">
        <v>572756.6825809297</v>
      </c>
      <c r="J18" s="486">
        <f>IF(H18="",IF(I18="",0,H18-I18),H18-I18)</f>
        <v>1434196.4081368824</v>
      </c>
      <c r="K18" s="1427" t="s">
        <v>705</v>
      </c>
      <c r="L18" s="1511"/>
    </row>
    <row r="19" spans="1:12" s="63" customFormat="1" ht="409.5" customHeight="1" thickBot="1">
      <c r="A19" s="1513" t="s">
        <v>40</v>
      </c>
      <c r="B19" s="1514"/>
      <c r="C19" s="471">
        <v>1831839.4592787647</v>
      </c>
      <c r="D19" s="470">
        <v>382965.7456354204</v>
      </c>
      <c r="E19" s="484">
        <f>IF(C19="",IF(D19="",0,C19-D19),C19-D19)</f>
        <v>1448873.7136433444</v>
      </c>
      <c r="F19" s="1427" t="s">
        <v>707</v>
      </c>
      <c r="G19" s="1512"/>
      <c r="H19" s="471">
        <v>3565110.9585050046</v>
      </c>
      <c r="I19" s="470">
        <v>1056261.0566196814</v>
      </c>
      <c r="J19" s="485">
        <f>IF(H19="",IF(I19="",0,H19-I19),H19-I19)</f>
        <v>2508849.901885323</v>
      </c>
      <c r="K19" s="1427" t="s">
        <v>706</v>
      </c>
      <c r="L19" s="1511"/>
    </row>
    <row r="20" spans="1:12" s="63" customFormat="1" ht="10.5" customHeight="1">
      <c r="A20" s="173"/>
      <c r="B20" s="178"/>
      <c r="C20" s="187"/>
      <c r="D20" s="187"/>
      <c r="E20" s="187"/>
      <c r="F20" s="179"/>
      <c r="G20" s="542"/>
      <c r="H20" s="187"/>
      <c r="I20" s="187"/>
      <c r="J20" s="187"/>
      <c r="K20" s="187"/>
      <c r="L20" s="526"/>
    </row>
    <row r="21" spans="1:12" ht="19.5" customHeight="1">
      <c r="A21" s="173"/>
      <c r="B21" s="543"/>
      <c r="C21" s="543"/>
      <c r="D21" s="543"/>
      <c r="E21" s="543"/>
      <c r="F21" s="543"/>
      <c r="G21" s="543"/>
      <c r="H21" s="544"/>
      <c r="I21" s="543"/>
      <c r="J21" s="543"/>
      <c r="K21" s="543"/>
      <c r="L21" s="3"/>
    </row>
  </sheetData>
  <sheetProtection password="92D1" sheet="1" formatCells="0" formatColumns="0" formatRows="0"/>
  <mergeCells count="26">
    <mergeCell ref="D3:G3"/>
    <mergeCell ref="A13:B13"/>
    <mergeCell ref="A17:B17"/>
    <mergeCell ref="D6:G6"/>
    <mergeCell ref="D7:G7"/>
    <mergeCell ref="F17:G17"/>
    <mergeCell ref="F13:G13"/>
    <mergeCell ref="A14:B14"/>
    <mergeCell ref="F14:G14"/>
    <mergeCell ref="K13:L13"/>
    <mergeCell ref="K14:L14"/>
    <mergeCell ref="K18:L18"/>
    <mergeCell ref="A1:G1"/>
    <mergeCell ref="A9:J9"/>
    <mergeCell ref="A12:B12"/>
    <mergeCell ref="A11:B11"/>
    <mergeCell ref="F11:G11"/>
    <mergeCell ref="F12:G12"/>
    <mergeCell ref="A3:C3"/>
    <mergeCell ref="K19:L19"/>
    <mergeCell ref="F19:G19"/>
    <mergeCell ref="A19:B19"/>
    <mergeCell ref="F16:G16"/>
    <mergeCell ref="F18:G18"/>
    <mergeCell ref="A16:B16"/>
    <mergeCell ref="A18:B18"/>
  </mergeCells>
  <conditionalFormatting sqref="E15:E16 J15 K17 F16:F17 C20:G20 H13:I14 C13:D14 C17:D19 H17:I20 J20:K20">
    <cfRule type="cellIs" priority="9" dxfId="13" operator="lessThan" stopIfTrue="1">
      <formula>0</formula>
    </cfRule>
  </conditionalFormatting>
  <conditionalFormatting sqref="I20:K20 E15:E16 J15:J16 F16:F17 H17:H20 K17 C20:G20 H18:I19">
    <cfRule type="cellIs" priority="8" dxfId="12" operator="lessThan" stopIfTrue="1">
      <formula>0</formula>
    </cfRule>
  </conditionalFormatting>
  <dataValidations count="1">
    <dataValidation type="list" allowBlank="1" showInputMessage="1" showErrorMessage="1" sqref="C2:F2">
      <formula1>"Select,USD,EUR"</formula1>
    </dataValidation>
  </dataValidations>
  <printOptions horizontalCentered="1"/>
  <pageMargins left="0.7480314960629921" right="0.7480314960629921" top="0.3937007874015748" bottom="0.3937007874015748" header="0.5118110236220472" footer="0.5118110236220472"/>
  <pageSetup cellComments="asDisplayed" fitToHeight="0" fitToWidth="1" horizontalDpi="600" verticalDpi="600" orientation="landscape" paperSize="9" scale="48" r:id="rId1"/>
  <headerFooter alignWithMargins="0">
    <oddFooter>&amp;L&amp;9&amp;F&amp;C&amp;A&amp;R&amp;9Page &amp;P of &amp;N</oddFooter>
  </headerFooter>
</worksheet>
</file>

<file path=xl/worksheets/sheet6.xml><?xml version="1.0" encoding="utf-8"?>
<worksheet xmlns="http://schemas.openxmlformats.org/spreadsheetml/2006/main" xmlns:r="http://schemas.openxmlformats.org/officeDocument/2006/relationships">
  <sheetPr>
    <tabColor indexed="11"/>
    <pageSetUpPr fitToPage="1"/>
  </sheetPr>
  <dimension ref="A1:L18"/>
  <sheetViews>
    <sheetView showGridLines="0" zoomScale="75" zoomScaleNormal="75" zoomScaleSheetLayoutView="70" zoomScalePageLayoutView="75" workbookViewId="0" topLeftCell="A13">
      <selection activeCell="C22" sqref="C22"/>
    </sheetView>
  </sheetViews>
  <sheetFormatPr defaultColWidth="9.140625" defaultRowHeight="12.75"/>
  <cols>
    <col min="1" max="1" width="15.00390625" style="72" customWidth="1"/>
    <col min="2" max="2" width="45.421875" style="72" customWidth="1"/>
    <col min="3" max="3" width="19.28125" style="72" customWidth="1"/>
    <col min="4" max="4" width="23.28125" style="72" customWidth="1"/>
    <col min="5" max="5" width="19.28125" style="72" customWidth="1"/>
    <col min="6" max="6" width="17.140625" style="72" customWidth="1"/>
    <col min="7" max="7" width="25.8515625" style="72" customWidth="1"/>
    <col min="8" max="8" width="20.00390625" style="537" customWidth="1"/>
    <col min="9" max="9" width="19.28125" style="72" customWidth="1"/>
    <col min="10" max="10" width="30.00390625" style="72" customWidth="1"/>
    <col min="11" max="11" width="5.7109375" style="72" customWidth="1"/>
    <col min="12" max="12" width="3.57421875" style="72" customWidth="1"/>
    <col min="13" max="16384" width="9.140625" style="72" customWidth="1"/>
  </cols>
  <sheetData>
    <row r="1" spans="1:10" ht="25.5" customHeight="1">
      <c r="A1" s="1517" t="s">
        <v>60</v>
      </c>
      <c r="B1" s="1517"/>
      <c r="C1" s="1517"/>
      <c r="D1" s="1517"/>
      <c r="E1" s="1517"/>
      <c r="F1" s="1517"/>
      <c r="G1" s="1517"/>
      <c r="H1" s="1"/>
      <c r="I1" s="3"/>
      <c r="J1" s="3"/>
    </row>
    <row r="2" spans="1:10" s="63" customFormat="1" ht="27" customHeight="1" thickBot="1">
      <c r="A2" s="98" t="s">
        <v>114</v>
      </c>
      <c r="B2" s="10"/>
      <c r="C2" s="10"/>
      <c r="D2" s="36"/>
      <c r="E2" s="10"/>
      <c r="F2" s="10"/>
      <c r="G2" s="3"/>
      <c r="H2" s="11"/>
      <c r="I2" s="12"/>
      <c r="J2" s="12"/>
    </row>
    <row r="3" spans="1:10" s="73" customFormat="1" ht="28.5" customHeight="1" thickBot="1">
      <c r="A3" s="1326" t="s">
        <v>69</v>
      </c>
      <c r="B3" s="1402"/>
      <c r="C3" s="1327"/>
      <c r="D3" s="1404" t="str">
        <f>IF('PR_Programmatic Progress_1A'!C7="","",'PR_Programmatic Progress_1A'!C7)</f>
        <v>GEO-H-NCDC</v>
      </c>
      <c r="E3" s="1405"/>
      <c r="F3" s="1405"/>
      <c r="G3" s="1406"/>
      <c r="H3" s="4"/>
      <c r="I3" s="4"/>
      <c r="J3" s="4"/>
    </row>
    <row r="4" spans="1:10" s="73" customFormat="1" ht="15" customHeight="1">
      <c r="A4" s="492" t="s">
        <v>231</v>
      </c>
      <c r="B4" s="512"/>
      <c r="C4" s="512"/>
      <c r="D4" s="53" t="s">
        <v>237</v>
      </c>
      <c r="E4" s="504" t="str">
        <f>IF('PR_Programmatic Progress_1A'!D12="Select","",'PR_Programmatic Progress_1A'!D12)</f>
        <v>Semester</v>
      </c>
      <c r="F4" s="5" t="s">
        <v>238</v>
      </c>
      <c r="G4" s="47">
        <f>IF('PR_Programmatic Progress_1A'!F12="Select","",'PR_Programmatic Progress_1A'!F12)</f>
        <v>3</v>
      </c>
      <c r="H4" s="4"/>
      <c r="I4" s="4"/>
      <c r="J4" s="4"/>
    </row>
    <row r="5" spans="1:10" s="73" customFormat="1" ht="15" customHeight="1">
      <c r="A5" s="513" t="s">
        <v>232</v>
      </c>
      <c r="B5" s="40"/>
      <c r="C5" s="40"/>
      <c r="D5" s="54" t="s">
        <v>200</v>
      </c>
      <c r="E5" s="519">
        <f>IF('PR_Programmatic Progress_1A'!D13="","",'PR_Programmatic Progress_1A'!D13)</f>
        <v>42005</v>
      </c>
      <c r="F5" s="5" t="s">
        <v>218</v>
      </c>
      <c r="G5" s="520">
        <f>IF('PR_Programmatic Progress_1A'!F13="","",'PR_Programmatic Progress_1A'!F13)</f>
        <v>42185</v>
      </c>
      <c r="H5" s="4"/>
      <c r="I5" s="4"/>
      <c r="J5" s="4"/>
    </row>
    <row r="6" spans="1:10" s="73" customFormat="1" ht="15" customHeight="1" thickBot="1">
      <c r="A6" s="55" t="s">
        <v>233</v>
      </c>
      <c r="B6" s="167"/>
      <c r="C6" s="41"/>
      <c r="D6" s="1392">
        <f>IF('PR_Programmatic Progress_1A'!C14="Select","",'PR_Programmatic Progress_1A'!C14)</f>
        <v>3</v>
      </c>
      <c r="E6" s="1393"/>
      <c r="F6" s="1393"/>
      <c r="G6" s="1394"/>
      <c r="H6" s="4"/>
      <c r="I6" s="4"/>
      <c r="J6" s="4"/>
    </row>
    <row r="7" spans="1:10" s="63" customFormat="1" ht="15.75" customHeight="1">
      <c r="A7" s="10"/>
      <c r="B7" s="10"/>
      <c r="C7" s="10"/>
      <c r="D7" s="36"/>
      <c r="E7" s="10"/>
      <c r="F7" s="12"/>
      <c r="G7" s="11"/>
      <c r="H7" s="10"/>
      <c r="I7" s="12"/>
      <c r="J7" s="13"/>
    </row>
    <row r="8" spans="1:10" s="733" customFormat="1" ht="27" customHeight="1" thickBot="1">
      <c r="A8" s="1552" t="s">
        <v>440</v>
      </c>
      <c r="B8" s="1552"/>
      <c r="C8" s="1552"/>
      <c r="D8" s="1552"/>
      <c r="E8" s="1552"/>
      <c r="F8" s="1552"/>
      <c r="G8" s="1552"/>
      <c r="H8" s="1552"/>
      <c r="I8" s="1552"/>
      <c r="J8" s="1552"/>
    </row>
    <row r="9" spans="1:11" s="63" customFormat="1" ht="34.5" customHeight="1" thickBot="1">
      <c r="A9" s="399"/>
      <c r="B9" s="400"/>
      <c r="C9" s="546"/>
      <c r="D9" s="546"/>
      <c r="E9" s="401"/>
      <c r="F9" s="547"/>
      <c r="G9" s="1549" t="s">
        <v>179</v>
      </c>
      <c r="H9" s="1550"/>
      <c r="I9" s="1550"/>
      <c r="J9" s="1551"/>
      <c r="K9" s="14"/>
    </row>
    <row r="10" spans="1:12" s="63" customFormat="1" ht="255" customHeight="1">
      <c r="A10" s="1540" t="s">
        <v>566</v>
      </c>
      <c r="B10" s="1541"/>
      <c r="C10" s="1541"/>
      <c r="D10" s="1541"/>
      <c r="E10" s="1541"/>
      <c r="F10" s="397" t="s">
        <v>16</v>
      </c>
      <c r="G10" s="1542" t="s">
        <v>670</v>
      </c>
      <c r="H10" s="1542"/>
      <c r="I10" s="1542"/>
      <c r="J10" s="1543"/>
      <c r="K10" s="14"/>
      <c r="L10" s="14"/>
    </row>
    <row r="11" spans="1:10" ht="161.25" customHeight="1" thickBot="1">
      <c r="A11" s="1544" t="s">
        <v>567</v>
      </c>
      <c r="B11" s="1545"/>
      <c r="C11" s="1545"/>
      <c r="D11" s="1545"/>
      <c r="E11" s="1545"/>
      <c r="F11" s="402" t="s">
        <v>17</v>
      </c>
      <c r="G11" s="1546" t="s">
        <v>643</v>
      </c>
      <c r="H11" s="1546"/>
      <c r="I11" s="1546"/>
      <c r="J11" s="1547"/>
    </row>
    <row r="12" spans="1:12" s="63" customFormat="1" ht="21.75" customHeight="1">
      <c r="A12" s="168"/>
      <c r="B12" s="548"/>
      <c r="C12" s="548"/>
      <c r="D12" s="548"/>
      <c r="E12" s="549"/>
      <c r="F12" s="550"/>
      <c r="G12" s="174"/>
      <c r="H12" s="186"/>
      <c r="I12" s="185"/>
      <c r="J12" s="526"/>
      <c r="K12" s="14"/>
      <c r="L12" s="14"/>
    </row>
    <row r="13" spans="1:10" ht="15.75" thickBot="1">
      <c r="A13" s="1548" t="s">
        <v>190</v>
      </c>
      <c r="B13" s="1548"/>
      <c r="C13" s="1548"/>
      <c r="D13" s="1548"/>
      <c r="E13" s="1548"/>
      <c r="F13" s="1548"/>
      <c r="G13" s="1548"/>
      <c r="H13" s="1548"/>
      <c r="I13" s="1548"/>
      <c r="J13" s="1548"/>
    </row>
    <row r="14" spans="1:10" ht="289.5" customHeight="1" thickBot="1">
      <c r="A14" s="1537" t="s">
        <v>685</v>
      </c>
      <c r="B14" s="1538"/>
      <c r="C14" s="1538"/>
      <c r="D14" s="1538"/>
      <c r="E14" s="1538"/>
      <c r="F14" s="1538"/>
      <c r="G14" s="1538"/>
      <c r="H14" s="1538"/>
      <c r="I14" s="1538"/>
      <c r="J14" s="1539"/>
    </row>
    <row r="15" spans="1:10" ht="17.25" customHeight="1">
      <c r="A15" s="551"/>
      <c r="B15" s="551"/>
      <c r="C15" s="551"/>
      <c r="D15" s="551"/>
      <c r="E15" s="551"/>
      <c r="F15" s="551"/>
      <c r="G15" s="3"/>
      <c r="H15" s="16"/>
      <c r="I15" s="3"/>
      <c r="J15" s="3"/>
    </row>
    <row r="18" ht="12.75">
      <c r="B18" s="735"/>
    </row>
    <row r="19" ht="18" customHeight="1"/>
  </sheetData>
  <sheetProtection password="92D1" sheet="1" formatCells="0" formatColumns="0" formatRows="0"/>
  <mergeCells count="12">
    <mergeCell ref="G9:J9"/>
    <mergeCell ref="A1:G1"/>
    <mergeCell ref="A3:C3"/>
    <mergeCell ref="D3:G3"/>
    <mergeCell ref="D6:G6"/>
    <mergeCell ref="A8:J8"/>
    <mergeCell ref="A14:J14"/>
    <mergeCell ref="A10:E10"/>
    <mergeCell ref="G10:J10"/>
    <mergeCell ref="A11:E11"/>
    <mergeCell ref="G11:J11"/>
    <mergeCell ref="A13:J13"/>
  </mergeCells>
  <conditionalFormatting sqref="E9">
    <cfRule type="cellIs" priority="1" dxfId="12" operator="lessThan" stopIfTrue="1">
      <formula>0</formula>
    </cfRule>
  </conditionalFormatting>
  <dataValidations count="3">
    <dataValidation type="list" allowBlank="1" showInputMessage="1" showErrorMessage="1" sqref="F15 F10:F12">
      <formula1>"Select,Yes,No,N/A"</formula1>
    </dataValidation>
    <dataValidation type="list" allowBlank="1" showInputMessage="1" showErrorMessage="1" sqref="C2:F2">
      <formula1>"Select,USD,EUR"</formula1>
    </dataValidation>
    <dataValidation allowBlank="1" showInputMessage="1" sqref="F9"/>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54" r:id="rId1"/>
  <headerFooter alignWithMargins="0">
    <oddFooter>&amp;L&amp;9&amp;F&amp;C&amp;A&amp;R&amp;9Page &amp;P of &amp;N</oddFooter>
  </headerFooter>
</worksheet>
</file>

<file path=xl/worksheets/sheet7.xml><?xml version="1.0" encoding="utf-8"?>
<worksheet xmlns="http://schemas.openxmlformats.org/spreadsheetml/2006/main" xmlns:r="http://schemas.openxmlformats.org/officeDocument/2006/relationships">
  <sheetPr>
    <tabColor indexed="11"/>
    <pageSetUpPr fitToPage="1"/>
  </sheetPr>
  <dimension ref="A1:M35"/>
  <sheetViews>
    <sheetView tabSelected="1" zoomScale="75" zoomScaleNormal="75" zoomScaleSheetLayoutView="70" zoomScalePageLayoutView="0" workbookViewId="0" topLeftCell="A10">
      <selection activeCell="M27" sqref="M27"/>
    </sheetView>
  </sheetViews>
  <sheetFormatPr defaultColWidth="9.140625" defaultRowHeight="12.75"/>
  <cols>
    <col min="1" max="1" width="14.8515625" style="69" customWidth="1"/>
    <col min="2" max="2" width="19.8515625" style="69" customWidth="1"/>
    <col min="3" max="3" width="17.421875" style="69" customWidth="1"/>
    <col min="4" max="4" width="19.421875" style="69" customWidth="1"/>
    <col min="5" max="5" width="14.8515625" style="69" customWidth="1"/>
    <col min="6" max="6" width="19.28125" style="69" customWidth="1"/>
    <col min="7" max="7" width="14.57421875" style="69" customWidth="1"/>
    <col min="8" max="8" width="30.28125" style="69" customWidth="1"/>
    <col min="9" max="9" width="20.7109375" style="69" customWidth="1"/>
    <col min="10" max="10" width="3.421875" style="69" customWidth="1"/>
    <col min="11" max="11" width="20.7109375" style="69" customWidth="1"/>
    <col min="12" max="12" width="4.8515625" style="69" customWidth="1"/>
    <col min="13" max="13" width="16.00390625" style="69" customWidth="1"/>
    <col min="14" max="16384" width="9.140625" style="69" customWidth="1"/>
  </cols>
  <sheetData>
    <row r="1" spans="1:13" ht="25.5" customHeight="1">
      <c r="A1" s="1559" t="s">
        <v>60</v>
      </c>
      <c r="B1" s="1559"/>
      <c r="C1" s="1559"/>
      <c r="D1" s="1559"/>
      <c r="E1" s="1559"/>
      <c r="F1" s="1559"/>
      <c r="G1" s="1559"/>
      <c r="H1" s="1559"/>
      <c r="I1" s="297"/>
      <c r="J1" s="286"/>
      <c r="K1" s="300"/>
      <c r="L1" s="301"/>
      <c r="M1" s="552"/>
    </row>
    <row r="2" spans="1:13" s="14" customFormat="1" ht="27" customHeight="1" thickBot="1">
      <c r="A2" s="98" t="s">
        <v>115</v>
      </c>
      <c r="B2" s="10"/>
      <c r="C2" s="10"/>
      <c r="D2" s="283"/>
      <c r="E2" s="284"/>
      <c r="F2" s="284"/>
      <c r="G2" s="10"/>
      <c r="H2" s="285"/>
      <c r="I2" s="298"/>
      <c r="J2" s="302"/>
      <c r="K2" s="302"/>
      <c r="L2" s="302"/>
      <c r="M2" s="1101"/>
    </row>
    <row r="3" spans="1:13" s="220" customFormat="1" ht="28.5" customHeight="1" thickBot="1">
      <c r="A3" s="1326" t="s">
        <v>69</v>
      </c>
      <c r="B3" s="1402"/>
      <c r="C3" s="1327"/>
      <c r="D3" s="1404" t="str">
        <f>IF('PR_Programmatic Progress_1A'!C7="","",'PR_Programmatic Progress_1A'!C7)</f>
        <v>GEO-H-NCDC</v>
      </c>
      <c r="E3" s="1405"/>
      <c r="F3" s="1405"/>
      <c r="G3" s="1406"/>
      <c r="H3" s="1571" t="s">
        <v>576</v>
      </c>
      <c r="I3" s="1572"/>
      <c r="J3" s="1572"/>
      <c r="K3" s="1572"/>
      <c r="L3" s="1573"/>
      <c r="M3" s="197"/>
    </row>
    <row r="4" spans="1:13" s="220" customFormat="1" ht="15" customHeight="1">
      <c r="A4" s="492" t="s">
        <v>231</v>
      </c>
      <c r="B4" s="512"/>
      <c r="C4" s="512"/>
      <c r="D4" s="53" t="s">
        <v>237</v>
      </c>
      <c r="E4" s="504" t="str">
        <f>IF('PR_Programmatic Progress_1A'!D12="Select","",'PR_Programmatic Progress_1A'!D12)</f>
        <v>Semester</v>
      </c>
      <c r="F4" s="5" t="s">
        <v>238</v>
      </c>
      <c r="G4" s="47">
        <f>IF('PR_Programmatic Progress_1A'!F12="Select","",'PR_Programmatic Progress_1A'!F12)</f>
        <v>3</v>
      </c>
      <c r="H4" s="1574"/>
      <c r="I4" s="1575"/>
      <c r="J4" s="1575"/>
      <c r="K4" s="1575"/>
      <c r="L4" s="1576"/>
      <c r="M4" s="197"/>
    </row>
    <row r="5" spans="1:13" s="220" customFormat="1" ht="15" customHeight="1">
      <c r="A5" s="513" t="s">
        <v>232</v>
      </c>
      <c r="B5" s="40"/>
      <c r="C5" s="40"/>
      <c r="D5" s="54" t="s">
        <v>200</v>
      </c>
      <c r="E5" s="519">
        <f>IF('PR_Programmatic Progress_1A'!D13="","",'PR_Programmatic Progress_1A'!D13)</f>
        <v>42005</v>
      </c>
      <c r="F5" s="5" t="s">
        <v>218</v>
      </c>
      <c r="G5" s="520">
        <f>IF('PR_Programmatic Progress_1A'!F13="","",'PR_Programmatic Progress_1A'!F13)</f>
        <v>42185</v>
      </c>
      <c r="H5" s="1577"/>
      <c r="I5" s="1578"/>
      <c r="J5" s="1578"/>
      <c r="K5" s="1578"/>
      <c r="L5" s="1579"/>
      <c r="M5" s="197"/>
    </row>
    <row r="6" spans="1:13" s="220" customFormat="1" ht="15" customHeight="1" thickBot="1">
      <c r="A6" s="55" t="s">
        <v>233</v>
      </c>
      <c r="B6" s="167"/>
      <c r="C6" s="41"/>
      <c r="D6" s="1392">
        <f>IF('PR_Programmatic Progress_1A'!C14="Select","",'PR_Programmatic Progress_1A'!C14)</f>
        <v>3</v>
      </c>
      <c r="E6" s="1393"/>
      <c r="F6" s="1393"/>
      <c r="G6" s="1394"/>
      <c r="H6" s="1149"/>
      <c r="I6" s="1150"/>
      <c r="J6" s="1151"/>
      <c r="K6" s="1151"/>
      <c r="L6" s="1151"/>
      <c r="M6" s="1150"/>
    </row>
    <row r="7" spans="1:13" s="73" customFormat="1" ht="15" customHeight="1" thickBot="1">
      <c r="A7" s="1134" t="s">
        <v>199</v>
      </c>
      <c r="B7" s="1135"/>
      <c r="C7" s="1137"/>
      <c r="D7" s="1568" t="str">
        <f>IF('PR_Programmatic Progress_1A'!C10="Select","",'PR_Programmatic Progress_1A'!C10)</f>
        <v>EUR</v>
      </c>
      <c r="E7" s="1569"/>
      <c r="F7" s="1569"/>
      <c r="G7" s="1570"/>
      <c r="H7" s="1152"/>
      <c r="I7" s="1152"/>
      <c r="J7" s="1152"/>
      <c r="K7" s="1152"/>
      <c r="L7" s="1152"/>
      <c r="M7" s="1152"/>
    </row>
    <row r="8" spans="1:13" ht="27.75" customHeight="1">
      <c r="A8" s="294"/>
      <c r="B8" s="295"/>
      <c r="C8" s="295"/>
      <c r="D8" s="294"/>
      <c r="E8" s="295"/>
      <c r="F8" s="7"/>
      <c r="G8" s="292"/>
      <c r="H8" s="1153"/>
      <c r="I8" s="1154"/>
      <c r="J8" s="1155"/>
      <c r="K8" s="1153"/>
      <c r="L8" s="1156"/>
      <c r="M8" s="1157"/>
    </row>
    <row r="9" spans="1:13" ht="33.75" customHeight="1" thickBot="1">
      <c r="A9" s="165" t="s">
        <v>441</v>
      </c>
      <c r="B9" s="296"/>
      <c r="C9" s="296"/>
      <c r="D9" s="166"/>
      <c r="E9" s="1233"/>
      <c r="F9" s="1234"/>
      <c r="G9" s="290"/>
      <c r="H9" s="288"/>
      <c r="I9" s="6"/>
      <c r="J9" s="290"/>
      <c r="K9" s="290"/>
      <c r="L9" s="290"/>
      <c r="M9" s="1102"/>
    </row>
    <row r="10" spans="1:13" s="734" customFormat="1" ht="26.25" customHeight="1" thickBot="1">
      <c r="A10" s="1561" t="s">
        <v>210</v>
      </c>
      <c r="B10" s="1562"/>
      <c r="C10" s="1562"/>
      <c r="D10" s="1562"/>
      <c r="E10" s="1562"/>
      <c r="F10" s="1562"/>
      <c r="G10" s="1562"/>
      <c r="H10" s="1562"/>
      <c r="I10" s="1562"/>
      <c r="J10" s="1562"/>
      <c r="K10" s="1562"/>
      <c r="L10" s="1562"/>
      <c r="M10" s="1562"/>
    </row>
    <row r="11" spans="1:13" s="734" customFormat="1" ht="26.25" customHeight="1">
      <c r="A11" s="1563"/>
      <c r="B11" s="1564"/>
      <c r="C11" s="1564"/>
      <c r="D11" s="1564"/>
      <c r="E11" s="1564"/>
      <c r="F11" s="1564"/>
      <c r="G11" s="1564"/>
      <c r="H11" s="1564"/>
      <c r="I11" s="1564"/>
      <c r="J11" s="1564"/>
      <c r="K11" s="1564"/>
      <c r="L11" s="1564"/>
      <c r="M11" s="1564"/>
    </row>
    <row r="12" spans="1:13" s="734" customFormat="1" ht="18" customHeight="1">
      <c r="A12" s="1565" t="s">
        <v>468</v>
      </c>
      <c r="B12" s="1566"/>
      <c r="C12" s="1566"/>
      <c r="D12" s="1566"/>
      <c r="E12" s="1566"/>
      <c r="F12" s="1566"/>
      <c r="G12" s="1566"/>
      <c r="H12" s="1566"/>
      <c r="I12" s="1567"/>
      <c r="J12" s="501"/>
      <c r="K12" s="501"/>
      <c r="L12" s="501"/>
      <c r="M12" s="1103"/>
    </row>
    <row r="13" spans="1:13" s="734" customFormat="1" ht="24" customHeight="1" thickBot="1">
      <c r="A13" s="690"/>
      <c r="B13" s="515"/>
      <c r="C13" s="515"/>
      <c r="D13" s="515"/>
      <c r="E13" s="515"/>
      <c r="F13" s="515"/>
      <c r="G13" s="515"/>
      <c r="H13" s="515"/>
      <c r="I13" s="515"/>
      <c r="J13" s="515"/>
      <c r="K13" s="403"/>
      <c r="L13" s="403"/>
      <c r="M13" s="1104">
        <v>1335843.5822740113</v>
      </c>
    </row>
    <row r="14" spans="1:13" s="734" customFormat="1" ht="26.25" customHeight="1" thickTop="1">
      <c r="A14" s="190"/>
      <c r="B14" s="260"/>
      <c r="C14" s="306"/>
      <c r="D14" s="260"/>
      <c r="E14" s="305"/>
      <c r="F14" s="259"/>
      <c r="G14" s="305"/>
      <c r="H14" s="305"/>
      <c r="I14" s="305"/>
      <c r="J14" s="256"/>
      <c r="K14" s="404"/>
      <c r="L14" s="405"/>
      <c r="M14" s="406"/>
    </row>
    <row r="15" spans="1:13" s="734" customFormat="1" ht="26.25" customHeight="1">
      <c r="A15" s="389" t="s">
        <v>211</v>
      </c>
      <c r="B15" s="257" t="s">
        <v>53</v>
      </c>
      <c r="C15" s="257"/>
      <c r="D15" s="257"/>
      <c r="E15" s="256"/>
      <c r="F15" s="1108"/>
      <c r="G15" s="256"/>
      <c r="H15" s="256"/>
      <c r="I15" s="256"/>
      <c r="J15" s="256"/>
      <c r="K15" s="428">
        <f>438789+3576040.99</f>
        <v>4014829.99</v>
      </c>
      <c r="L15" s="405"/>
      <c r="M15" s="1105"/>
    </row>
    <row r="16" spans="1:13" s="734" customFormat="1" ht="26.25" customHeight="1">
      <c r="A16" s="365"/>
      <c r="B16" s="1160" t="s">
        <v>344</v>
      </c>
      <c r="C16" s="1160"/>
      <c r="D16" s="1160"/>
      <c r="E16" s="1161"/>
      <c r="F16" s="1162"/>
      <c r="G16" s="1163"/>
      <c r="H16" s="1164"/>
      <c r="I16" s="1164"/>
      <c r="J16" s="1164"/>
      <c r="K16" s="850">
        <f>94261.8+99490.39</f>
        <v>193752.19</v>
      </c>
      <c r="L16" s="405"/>
      <c r="M16" s="1106"/>
    </row>
    <row r="17" spans="1:13" s="734" customFormat="1" ht="26.25" customHeight="1">
      <c r="A17" s="502"/>
      <c r="B17" s="257" t="s">
        <v>408</v>
      </c>
      <c r="C17" s="257"/>
      <c r="D17" s="257"/>
      <c r="E17" s="258"/>
      <c r="F17" s="1109"/>
      <c r="G17" s="258"/>
      <c r="H17" s="256"/>
      <c r="I17" s="256"/>
      <c r="J17" s="256"/>
      <c r="K17" s="850">
        <v>0</v>
      </c>
      <c r="L17" s="405"/>
      <c r="M17" s="786"/>
    </row>
    <row r="18" spans="1:13" s="734" customFormat="1" ht="26.25" customHeight="1">
      <c r="A18" s="502"/>
      <c r="B18" s="257" t="s">
        <v>409</v>
      </c>
      <c r="C18" s="257"/>
      <c r="D18" s="257"/>
      <c r="E18" s="258"/>
      <c r="F18" s="258"/>
      <c r="G18" s="258"/>
      <c r="H18" s="256"/>
      <c r="I18" s="256"/>
      <c r="J18" s="256"/>
      <c r="K18" s="850">
        <v>0</v>
      </c>
      <c r="L18" s="405"/>
      <c r="M18" s="787"/>
    </row>
    <row r="19" spans="1:13" s="734" customFormat="1" ht="26.25" customHeight="1">
      <c r="A19" s="502"/>
      <c r="B19" s="338" t="s">
        <v>45</v>
      </c>
      <c r="C19" s="257"/>
      <c r="D19" s="257"/>
      <c r="E19" s="258"/>
      <c r="F19" s="258"/>
      <c r="G19" s="258"/>
      <c r="H19" s="256"/>
      <c r="I19" s="256"/>
      <c r="J19" s="256"/>
      <c r="K19" s="850">
        <v>0</v>
      </c>
      <c r="L19" s="405"/>
      <c r="M19" s="408">
        <f>+K15+K16+K17+K18+K19</f>
        <v>4208582.180000001</v>
      </c>
    </row>
    <row r="20" spans="1:13" s="734" customFormat="1" ht="26.25" customHeight="1">
      <c r="A20" s="691"/>
      <c r="B20" s="692"/>
      <c r="C20" s="691"/>
      <c r="D20" s="692"/>
      <c r="E20" s="693"/>
      <c r="F20" s="693"/>
      <c r="G20" s="694"/>
      <c r="H20" s="695"/>
      <c r="I20" s="696"/>
      <c r="J20" s="256"/>
      <c r="K20" s="409"/>
      <c r="L20" s="405"/>
      <c r="M20" s="410"/>
    </row>
    <row r="21" spans="1:13" s="734" customFormat="1" ht="26.25" customHeight="1">
      <c r="A21" s="189"/>
      <c r="B21" s="313"/>
      <c r="C21" s="307"/>
      <c r="D21" s="307"/>
      <c r="E21" s="309"/>
      <c r="F21" s="307"/>
      <c r="G21" s="312"/>
      <c r="H21" s="307"/>
      <c r="I21" s="311"/>
      <c r="J21" s="252"/>
      <c r="K21" s="411"/>
      <c r="L21" s="412"/>
      <c r="M21" s="413"/>
    </row>
    <row r="22" spans="1:13" s="734" customFormat="1" ht="26.25" customHeight="1">
      <c r="A22" s="502" t="s">
        <v>212</v>
      </c>
      <c r="B22" s="1560" t="s">
        <v>55</v>
      </c>
      <c r="C22" s="1560"/>
      <c r="D22" s="1560"/>
      <c r="E22" s="1560"/>
      <c r="F22" s="1560"/>
      <c r="G22" s="1560"/>
      <c r="H22" s="1560"/>
      <c r="I22" s="1560"/>
      <c r="J22" s="256"/>
      <c r="K22" s="414">
        <f>IF('PR_Total PR Cash Outflow_3A'!D12="","",'PR_Total PR Cash Outflow_3A'!D12)</f>
        <v>2629046.61731447</v>
      </c>
      <c r="L22" s="405"/>
      <c r="M22" s="719"/>
    </row>
    <row r="23" spans="1:13" s="734" customFormat="1" ht="26.25" customHeight="1">
      <c r="A23" s="340"/>
      <c r="B23" s="338" t="s">
        <v>46</v>
      </c>
      <c r="C23" s="338"/>
      <c r="D23" s="338"/>
      <c r="E23" s="341"/>
      <c r="F23" s="341"/>
      <c r="G23" s="342"/>
      <c r="H23" s="343"/>
      <c r="I23" s="344"/>
      <c r="J23" s="339"/>
      <c r="K23" s="1290">
        <v>36894.79</v>
      </c>
      <c r="L23" s="416"/>
      <c r="M23" s="720"/>
    </row>
    <row r="24" spans="1:13" s="734" customFormat="1" ht="26.25" customHeight="1">
      <c r="A24" s="718"/>
      <c r="B24" s="1165" t="s">
        <v>91</v>
      </c>
      <c r="C24" s="1165"/>
      <c r="D24" s="1165"/>
      <c r="E24" s="1162"/>
      <c r="F24" s="1162"/>
      <c r="G24" s="1162"/>
      <c r="H24" s="1166"/>
      <c r="I24" s="1167"/>
      <c r="J24" s="1164"/>
      <c r="K24" s="856"/>
      <c r="L24" s="416"/>
      <c r="M24" s="408">
        <f>+K22+K23+K24</f>
        <v>2665941.40731447</v>
      </c>
    </row>
    <row r="25" spans="1:13" s="734" customFormat="1" ht="26.25" customHeight="1">
      <c r="A25" s="697"/>
      <c r="B25" s="175"/>
      <c r="C25" s="698"/>
      <c r="D25" s="175"/>
      <c r="E25" s="698"/>
      <c r="F25" s="699"/>
      <c r="G25" s="175"/>
      <c r="H25" s="700"/>
      <c r="I25" s="701"/>
      <c r="J25" s="252"/>
      <c r="K25" s="417"/>
      <c r="L25" s="412"/>
      <c r="M25" s="418"/>
    </row>
    <row r="26" spans="1:13" s="734" customFormat="1" ht="26.25" customHeight="1" thickBot="1">
      <c r="A26" s="310" t="s">
        <v>92</v>
      </c>
      <c r="B26" s="309"/>
      <c r="C26" s="309"/>
      <c r="D26" s="309"/>
      <c r="E26" s="313"/>
      <c r="F26" s="313"/>
      <c r="G26" s="313"/>
      <c r="H26" s="313"/>
      <c r="I26" s="307"/>
      <c r="J26" s="252"/>
      <c r="K26" s="412"/>
      <c r="L26" s="412"/>
      <c r="M26" s="419">
        <f>M13+M19-M24</f>
        <v>2878484.354959542</v>
      </c>
    </row>
    <row r="27" spans="1:13" s="734" customFormat="1" ht="19.5" customHeight="1" thickTop="1">
      <c r="A27" s="175"/>
      <c r="B27" s="251"/>
      <c r="C27" s="251"/>
      <c r="D27" s="247"/>
      <c r="E27" s="248"/>
      <c r="F27" s="248"/>
      <c r="G27" s="248"/>
      <c r="H27" s="248"/>
      <c r="I27" s="251"/>
      <c r="J27" s="175"/>
      <c r="K27" s="251"/>
      <c r="L27" s="248"/>
      <c r="M27" s="308"/>
    </row>
    <row r="28" spans="1:13" ht="15.75">
      <c r="A28" s="1168" t="s">
        <v>93</v>
      </c>
      <c r="B28" s="1156"/>
      <c r="C28" s="1156"/>
      <c r="D28" s="1156"/>
      <c r="E28" s="1156"/>
      <c r="F28" s="1156"/>
      <c r="G28" s="1156"/>
      <c r="H28" s="1156"/>
      <c r="I28" s="1169"/>
      <c r="J28" s="1156"/>
      <c r="K28" s="1170"/>
      <c r="L28" s="1170"/>
      <c r="M28" s="1171"/>
    </row>
    <row r="29" spans="1:13" ht="21.75" customHeight="1">
      <c r="A29" s="721" t="s">
        <v>568</v>
      </c>
      <c r="B29" s="554"/>
      <c r="C29" s="554"/>
      <c r="D29" s="554"/>
      <c r="E29" s="554"/>
      <c r="F29" s="554"/>
      <c r="G29" s="554"/>
      <c r="H29" s="554"/>
      <c r="I29" s="557"/>
      <c r="J29" s="554"/>
      <c r="K29" s="788"/>
      <c r="L29" s="788"/>
      <c r="M29" s="1107"/>
    </row>
    <row r="30" spans="1:13" ht="12.75">
      <c r="A30" s="1553"/>
      <c r="B30" s="1554"/>
      <c r="C30" s="1554"/>
      <c r="D30" s="1554"/>
      <c r="E30" s="1554"/>
      <c r="F30" s="1554"/>
      <c r="G30" s="1554"/>
      <c r="H30" s="1554"/>
      <c r="I30" s="1554"/>
      <c r="J30" s="1554"/>
      <c r="K30" s="1554"/>
      <c r="L30" s="1554"/>
      <c r="M30" s="1554"/>
    </row>
    <row r="31" spans="1:13" ht="12.75">
      <c r="A31" s="1555"/>
      <c r="B31" s="1556"/>
      <c r="C31" s="1556"/>
      <c r="D31" s="1556"/>
      <c r="E31" s="1556"/>
      <c r="F31" s="1556"/>
      <c r="G31" s="1556"/>
      <c r="H31" s="1556"/>
      <c r="I31" s="1556"/>
      <c r="J31" s="1556"/>
      <c r="K31" s="1556"/>
      <c r="L31" s="1556"/>
      <c r="M31" s="1556"/>
    </row>
    <row r="32" spans="1:13" ht="45.75" customHeight="1">
      <c r="A32" s="1557"/>
      <c r="B32" s="1558"/>
      <c r="C32" s="1558"/>
      <c r="D32" s="1558"/>
      <c r="E32" s="1558"/>
      <c r="F32" s="1558"/>
      <c r="G32" s="1558"/>
      <c r="H32" s="1558"/>
      <c r="I32" s="1558"/>
      <c r="J32" s="1558"/>
      <c r="K32" s="1558"/>
      <c r="L32" s="1558"/>
      <c r="M32" s="1558"/>
    </row>
    <row r="33" spans="1:13" ht="12.75">
      <c r="A33" s="1110"/>
      <c r="B33" s="1110"/>
      <c r="C33" s="1110"/>
      <c r="D33" s="1110"/>
      <c r="E33" s="1110"/>
      <c r="F33" s="1110"/>
      <c r="G33" s="1110"/>
      <c r="H33" s="1110"/>
      <c r="I33" s="1111"/>
      <c r="J33" s="1110"/>
      <c r="K33" s="1110"/>
      <c r="L33" s="1110"/>
      <c r="M33" s="1112"/>
    </row>
    <row r="34" spans="1:13" ht="12.75">
      <c r="A34" s="2"/>
      <c r="B34" s="2"/>
      <c r="C34" s="2"/>
      <c r="D34" s="2"/>
      <c r="E34" s="2"/>
      <c r="F34" s="2"/>
      <c r="G34" s="2"/>
      <c r="H34" s="2"/>
      <c r="I34" s="2"/>
      <c r="J34" s="2"/>
      <c r="K34" s="2"/>
      <c r="L34" s="2"/>
      <c r="M34" s="2"/>
    </row>
    <row r="35" spans="1:13" ht="12.75">
      <c r="A35" s="2"/>
      <c r="B35" s="2"/>
      <c r="C35" s="2"/>
      <c r="D35" s="2"/>
      <c r="E35" s="2"/>
      <c r="F35" s="2"/>
      <c r="G35" s="2"/>
      <c r="H35" s="2"/>
      <c r="I35" s="2"/>
      <c r="J35" s="2"/>
      <c r="K35" s="2"/>
      <c r="L35" s="2"/>
      <c r="M35" s="2"/>
    </row>
  </sheetData>
  <sheetProtection password="92D1" sheet="1" formatCells="0" formatColumns="0" formatRows="0"/>
  <mergeCells count="11">
    <mergeCell ref="H3:L5"/>
    <mergeCell ref="A30:M32"/>
    <mergeCell ref="A1:H1"/>
    <mergeCell ref="A3:C3"/>
    <mergeCell ref="B22:I22"/>
    <mergeCell ref="A10:M10"/>
    <mergeCell ref="A11:M11"/>
    <mergeCell ref="D3:G3"/>
    <mergeCell ref="D6:G6"/>
    <mergeCell ref="A12:I12"/>
    <mergeCell ref="D7:G7"/>
  </mergeCells>
  <dataValidations count="1">
    <dataValidation type="list" allowBlank="1" showInputMessage="1" showErrorMessage="1" sqref="C2:G2">
      <formula1>"Select,USD,EUR"</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61" r:id="rId1"/>
  <headerFooter alignWithMargins="0">
    <oddFooter>&amp;L&amp;9&amp;F&amp;C&amp;A&amp;R&amp;9Page &amp;P of &amp;N</oddFooter>
  </headerFooter>
</worksheet>
</file>

<file path=xl/worksheets/sheet8.xml><?xml version="1.0" encoding="utf-8"?>
<worksheet xmlns="http://schemas.openxmlformats.org/spreadsheetml/2006/main" xmlns:r="http://schemas.openxmlformats.org/officeDocument/2006/relationships">
  <sheetPr>
    <tabColor indexed="11"/>
    <pageSetUpPr fitToPage="1"/>
  </sheetPr>
  <dimension ref="A1:T80"/>
  <sheetViews>
    <sheetView showGridLines="0" zoomScale="60" zoomScaleNormal="60" zoomScaleSheetLayoutView="70" zoomScalePageLayoutView="80" workbookViewId="0" topLeftCell="A31">
      <selection activeCell="I27" sqref="I27:S28"/>
    </sheetView>
  </sheetViews>
  <sheetFormatPr defaultColWidth="9.140625" defaultRowHeight="12.75"/>
  <cols>
    <col min="1" max="1" width="14.8515625" style="72" customWidth="1"/>
    <col min="2" max="2" width="29.00390625" style="72" customWidth="1"/>
    <col min="3" max="3" width="6.140625" style="72" customWidth="1"/>
    <col min="4" max="4" width="2.421875" style="72" customWidth="1"/>
    <col min="5" max="5" width="17.421875" style="72" customWidth="1"/>
    <col min="6" max="6" width="21.57421875" style="72" bestFit="1" customWidth="1"/>
    <col min="7" max="7" width="14.8515625" style="72" customWidth="1"/>
    <col min="8" max="8" width="19.28125" style="72" customWidth="1"/>
    <col min="9" max="9" width="18.00390625" style="72" customWidth="1"/>
    <col min="10" max="10" width="32.8515625" style="72" customWidth="1"/>
    <col min="11" max="11" width="15.7109375" style="72" customWidth="1"/>
    <col min="12" max="12" width="22.57421875" style="72" customWidth="1"/>
    <col min="13" max="13" width="3.421875" style="72" customWidth="1"/>
    <col min="14" max="14" width="16.00390625" style="72" customWidth="1"/>
    <col min="15" max="17" width="16.00390625" style="72" hidden="1" customWidth="1"/>
    <col min="18" max="18" width="7.00390625" style="72" customWidth="1"/>
    <col min="19" max="19" width="20.7109375" style="72" customWidth="1"/>
    <col min="20" max="20" width="9.8515625" style="72" customWidth="1"/>
    <col min="21" max="16384" width="9.140625" style="69" customWidth="1"/>
  </cols>
  <sheetData>
    <row r="1" spans="1:20" ht="25.5" customHeight="1">
      <c r="A1" s="1559" t="s">
        <v>60</v>
      </c>
      <c r="B1" s="1559"/>
      <c r="C1" s="1559"/>
      <c r="D1" s="1559"/>
      <c r="E1" s="1559"/>
      <c r="F1" s="1559"/>
      <c r="G1" s="1559"/>
      <c r="H1" s="1559"/>
      <c r="I1" s="1559"/>
      <c r="J1" s="1559"/>
      <c r="K1" s="297"/>
      <c r="L1" s="286"/>
      <c r="M1" s="286"/>
      <c r="N1" s="300"/>
      <c r="O1" s="300"/>
      <c r="P1" s="300"/>
      <c r="Q1" s="300"/>
      <c r="R1" s="301"/>
      <c r="S1" s="301"/>
      <c r="T1" s="736"/>
    </row>
    <row r="2" spans="1:20" s="14" customFormat="1" ht="27" customHeight="1" thickBot="1">
      <c r="A2" s="98" t="s">
        <v>115</v>
      </c>
      <c r="B2" s="10"/>
      <c r="C2" s="10"/>
      <c r="D2" s="10"/>
      <c r="E2" s="10"/>
      <c r="F2" s="283"/>
      <c r="G2" s="284"/>
      <c r="H2" s="284"/>
      <c r="I2" s="10"/>
      <c r="J2" s="285"/>
      <c r="K2" s="298"/>
      <c r="L2" s="302"/>
      <c r="M2" s="302"/>
      <c r="N2" s="302"/>
      <c r="O2" s="302"/>
      <c r="P2" s="302"/>
      <c r="Q2" s="302"/>
      <c r="R2" s="302"/>
      <c r="S2" s="302"/>
      <c r="T2" s="737"/>
    </row>
    <row r="3" spans="1:20" s="220" customFormat="1" ht="28.5" customHeight="1" thickBot="1">
      <c r="A3" s="1326" t="s">
        <v>69</v>
      </c>
      <c r="B3" s="1402"/>
      <c r="C3" s="1402"/>
      <c r="D3" s="1402"/>
      <c r="E3" s="1327"/>
      <c r="F3" s="1404" t="str">
        <f>IF('PR_Programmatic Progress_1A'!C7="","",'PR_Programmatic Progress_1A'!C7)</f>
        <v>GEO-H-NCDC</v>
      </c>
      <c r="G3" s="1405"/>
      <c r="H3" s="1405"/>
      <c r="I3" s="1406"/>
      <c r="J3" s="195"/>
      <c r="K3" s="197"/>
      <c r="L3" s="199"/>
      <c r="M3" s="199"/>
      <c r="N3" s="199"/>
      <c r="O3" s="199"/>
      <c r="P3" s="199"/>
      <c r="Q3" s="199"/>
      <c r="R3" s="199"/>
      <c r="S3" s="199"/>
      <c r="T3" s="738"/>
    </row>
    <row r="4" spans="1:20" s="220" customFormat="1" ht="15" customHeight="1">
      <c r="A4" s="492" t="s">
        <v>231</v>
      </c>
      <c r="B4" s="512"/>
      <c r="C4" s="512"/>
      <c r="D4" s="512"/>
      <c r="E4" s="512"/>
      <c r="F4" s="53" t="s">
        <v>237</v>
      </c>
      <c r="G4" s="504" t="str">
        <f>IF('PR_Programmatic Progress_1A'!D12="Select","",'PR_Programmatic Progress_1A'!D12)</f>
        <v>Semester</v>
      </c>
      <c r="H4" s="5" t="s">
        <v>238</v>
      </c>
      <c r="I4" s="47">
        <f>IF('PR_Programmatic Progress_1A'!F12="Select","",'PR_Programmatic Progress_1A'!F12)</f>
        <v>3</v>
      </c>
      <c r="J4" s="196"/>
      <c r="K4" s="197"/>
      <c r="L4" s="199"/>
      <c r="M4" s="199"/>
      <c r="N4" s="199"/>
      <c r="O4" s="199"/>
      <c r="P4" s="199"/>
      <c r="Q4" s="199"/>
      <c r="R4" s="199"/>
      <c r="S4" s="199"/>
      <c r="T4" s="738"/>
    </row>
    <row r="5" spans="1:20" s="220" customFormat="1" ht="15" customHeight="1">
      <c r="A5" s="513" t="s">
        <v>232</v>
      </c>
      <c r="B5" s="40"/>
      <c r="C5" s="40"/>
      <c r="D5" s="40"/>
      <c r="E5" s="40"/>
      <c r="F5" s="54" t="s">
        <v>200</v>
      </c>
      <c r="G5" s="519">
        <f>IF('PR_Programmatic Progress_1A'!D13="","",'PR_Programmatic Progress_1A'!D13)</f>
        <v>42005</v>
      </c>
      <c r="H5" s="5" t="s">
        <v>218</v>
      </c>
      <c r="I5" s="520">
        <f>IF('PR_Programmatic Progress_1A'!F13="","",'PR_Programmatic Progress_1A'!F13)</f>
        <v>42185</v>
      </c>
      <c r="J5" s="196"/>
      <c r="K5" s="197"/>
      <c r="L5" s="199"/>
      <c r="M5" s="199"/>
      <c r="N5" s="199"/>
      <c r="O5" s="199"/>
      <c r="P5" s="199"/>
      <c r="Q5" s="199"/>
      <c r="R5" s="199"/>
      <c r="S5" s="199"/>
      <c r="T5" s="738"/>
    </row>
    <row r="6" spans="1:20" s="220" customFormat="1" ht="15" customHeight="1" thickBot="1">
      <c r="A6" s="55" t="s">
        <v>233</v>
      </c>
      <c r="B6" s="167"/>
      <c r="C6" s="167"/>
      <c r="D6" s="167"/>
      <c r="E6" s="41"/>
      <c r="F6" s="1392">
        <f>IF('PR_Programmatic Progress_1A'!C14="Select","",'PR_Programmatic Progress_1A'!C14)</f>
        <v>3</v>
      </c>
      <c r="G6" s="1393"/>
      <c r="H6" s="1393"/>
      <c r="I6" s="1394"/>
      <c r="J6" s="196"/>
      <c r="K6" s="197"/>
      <c r="L6" s="199"/>
      <c r="M6" s="199"/>
      <c r="N6" s="199"/>
      <c r="O6" s="199"/>
      <c r="P6" s="199"/>
      <c r="Q6" s="199"/>
      <c r="R6" s="199"/>
      <c r="S6" s="199"/>
      <c r="T6" s="738"/>
    </row>
    <row r="7" spans="1:12" s="73" customFormat="1" ht="15" customHeight="1" thickBot="1">
      <c r="A7" s="1134" t="s">
        <v>199</v>
      </c>
      <c r="B7" s="1135"/>
      <c r="C7" s="1137"/>
      <c r="D7" s="1585" t="str">
        <f>IF('PR_Programmatic Progress_1A'!C10="Select","",'PR_Programmatic Progress_1A'!C10)</f>
        <v>EUR</v>
      </c>
      <c r="E7" s="1586"/>
      <c r="F7" s="1586"/>
      <c r="G7" s="1586"/>
      <c r="H7" s="1586"/>
      <c r="I7" s="1587"/>
      <c r="J7" s="4"/>
      <c r="K7" s="4"/>
      <c r="L7" s="4"/>
    </row>
    <row r="8" spans="1:20" ht="8.25" customHeight="1">
      <c r="A8" s="294"/>
      <c r="B8" s="295"/>
      <c r="C8" s="295"/>
      <c r="D8" s="1140"/>
      <c r="E8" s="1140"/>
      <c r="F8" s="1141"/>
      <c r="G8" s="1140"/>
      <c r="H8" s="7"/>
      <c r="I8" s="1142"/>
      <c r="J8" s="289"/>
      <c r="K8" s="299"/>
      <c r="L8" s="287"/>
      <c r="M8" s="287"/>
      <c r="N8" s="289"/>
      <c r="O8" s="289"/>
      <c r="P8" s="289"/>
      <c r="Q8" s="289"/>
      <c r="R8" s="301"/>
      <c r="S8" s="199"/>
      <c r="T8" s="736"/>
    </row>
    <row r="9" spans="1:20" ht="33.75" customHeight="1">
      <c r="A9" s="66" t="s">
        <v>441</v>
      </c>
      <c r="B9" s="296"/>
      <c r="C9" s="296"/>
      <c r="D9" s="296"/>
      <c r="E9" s="296"/>
      <c r="F9" s="166"/>
      <c r="G9" s="293"/>
      <c r="H9" s="291"/>
      <c r="I9" s="290"/>
      <c r="J9" s="288"/>
      <c r="K9" s="6"/>
      <c r="L9" s="290"/>
      <c r="M9" s="301"/>
      <c r="N9" s="301"/>
      <c r="O9" s="301"/>
      <c r="P9" s="301"/>
      <c r="Q9" s="301"/>
      <c r="R9" s="301"/>
      <c r="S9" s="301"/>
      <c r="T9" s="736"/>
    </row>
    <row r="10" spans="1:20" s="734" customFormat="1" ht="6.75" customHeight="1" thickBot="1">
      <c r="A10" s="175"/>
      <c r="B10" s="251"/>
      <c r="C10" s="251"/>
      <c r="D10" s="251"/>
      <c r="E10" s="251"/>
      <c r="F10" s="247"/>
      <c r="G10" s="248"/>
      <c r="H10" s="248"/>
      <c r="I10" s="248"/>
      <c r="J10" s="248"/>
      <c r="K10" s="251"/>
      <c r="L10" s="251"/>
      <c r="M10" s="811"/>
      <c r="N10" s="811"/>
      <c r="O10" s="811"/>
      <c r="P10" s="811"/>
      <c r="Q10" s="811"/>
      <c r="R10" s="811"/>
      <c r="S10" s="811"/>
      <c r="T10" s="887"/>
    </row>
    <row r="11" spans="1:20" s="734" customFormat="1" ht="19.5" customHeight="1" thickBot="1">
      <c r="A11" s="1561" t="s">
        <v>213</v>
      </c>
      <c r="B11" s="1562"/>
      <c r="C11" s="1562"/>
      <c r="D11" s="1562"/>
      <c r="E11" s="1562"/>
      <c r="F11" s="1562"/>
      <c r="G11" s="1562"/>
      <c r="H11" s="1562"/>
      <c r="I11" s="1562"/>
      <c r="J11" s="1562"/>
      <c r="K11" s="1562"/>
      <c r="L11" s="1562"/>
      <c r="M11" s="1562"/>
      <c r="N11" s="1562"/>
      <c r="O11" s="1562"/>
      <c r="P11" s="1562"/>
      <c r="Q11" s="1562"/>
      <c r="R11" s="1562"/>
      <c r="S11" s="1582"/>
      <c r="T11" s="888"/>
    </row>
    <row r="12" spans="1:20" s="734" customFormat="1" ht="4.5" customHeight="1">
      <c r="A12" s="1583"/>
      <c r="B12" s="1583"/>
      <c r="C12" s="1583"/>
      <c r="D12" s="1583"/>
      <c r="E12" s="1583"/>
      <c r="F12" s="1583"/>
      <c r="G12" s="1583"/>
      <c r="H12" s="1583"/>
      <c r="I12" s="1584"/>
      <c r="J12" s="1583"/>
      <c r="K12" s="1583"/>
      <c r="L12" s="1583"/>
      <c r="M12" s="1583"/>
      <c r="N12" s="1583"/>
      <c r="O12" s="1583"/>
      <c r="P12" s="1583"/>
      <c r="Q12" s="1583"/>
      <c r="R12" s="1583"/>
      <c r="S12" s="1583"/>
      <c r="T12" s="887"/>
    </row>
    <row r="13" spans="1:20" s="734" customFormat="1" ht="4.5" customHeight="1">
      <c r="A13" s="803"/>
      <c r="B13" s="18"/>
      <c r="C13" s="18"/>
      <c r="D13" s="18"/>
      <c r="E13" s="803"/>
      <c r="F13" s="18"/>
      <c r="G13" s="803"/>
      <c r="H13" s="803"/>
      <c r="I13" s="18"/>
      <c r="J13" s="803"/>
      <c r="K13" s="803"/>
      <c r="L13" s="803"/>
      <c r="M13" s="803"/>
      <c r="N13" s="803"/>
      <c r="O13" s="18"/>
      <c r="P13" s="18"/>
      <c r="Q13" s="18"/>
      <c r="R13" s="18"/>
      <c r="S13" s="803"/>
      <c r="T13" s="887"/>
    </row>
    <row r="14" spans="1:20" s="734" customFormat="1" ht="15" customHeight="1">
      <c r="A14" s="265" t="s">
        <v>219</v>
      </c>
      <c r="B14" s="18"/>
      <c r="C14" s="18"/>
      <c r="D14" s="18"/>
      <c r="E14" s="303"/>
      <c r="F14" s="18"/>
      <c r="G14" s="515"/>
      <c r="H14" s="335"/>
      <c r="I14" s="18"/>
      <c r="J14" s="515"/>
      <c r="K14" s="515"/>
      <c r="L14" s="314"/>
      <c r="M14" s="515"/>
      <c r="N14" s="501"/>
      <c r="O14" s="18"/>
      <c r="P14" s="18"/>
      <c r="Q14" s="18"/>
      <c r="R14" s="18"/>
      <c r="S14" s="515"/>
      <c r="T14" s="887"/>
    </row>
    <row r="15" spans="1:20" s="734" customFormat="1" ht="17.25" customHeight="1">
      <c r="A15" s="266" t="s">
        <v>8</v>
      </c>
      <c r="B15" s="304"/>
      <c r="C15" s="19"/>
      <c r="D15" s="19"/>
      <c r="E15" s="19"/>
      <c r="F15" s="320"/>
      <c r="G15" s="261"/>
      <c r="H15" s="19"/>
      <c r="I15" s="261"/>
      <c r="J15" s="304"/>
      <c r="K15" s="261"/>
      <c r="L15" s="261"/>
      <c r="M15" s="19"/>
      <c r="N15" s="261"/>
      <c r="O15" s="320"/>
      <c r="P15" s="320"/>
      <c r="Q15" s="320"/>
      <c r="R15" s="320"/>
      <c r="S15" s="321"/>
      <c r="T15" s="887"/>
    </row>
    <row r="16" spans="1:20" s="779" customFormat="1" ht="19.5" customHeight="1">
      <c r="A16" s="276" t="s">
        <v>442</v>
      </c>
      <c r="B16" s="327"/>
      <c r="C16" s="169"/>
      <c r="D16" s="169"/>
      <c r="E16" s="334">
        <f>IF('PR_Programmatic Progress_1A'!D17="","",'PR_Programmatic Progress_1A'!D17)</f>
      </c>
      <c r="F16" s="319"/>
      <c r="G16" s="276" t="s">
        <v>214</v>
      </c>
      <c r="H16" s="334">
        <f>IF('PR_Programmatic Progress_1A'!F17="","",'PR_Programmatic Progress_1A'!F17)</f>
      </c>
      <c r="I16" s="276"/>
      <c r="J16" s="316" t="s">
        <v>41</v>
      </c>
      <c r="K16" s="420"/>
      <c r="L16" s="421" t="s">
        <v>230</v>
      </c>
      <c r="M16" s="422"/>
      <c r="N16" s="407"/>
      <c r="O16" s="856"/>
      <c r="P16" s="856"/>
      <c r="Q16" s="856"/>
      <c r="R16" s="423"/>
      <c r="S16" s="431"/>
      <c r="T16" s="889"/>
    </row>
    <row r="17" spans="1:20" s="779" customFormat="1" ht="24.75" customHeight="1">
      <c r="A17" s="276" t="s">
        <v>510</v>
      </c>
      <c r="B17" s="327"/>
      <c r="C17" s="169"/>
      <c r="D17" s="169"/>
      <c r="E17" s="192"/>
      <c r="F17" s="319"/>
      <c r="G17" s="323"/>
      <c r="H17" s="192"/>
      <c r="I17" s="276"/>
      <c r="J17" s="317"/>
      <c r="K17" s="425"/>
      <c r="L17" s="421"/>
      <c r="M17" s="426"/>
      <c r="N17" s="427"/>
      <c r="O17" s="1078"/>
      <c r="P17" s="1078"/>
      <c r="Q17" s="1078"/>
      <c r="R17" s="423"/>
      <c r="T17" s="804"/>
    </row>
    <row r="18" spans="1:20" s="779" customFormat="1" ht="22.5" customHeight="1">
      <c r="A18" s="249" t="s">
        <v>501</v>
      </c>
      <c r="B18" s="327"/>
      <c r="C18" s="169"/>
      <c r="D18" s="169"/>
      <c r="E18" s="334">
        <f>IF(H16="","",H16+1)</f>
      </c>
      <c r="F18" s="319"/>
      <c r="G18" s="276" t="s">
        <v>214</v>
      </c>
      <c r="H18" s="334">
        <f>IF(E18="","",DATE(YEAR(E18),MONTH(E18)+3,DAY(E18)-1))</f>
      </c>
      <c r="I18" s="276"/>
      <c r="J18" s="316" t="s">
        <v>41</v>
      </c>
      <c r="K18" s="428"/>
      <c r="L18" s="421" t="s">
        <v>230</v>
      </c>
      <c r="M18" s="429"/>
      <c r="N18" s="428"/>
      <c r="O18" s="1079"/>
      <c r="P18" s="1079"/>
      <c r="Q18" s="1079"/>
      <c r="R18" s="430"/>
      <c r="T18" s="778"/>
    </row>
    <row r="19" spans="1:19" s="1049" customFormat="1" ht="16.5" customHeight="1">
      <c r="A19" s="1041"/>
      <c r="B19" s="1042"/>
      <c r="C19" s="1042"/>
      <c r="D19" s="1042"/>
      <c r="E19" s="1043"/>
      <c r="F19" s="1042"/>
      <c r="G19" s="1042"/>
      <c r="H19" s="1043"/>
      <c r="I19" s="1042"/>
      <c r="J19" s="1042"/>
      <c r="K19" s="1044"/>
      <c r="L19" s="1045"/>
      <c r="M19" s="1046"/>
      <c r="N19" s="1044"/>
      <c r="O19" s="1044"/>
      <c r="P19" s="1044"/>
      <c r="Q19" s="1044"/>
      <c r="R19" s="1047"/>
      <c r="S19" s="789" t="s">
        <v>160</v>
      </c>
    </row>
    <row r="20" spans="1:19" s="1049" customFormat="1" ht="25.5" customHeight="1">
      <c r="A20" s="276" t="s">
        <v>520</v>
      </c>
      <c r="B20" s="1042"/>
      <c r="D20" s="1042"/>
      <c r="E20" s="1043"/>
      <c r="F20" s="1042"/>
      <c r="G20" s="1042"/>
      <c r="H20" s="1043"/>
      <c r="I20" s="1042"/>
      <c r="J20" s="1042"/>
      <c r="K20" s="1044"/>
      <c r="L20" s="1045"/>
      <c r="M20" s="1046"/>
      <c r="N20" s="1044"/>
      <c r="O20" s="1044"/>
      <c r="P20" s="1044"/>
      <c r="Q20" s="1044"/>
      <c r="R20" s="1047"/>
      <c r="S20" s="408">
        <f>N16+N18+N22</f>
        <v>0</v>
      </c>
    </row>
    <row r="21" spans="1:19" s="1049" customFormat="1" ht="25.5" customHeight="1">
      <c r="A21" s="249" t="s">
        <v>504</v>
      </c>
      <c r="B21" s="1042"/>
      <c r="C21" s="1072" t="s">
        <v>500</v>
      </c>
      <c r="D21" s="1042"/>
      <c r="E21" s="1043"/>
      <c r="F21" s="1042"/>
      <c r="G21" s="1042"/>
      <c r="H21" s="1043"/>
      <c r="I21" s="1042"/>
      <c r="J21" s="1042"/>
      <c r="K21" s="1044"/>
      <c r="L21" s="1045"/>
      <c r="M21" s="1046"/>
      <c r="N21" s="1044"/>
      <c r="O21" s="1044"/>
      <c r="P21" s="1044"/>
      <c r="Q21" s="1044"/>
      <c r="R21" s="1047"/>
      <c r="S21" s="1048"/>
    </row>
    <row r="22" spans="1:19" s="1049" customFormat="1" ht="20.25" customHeight="1">
      <c r="A22" s="1041" t="s">
        <v>502</v>
      </c>
      <c r="B22" s="1042"/>
      <c r="D22" s="1042"/>
      <c r="E22" s="334">
        <f>IF(H18="","",H18+1)</f>
      </c>
      <c r="F22" s="1042"/>
      <c r="G22" s="276" t="s">
        <v>214</v>
      </c>
      <c r="H22" s="334">
        <f>IF(C21="","",IF(C21="1M",DATE(YEAR(E22),MONTH(E22)+1,DAY(E22)-1),IF(C21="2M",DATE(YEAR(E22),MONTH(E22)+2,DAY(E22)-1),IF(C21="3M",DATE(YEAR(E22),MONTH(E22)+3,DAY(E22)-1),""))))</f>
      </c>
      <c r="I22" s="1042"/>
      <c r="J22" s="1042" t="s">
        <v>41</v>
      </c>
      <c r="K22" s="1052"/>
      <c r="L22" s="1045" t="s">
        <v>230</v>
      </c>
      <c r="M22" s="1046"/>
      <c r="N22" s="1052"/>
      <c r="O22" s="1044"/>
      <c r="P22" s="1044"/>
      <c r="Q22" s="1044"/>
      <c r="R22" s="1047"/>
      <c r="S22" s="1048"/>
    </row>
    <row r="23" spans="1:19" s="1049" customFormat="1" ht="14.25" customHeight="1">
      <c r="A23" s="1041"/>
      <c r="B23" s="1042"/>
      <c r="D23" s="1042"/>
      <c r="E23" s="1043"/>
      <c r="F23" s="1042"/>
      <c r="G23" s="1042"/>
      <c r="H23" s="1043"/>
      <c r="I23" s="1042"/>
      <c r="J23" s="1042"/>
      <c r="K23" s="1044"/>
      <c r="L23" s="1045"/>
      <c r="M23" s="1046"/>
      <c r="N23" s="1044"/>
      <c r="O23" s="1044"/>
      <c r="P23" s="1044"/>
      <c r="Q23" s="1044"/>
      <c r="R23" s="1047"/>
      <c r="S23" s="1048"/>
    </row>
    <row r="24" spans="1:20" s="779" customFormat="1" ht="40.5" customHeight="1">
      <c r="A24" s="1580" t="s">
        <v>569</v>
      </c>
      <c r="B24" s="1580"/>
      <c r="C24" s="1580"/>
      <c r="D24" s="1580"/>
      <c r="E24" s="1580"/>
      <c r="F24" s="1580"/>
      <c r="G24" s="1580"/>
      <c r="H24" s="1580"/>
      <c r="I24" s="1580"/>
      <c r="J24" s="1580"/>
      <c r="K24" s="1580"/>
      <c r="L24" s="1580"/>
      <c r="M24" s="1580"/>
      <c r="N24" s="1580"/>
      <c r="O24" s="1580"/>
      <c r="P24" s="1580"/>
      <c r="Q24" s="1580"/>
      <c r="R24" s="1580"/>
      <c r="S24" s="1580"/>
      <c r="T24" s="1581"/>
    </row>
    <row r="25" spans="1:20" s="779" customFormat="1" ht="33" customHeight="1">
      <c r="A25" s="1580" t="s">
        <v>515</v>
      </c>
      <c r="B25" s="1580"/>
      <c r="C25" s="1580"/>
      <c r="D25" s="1580"/>
      <c r="E25" s="1580"/>
      <c r="F25" s="1580"/>
      <c r="G25" s="1580"/>
      <c r="H25" s="1580"/>
      <c r="I25" s="1580"/>
      <c r="J25" s="1580"/>
      <c r="K25" s="1580"/>
      <c r="L25" s="1580"/>
      <c r="M25" s="1580"/>
      <c r="N25" s="1580"/>
      <c r="O25" s="1580"/>
      <c r="P25" s="1580"/>
      <c r="Q25" s="1580"/>
      <c r="R25" s="1580"/>
      <c r="S25" s="1580"/>
      <c r="T25" s="1580"/>
    </row>
    <row r="26" spans="1:19" s="779" customFormat="1" ht="13.5" customHeight="1" thickBot="1">
      <c r="A26" s="169"/>
      <c r="B26" s="169"/>
      <c r="C26" s="169"/>
      <c r="D26" s="169"/>
      <c r="E26" s="169"/>
      <c r="F26" s="169"/>
      <c r="G26" s="193"/>
      <c r="H26" s="193"/>
      <c r="I26" s="193"/>
      <c r="J26" s="169"/>
      <c r="K26" s="169"/>
      <c r="L26" s="169"/>
      <c r="M26" s="169"/>
      <c r="N26" s="702"/>
      <c r="O26" s="702"/>
      <c r="P26" s="702"/>
      <c r="Q26" s="702"/>
      <c r="R26" s="169"/>
      <c r="S26" s="702"/>
    </row>
    <row r="27" spans="1:20" ht="102" customHeight="1">
      <c r="A27" s="1588" t="s">
        <v>554</v>
      </c>
      <c r="B27" s="1588"/>
      <c r="C27" s="1588"/>
      <c r="D27" s="1588"/>
      <c r="E27" s="1588"/>
      <c r="F27" s="1588"/>
      <c r="G27" s="1588"/>
      <c r="H27" s="1588"/>
      <c r="I27" s="1593" t="s">
        <v>645</v>
      </c>
      <c r="J27" s="1594"/>
      <c r="K27" s="1594"/>
      <c r="L27" s="1594"/>
      <c r="M27" s="1594"/>
      <c r="N27" s="1594"/>
      <c r="O27" s="1594"/>
      <c r="P27" s="1594"/>
      <c r="Q27" s="1594"/>
      <c r="R27" s="1594"/>
      <c r="S27" s="1595"/>
      <c r="T27" s="69"/>
    </row>
    <row r="28" spans="1:20" ht="371.25" customHeight="1" thickBot="1">
      <c r="A28" s="1589"/>
      <c r="B28" s="1589"/>
      <c r="C28" s="1589"/>
      <c r="D28" s="1589"/>
      <c r="E28" s="1589"/>
      <c r="F28" s="1589"/>
      <c r="G28" s="1589"/>
      <c r="H28" s="1589"/>
      <c r="I28" s="1596"/>
      <c r="J28" s="1597"/>
      <c r="K28" s="1597"/>
      <c r="L28" s="1597"/>
      <c r="M28" s="1597"/>
      <c r="N28" s="1597"/>
      <c r="O28" s="1597"/>
      <c r="P28" s="1597"/>
      <c r="Q28" s="1597"/>
      <c r="R28" s="1597"/>
      <c r="S28" s="1598"/>
      <c r="T28" s="69"/>
    </row>
    <row r="29" spans="1:20" s="779" customFormat="1" ht="6.75" customHeight="1">
      <c r="A29" s="393"/>
      <c r="B29" s="394"/>
      <c r="C29" s="394"/>
      <c r="D29" s="394"/>
      <c r="E29" s="395"/>
      <c r="F29" s="395"/>
      <c r="G29" s="396"/>
      <c r="H29" s="396"/>
      <c r="I29" s="659"/>
      <c r="J29" s="660"/>
      <c r="K29" s="169"/>
      <c r="L29" s="660"/>
      <c r="M29" s="336"/>
      <c r="N29" s="661"/>
      <c r="O29" s="661"/>
      <c r="P29" s="661"/>
      <c r="Q29" s="661"/>
      <c r="R29" s="336"/>
      <c r="S29" s="662"/>
      <c r="T29" s="889"/>
    </row>
    <row r="30" spans="1:20" s="779" customFormat="1" ht="6.75" customHeight="1">
      <c r="A30" s="669"/>
      <c r="B30" s="670"/>
      <c r="C30" s="670"/>
      <c r="D30" s="670"/>
      <c r="E30" s="671"/>
      <c r="F30" s="671"/>
      <c r="G30" s="672"/>
      <c r="H30" s="672"/>
      <c r="I30" s="673"/>
      <c r="J30" s="674"/>
      <c r="K30" s="670"/>
      <c r="L30" s="674"/>
      <c r="M30" s="670"/>
      <c r="N30" s="675"/>
      <c r="O30" s="675"/>
      <c r="P30" s="675"/>
      <c r="Q30" s="675"/>
      <c r="R30" s="674"/>
      <c r="S30" s="676"/>
      <c r="T30" s="889"/>
    </row>
    <row r="31" spans="1:20" s="779" customFormat="1" ht="26.25" customHeight="1">
      <c r="A31" s="1602" t="s">
        <v>212</v>
      </c>
      <c r="B31" s="336" t="s">
        <v>480</v>
      </c>
      <c r="C31" s="336"/>
      <c r="D31" s="336"/>
      <c r="E31" s="336"/>
      <c r="F31" s="336"/>
      <c r="G31" s="336"/>
      <c r="H31" s="336"/>
      <c r="I31" s="336"/>
      <c r="J31" s="336"/>
      <c r="K31" s="336"/>
      <c r="L31" s="336"/>
      <c r="M31" s="432"/>
      <c r="N31" s="414">
        <f>+'PR_Cash Reconciliation_5A'!M26</f>
        <v>2878484.354959542</v>
      </c>
      <c r="O31" s="1080"/>
      <c r="P31" s="1080"/>
      <c r="Q31" s="1080"/>
      <c r="R31" s="433"/>
      <c r="S31" s="434"/>
      <c r="T31" s="889"/>
    </row>
    <row r="32" spans="1:20" s="779" customFormat="1" ht="26.25" customHeight="1">
      <c r="A32" s="1603"/>
      <c r="B32" s="656"/>
      <c r="C32" s="656"/>
      <c r="D32" s="656"/>
      <c r="E32" s="276"/>
      <c r="F32" s="276"/>
      <c r="G32" s="276"/>
      <c r="H32" s="276"/>
      <c r="I32" s="276"/>
      <c r="J32" s="276"/>
      <c r="K32" s="276"/>
      <c r="L32" s="276"/>
      <c r="M32" s="169"/>
      <c r="N32" s="790"/>
      <c r="O32" s="797"/>
      <c r="P32" s="797"/>
      <c r="Q32" s="797"/>
      <c r="R32" s="424"/>
      <c r="S32" s="431"/>
      <c r="T32" s="889"/>
    </row>
    <row r="33" spans="1:20" s="779" customFormat="1" ht="26.25" customHeight="1">
      <c r="A33" s="1603"/>
      <c r="B33" s="276" t="s">
        <v>443</v>
      </c>
      <c r="C33" s="326"/>
      <c r="D33" s="326"/>
      <c r="E33" s="364"/>
      <c r="F33" s="276"/>
      <c r="G33" s="276"/>
      <c r="H33" s="276"/>
      <c r="I33" s="353"/>
      <c r="J33" s="353"/>
      <c r="K33" s="353"/>
      <c r="L33" s="276"/>
      <c r="M33" s="318"/>
      <c r="N33" s="407">
        <v>0</v>
      </c>
      <c r="O33" s="1044"/>
      <c r="P33" s="1044"/>
      <c r="Q33" s="1044"/>
      <c r="R33" s="424"/>
      <c r="S33" s="431"/>
      <c r="T33" s="889"/>
    </row>
    <row r="34" spans="1:20" s="779" customFormat="1" ht="26.25" customHeight="1">
      <c r="A34" s="363"/>
      <c r="B34" s="1172" t="s">
        <v>444</v>
      </c>
      <c r="C34" s="1042"/>
      <c r="D34" s="1042"/>
      <c r="E34" s="1042"/>
      <c r="F34" s="1173"/>
      <c r="G34" s="1172"/>
      <c r="H34" s="1604"/>
      <c r="I34" s="1605"/>
      <c r="J34" s="1605"/>
      <c r="K34" s="1605"/>
      <c r="L34" s="1605"/>
      <c r="M34" s="1605"/>
      <c r="N34" s="415">
        <v>0</v>
      </c>
      <c r="O34" s="1044"/>
      <c r="P34" s="1044"/>
      <c r="Q34" s="1044"/>
      <c r="R34" s="435"/>
      <c r="S34" s="408">
        <f>+N31+N33+N34</f>
        <v>2878484.354959542</v>
      </c>
      <c r="T34" s="892"/>
    </row>
    <row r="35" spans="1:19" s="779" customFormat="1" ht="21" customHeight="1">
      <c r="A35" s="677"/>
      <c r="B35" s="315"/>
      <c r="C35" s="670"/>
      <c r="D35" s="670"/>
      <c r="E35" s="670"/>
      <c r="F35" s="678"/>
      <c r="G35" s="678"/>
      <c r="H35" s="315"/>
      <c r="I35" s="670"/>
      <c r="J35" s="315"/>
      <c r="K35" s="670"/>
      <c r="L35" s="1268"/>
      <c r="M35" s="315"/>
      <c r="N35" s="1269"/>
      <c r="O35" s="1270"/>
      <c r="P35" s="1270"/>
      <c r="Q35" s="1270"/>
      <c r="R35" s="1270"/>
      <c r="S35" s="1271"/>
    </row>
    <row r="36" spans="1:20" s="779" customFormat="1" ht="26.25" customHeight="1" thickBot="1">
      <c r="A36" s="169" t="s">
        <v>445</v>
      </c>
      <c r="B36" s="169"/>
      <c r="C36" s="169"/>
      <c r="D36" s="169"/>
      <c r="E36" s="169"/>
      <c r="F36" s="169"/>
      <c r="G36" s="169"/>
      <c r="H36" s="169"/>
      <c r="I36" s="169"/>
      <c r="J36" s="169"/>
      <c r="K36" s="169"/>
      <c r="L36" s="336"/>
      <c r="M36" s="336"/>
      <c r="N36" s="433"/>
      <c r="O36" s="436"/>
      <c r="P36" s="436"/>
      <c r="Q36" s="436"/>
      <c r="R36" s="436"/>
      <c r="S36" s="419">
        <f>IF(S20=0,0,IF(S20-S34&lt;0,0,S20-S34))</f>
        <v>0</v>
      </c>
      <c r="T36" s="1267"/>
    </row>
    <row r="37" spans="1:20" s="779" customFormat="1" ht="9.75" customHeight="1" thickTop="1">
      <c r="A37" s="322"/>
      <c r="B37" s="322"/>
      <c r="C37" s="322"/>
      <c r="D37" s="322"/>
      <c r="E37" s="322"/>
      <c r="F37" s="322"/>
      <c r="G37" s="322"/>
      <c r="H37" s="322"/>
      <c r="I37" s="333"/>
      <c r="J37" s="322"/>
      <c r="K37" s="322"/>
      <c r="L37" s="322"/>
      <c r="M37" s="322"/>
      <c r="N37" s="322"/>
      <c r="O37" s="317"/>
      <c r="P37" s="317"/>
      <c r="Q37" s="317"/>
      <c r="R37" s="317"/>
      <c r="S37" s="191"/>
      <c r="T37" s="889"/>
    </row>
    <row r="38" spans="1:20" s="779" customFormat="1" ht="26.25" customHeight="1">
      <c r="A38" s="329" t="s">
        <v>446</v>
      </c>
      <c r="B38" s="322"/>
      <c r="C38" s="322"/>
      <c r="D38" s="322"/>
      <c r="E38" s="322"/>
      <c r="F38" s="322"/>
      <c r="G38" s="322"/>
      <c r="H38" s="332"/>
      <c r="I38" s="279" t="s">
        <v>16</v>
      </c>
      <c r="J38" s="328"/>
      <c r="K38" s="322"/>
      <c r="L38" s="322"/>
      <c r="M38" s="322"/>
      <c r="N38" s="322"/>
      <c r="O38" s="317"/>
      <c r="P38" s="317"/>
      <c r="Q38" s="317"/>
      <c r="R38" s="317"/>
      <c r="S38" s="317"/>
      <c r="T38" s="889"/>
    </row>
    <row r="39" spans="1:20" s="779" customFormat="1" ht="11.25" customHeight="1">
      <c r="A39" s="329"/>
      <c r="B39" s="322"/>
      <c r="C39" s="322"/>
      <c r="D39" s="322"/>
      <c r="E39" s="322"/>
      <c r="F39" s="322"/>
      <c r="G39" s="322"/>
      <c r="H39" s="322"/>
      <c r="I39" s="48"/>
      <c r="J39" s="323"/>
      <c r="K39" s="322"/>
      <c r="L39" s="322"/>
      <c r="M39" s="322"/>
      <c r="N39" s="323"/>
      <c r="O39" s="324"/>
      <c r="P39" s="324"/>
      <c r="Q39" s="324"/>
      <c r="R39" s="317"/>
      <c r="S39" s="317"/>
      <c r="T39" s="889"/>
    </row>
    <row r="40" spans="1:20" s="779" customFormat="1" ht="26.25" customHeight="1" thickBot="1">
      <c r="A40" s="657" t="s">
        <v>447</v>
      </c>
      <c r="B40" s="322"/>
      <c r="C40" s="322"/>
      <c r="D40" s="322"/>
      <c r="E40" s="322"/>
      <c r="F40" s="330"/>
      <c r="G40" s="556"/>
      <c r="H40" s="331"/>
      <c r="I40" s="1175" t="s">
        <v>547</v>
      </c>
      <c r="J40" s="1176"/>
      <c r="K40" s="1176"/>
      <c r="L40" s="1062"/>
      <c r="M40" s="1177"/>
      <c r="N40" s="1178"/>
      <c r="O40" s="1178"/>
      <c r="P40" s="1178"/>
      <c r="Q40" s="1178"/>
      <c r="R40" s="1178"/>
      <c r="S40" s="1177"/>
      <c r="T40" s="889"/>
    </row>
    <row r="41" spans="1:20" s="779" customFormat="1" ht="36" customHeight="1" thickBot="1">
      <c r="A41" s="656"/>
      <c r="B41" s="1174" t="s">
        <v>180</v>
      </c>
      <c r="C41" s="1174"/>
      <c r="D41" s="1174"/>
      <c r="E41" s="1062"/>
      <c r="F41" s="791"/>
      <c r="G41" s="1295">
        <v>2.2656</v>
      </c>
      <c r="H41" s="792"/>
      <c r="I41" s="1590" t="s">
        <v>672</v>
      </c>
      <c r="J41" s="1591"/>
      <c r="K41" s="1591"/>
      <c r="L41" s="1592"/>
      <c r="M41" s="324"/>
      <c r="N41" s="323"/>
      <c r="O41" s="324"/>
      <c r="P41" s="324"/>
      <c r="Q41" s="324"/>
      <c r="R41" s="324"/>
      <c r="S41" s="324"/>
      <c r="T41" s="889"/>
    </row>
    <row r="42" spans="1:20" s="779" customFormat="1" ht="9.75" customHeight="1" thickBot="1">
      <c r="A42" s="656"/>
      <c r="B42" s="794"/>
      <c r="C42" s="794"/>
      <c r="D42" s="794"/>
      <c r="E42" s="276"/>
      <c r="F42" s="319"/>
      <c r="G42" s="793"/>
      <c r="H42" s="191"/>
      <c r="I42" s="707"/>
      <c r="J42" s="707"/>
      <c r="K42" s="707"/>
      <c r="L42" s="707"/>
      <c r="M42" s="323"/>
      <c r="N42" s="323"/>
      <c r="O42" s="324"/>
      <c r="P42" s="324"/>
      <c r="Q42" s="324"/>
      <c r="R42" s="324"/>
      <c r="S42" s="324"/>
      <c r="T42" s="889"/>
    </row>
    <row r="43" spans="1:20" s="779" customFormat="1" ht="36" customHeight="1" thickBot="1">
      <c r="A43" s="257"/>
      <c r="B43" s="1174" t="s">
        <v>181</v>
      </c>
      <c r="C43" s="1174"/>
      <c r="D43" s="1174"/>
      <c r="E43" s="1062"/>
      <c r="F43" s="791"/>
      <c r="G43" s="1295">
        <v>2.4992</v>
      </c>
      <c r="H43" s="792"/>
      <c r="I43" s="1590" t="s">
        <v>673</v>
      </c>
      <c r="J43" s="1591"/>
      <c r="K43" s="1591"/>
      <c r="L43" s="1592"/>
      <c r="M43" s="324"/>
      <c r="N43" s="323"/>
      <c r="O43" s="324"/>
      <c r="P43" s="324"/>
      <c r="Q43" s="324"/>
      <c r="R43" s="324"/>
      <c r="S43" s="324"/>
      <c r="T43" s="889"/>
    </row>
    <row r="44" spans="1:20" s="779" customFormat="1" ht="9.75" customHeight="1" thickBot="1">
      <c r="A44" s="257"/>
      <c r="B44" s="794"/>
      <c r="C44" s="794"/>
      <c r="D44" s="794"/>
      <c r="E44" s="276"/>
      <c r="F44" s="276"/>
      <c r="G44" s="169"/>
      <c r="H44" s="319"/>
      <c r="I44" s="707"/>
      <c r="J44" s="707"/>
      <c r="K44" s="707"/>
      <c r="L44" s="707"/>
      <c r="M44" s="323"/>
      <c r="N44" s="323"/>
      <c r="O44" s="324"/>
      <c r="P44" s="324"/>
      <c r="Q44" s="324"/>
      <c r="R44" s="324"/>
      <c r="S44" s="324"/>
      <c r="T44" s="889"/>
    </row>
    <row r="45" spans="1:20" s="779" customFormat="1" ht="35.25" customHeight="1" thickBot="1">
      <c r="A45" s="257"/>
      <c r="B45" s="1599" t="s">
        <v>54</v>
      </c>
      <c r="C45" s="1600"/>
      <c r="D45" s="1600"/>
      <c r="E45" s="1601"/>
      <c r="F45" s="1209"/>
      <c r="G45" s="1291">
        <v>0</v>
      </c>
      <c r="H45" s="1210"/>
      <c r="I45" s="1590" t="s">
        <v>644</v>
      </c>
      <c r="J45" s="1591"/>
      <c r="K45" s="1591"/>
      <c r="L45" s="1592"/>
      <c r="M45" s="891"/>
      <c r="N45" s="890"/>
      <c r="O45" s="891"/>
      <c r="P45" s="891"/>
      <c r="Q45" s="891"/>
      <c r="R45" s="891"/>
      <c r="S45" s="891"/>
      <c r="T45" s="892"/>
    </row>
    <row r="46" spans="1:19" s="779" customFormat="1" ht="6" customHeight="1">
      <c r="A46" s="1208"/>
      <c r="B46" s="1211"/>
      <c r="C46" s="1211"/>
      <c r="D46" s="1211"/>
      <c r="E46" s="169"/>
      <c r="F46" s="658"/>
      <c r="G46" s="658"/>
      <c r="H46" s="658"/>
      <c r="I46" s="1212"/>
      <c r="J46" s="1212"/>
      <c r="K46" s="1212"/>
      <c r="L46" s="1212"/>
      <c r="M46" s="1212"/>
      <c r="N46" s="1212"/>
      <c r="O46" s="1212"/>
      <c r="P46" s="1212"/>
      <c r="Q46" s="1212"/>
      <c r="R46" s="1212"/>
      <c r="S46" s="1212"/>
    </row>
    <row r="47" spans="1:20" ht="14.25">
      <c r="A47" s="893"/>
      <c r="B47" s="551"/>
      <c r="C47" s="551"/>
      <c r="D47" s="551"/>
      <c r="E47" s="551"/>
      <c r="F47" s="893"/>
      <c r="G47" s="893"/>
      <c r="H47" s="893"/>
      <c r="I47" s="2"/>
      <c r="J47" s="2"/>
      <c r="K47" s="2"/>
      <c r="L47" s="2"/>
      <c r="M47" s="2"/>
      <c r="N47" s="2"/>
      <c r="O47" s="2"/>
      <c r="P47" s="2"/>
      <c r="Q47" s="2"/>
      <c r="R47" s="2"/>
      <c r="S47" s="2"/>
      <c r="T47" s="69"/>
    </row>
    <row r="48" spans="1:20" ht="14.25">
      <c r="A48" s="894"/>
      <c r="B48" s="88"/>
      <c r="C48" s="88"/>
      <c r="D48" s="88"/>
      <c r="E48" s="88"/>
      <c r="F48" s="894"/>
      <c r="G48" s="894"/>
      <c r="H48" s="894"/>
      <c r="I48" s="69"/>
      <c r="J48" s="69"/>
      <c r="K48" s="69"/>
      <c r="L48" s="69"/>
      <c r="M48" s="69"/>
      <c r="N48" s="69"/>
      <c r="O48" s="69"/>
      <c r="P48" s="69"/>
      <c r="Q48" s="69"/>
      <c r="R48" s="69"/>
      <c r="S48" s="69"/>
      <c r="T48" s="69"/>
    </row>
    <row r="49" spans="1:20" ht="14.25">
      <c r="A49" s="894"/>
      <c r="B49" s="88"/>
      <c r="C49" s="88"/>
      <c r="D49" s="88"/>
      <c r="E49" s="88"/>
      <c r="F49" s="894"/>
      <c r="G49" s="894"/>
      <c r="H49" s="894"/>
      <c r="I49" s="69"/>
      <c r="J49" s="69"/>
      <c r="K49" s="69"/>
      <c r="L49" s="69"/>
      <c r="M49" s="69"/>
      <c r="N49" s="69"/>
      <c r="O49" s="69"/>
      <c r="P49" s="69"/>
      <c r="Q49" s="69"/>
      <c r="R49" s="69"/>
      <c r="S49" s="69"/>
      <c r="T49" s="69"/>
    </row>
    <row r="50" spans="1:20" ht="14.25">
      <c r="A50" s="894"/>
      <c r="B50" s="88"/>
      <c r="C50" s="88"/>
      <c r="D50" s="88"/>
      <c r="E50" s="88"/>
      <c r="F50" s="894"/>
      <c r="G50" s="894"/>
      <c r="H50" s="894"/>
      <c r="I50" s="69"/>
      <c r="J50" s="69"/>
      <c r="K50" s="69"/>
      <c r="L50" s="69"/>
      <c r="M50" s="69"/>
      <c r="N50" s="69"/>
      <c r="O50" s="69"/>
      <c r="P50" s="69"/>
      <c r="Q50" s="69"/>
      <c r="R50" s="69"/>
      <c r="S50" s="69"/>
      <c r="T50" s="69"/>
    </row>
    <row r="51" spans="1:20" ht="14.25">
      <c r="A51" s="894"/>
      <c r="B51" s="88"/>
      <c r="C51" s="88"/>
      <c r="D51" s="88"/>
      <c r="E51" s="88"/>
      <c r="F51" s="894"/>
      <c r="G51" s="894"/>
      <c r="H51" s="894"/>
      <c r="I51" s="69"/>
      <c r="J51" s="69"/>
      <c r="K51" s="69"/>
      <c r="L51" s="69"/>
      <c r="M51" s="69"/>
      <c r="N51" s="69"/>
      <c r="O51" s="69"/>
      <c r="P51" s="69"/>
      <c r="Q51" s="69"/>
      <c r="R51" s="69"/>
      <c r="S51" s="69"/>
      <c r="T51" s="69"/>
    </row>
    <row r="52" spans="1:20" ht="12.75">
      <c r="A52" s="894"/>
      <c r="B52" s="894"/>
      <c r="C52" s="894"/>
      <c r="D52" s="894"/>
      <c r="E52" s="894"/>
      <c r="F52" s="894"/>
      <c r="G52" s="894"/>
      <c r="H52" s="894"/>
      <c r="I52" s="69"/>
      <c r="J52" s="69"/>
      <c r="K52" s="69"/>
      <c r="L52" s="69"/>
      <c r="M52" s="69"/>
      <c r="N52" s="69"/>
      <c r="O52" s="69"/>
      <c r="P52" s="69"/>
      <c r="Q52" s="69"/>
      <c r="R52" s="69"/>
      <c r="S52" s="69"/>
      <c r="T52" s="69"/>
    </row>
    <row r="53" spans="1:20" ht="12.75">
      <c r="A53" s="894"/>
      <c r="B53" s="894"/>
      <c r="C53" s="894"/>
      <c r="D53" s="894"/>
      <c r="E53" s="894"/>
      <c r="F53" s="894"/>
      <c r="G53" s="894"/>
      <c r="H53" s="894"/>
      <c r="I53" s="69"/>
      <c r="J53" s="69"/>
      <c r="K53" s="69"/>
      <c r="L53" s="69"/>
      <c r="M53" s="69"/>
      <c r="N53" s="69"/>
      <c r="O53" s="69"/>
      <c r="P53" s="69"/>
      <c r="Q53" s="69"/>
      <c r="R53" s="69"/>
      <c r="S53" s="69"/>
      <c r="T53" s="69"/>
    </row>
    <row r="54" spans="1:20" ht="12.75">
      <c r="A54" s="894"/>
      <c r="B54" s="894"/>
      <c r="C54" s="894"/>
      <c r="D54" s="894"/>
      <c r="E54" s="894"/>
      <c r="F54" s="894"/>
      <c r="G54" s="894"/>
      <c r="H54" s="894"/>
      <c r="I54" s="69"/>
      <c r="J54" s="69"/>
      <c r="K54" s="69"/>
      <c r="L54" s="69"/>
      <c r="M54" s="69"/>
      <c r="N54" s="69"/>
      <c r="O54" s="69"/>
      <c r="P54" s="69"/>
      <c r="Q54" s="69"/>
      <c r="R54" s="69"/>
      <c r="S54" s="69"/>
      <c r="T54" s="69"/>
    </row>
    <row r="55" spans="1:20" ht="12.75">
      <c r="A55" s="69"/>
      <c r="B55" s="69"/>
      <c r="C55" s="69"/>
      <c r="D55" s="69"/>
      <c r="E55" s="69"/>
      <c r="F55" s="69"/>
      <c r="G55" s="69"/>
      <c r="H55" s="69"/>
      <c r="I55" s="69"/>
      <c r="J55" s="69"/>
      <c r="K55" s="69"/>
      <c r="L55" s="69"/>
      <c r="M55" s="69"/>
      <c r="N55" s="69"/>
      <c r="O55" s="69"/>
      <c r="P55" s="69"/>
      <c r="Q55" s="69"/>
      <c r="R55" s="69"/>
      <c r="S55" s="69"/>
      <c r="T55" s="69"/>
    </row>
    <row r="56" spans="1:20" ht="12.75">
      <c r="A56" s="69"/>
      <c r="B56" s="69"/>
      <c r="C56" s="69"/>
      <c r="D56" s="69"/>
      <c r="E56" s="69"/>
      <c r="F56" s="69"/>
      <c r="G56" s="69"/>
      <c r="H56" s="69"/>
      <c r="I56" s="69"/>
      <c r="J56" s="69"/>
      <c r="K56" s="69"/>
      <c r="L56" s="69"/>
      <c r="M56" s="69"/>
      <c r="N56" s="69"/>
      <c r="O56" s="69"/>
      <c r="P56" s="69"/>
      <c r="Q56" s="69"/>
      <c r="R56" s="69"/>
      <c r="S56" s="69"/>
      <c r="T56" s="69"/>
    </row>
    <row r="57" spans="1:20" ht="12.75">
      <c r="A57" s="69"/>
      <c r="B57" s="69"/>
      <c r="C57" s="69"/>
      <c r="D57" s="69"/>
      <c r="E57" s="69"/>
      <c r="F57" s="69"/>
      <c r="G57" s="69"/>
      <c r="H57" s="69"/>
      <c r="I57" s="69"/>
      <c r="J57" s="69"/>
      <c r="K57" s="69"/>
      <c r="L57" s="69"/>
      <c r="M57" s="69"/>
      <c r="N57" s="69"/>
      <c r="O57" s="69"/>
      <c r="P57" s="69"/>
      <c r="Q57" s="69"/>
      <c r="R57" s="69"/>
      <c r="S57" s="69"/>
      <c r="T57" s="69"/>
    </row>
    <row r="58" spans="1:20" ht="12.75">
      <c r="A58" s="69"/>
      <c r="B58" s="69"/>
      <c r="C58" s="69"/>
      <c r="D58" s="69"/>
      <c r="E58" s="69"/>
      <c r="F58" s="69"/>
      <c r="G58" s="69"/>
      <c r="H58" s="69"/>
      <c r="I58" s="69"/>
      <c r="J58" s="69"/>
      <c r="K58" s="69"/>
      <c r="L58" s="69"/>
      <c r="M58" s="69"/>
      <c r="N58" s="69"/>
      <c r="O58" s="69"/>
      <c r="P58" s="69"/>
      <c r="Q58" s="69"/>
      <c r="R58" s="69"/>
      <c r="S58" s="69"/>
      <c r="T58" s="69"/>
    </row>
    <row r="59" spans="1:20" ht="12.75">
      <c r="A59" s="69"/>
      <c r="B59" s="69"/>
      <c r="C59" s="69"/>
      <c r="D59" s="69"/>
      <c r="E59" s="69"/>
      <c r="F59" s="69"/>
      <c r="G59" s="69"/>
      <c r="H59" s="69"/>
      <c r="I59" s="69"/>
      <c r="J59" s="69"/>
      <c r="K59" s="69"/>
      <c r="L59" s="69"/>
      <c r="M59" s="69"/>
      <c r="N59" s="69"/>
      <c r="O59" s="69"/>
      <c r="P59" s="69"/>
      <c r="Q59" s="69"/>
      <c r="R59" s="69"/>
      <c r="S59" s="69"/>
      <c r="T59" s="69"/>
    </row>
    <row r="60" spans="1:20" ht="12.75">
      <c r="A60" s="69"/>
      <c r="B60" s="69"/>
      <c r="C60" s="69"/>
      <c r="D60" s="69"/>
      <c r="E60" s="69"/>
      <c r="F60" s="69"/>
      <c r="G60" s="69"/>
      <c r="H60" s="69"/>
      <c r="I60" s="69"/>
      <c r="J60" s="69"/>
      <c r="K60" s="69"/>
      <c r="L60" s="69"/>
      <c r="M60" s="69"/>
      <c r="N60" s="69"/>
      <c r="O60" s="69"/>
      <c r="P60" s="69"/>
      <c r="Q60" s="69"/>
      <c r="R60" s="69"/>
      <c r="S60" s="69"/>
      <c r="T60" s="69"/>
    </row>
    <row r="61" spans="1:20" ht="12.75">
      <c r="A61" s="69"/>
      <c r="B61" s="69"/>
      <c r="C61" s="69"/>
      <c r="D61" s="69"/>
      <c r="E61" s="69"/>
      <c r="F61" s="69"/>
      <c r="G61" s="69"/>
      <c r="H61" s="69"/>
      <c r="I61" s="69"/>
      <c r="J61" s="69"/>
      <c r="K61" s="69"/>
      <c r="L61" s="69"/>
      <c r="M61" s="69"/>
      <c r="N61" s="69"/>
      <c r="O61" s="69"/>
      <c r="P61" s="69"/>
      <c r="Q61" s="69"/>
      <c r="R61" s="69"/>
      <c r="S61" s="69"/>
      <c r="T61" s="69"/>
    </row>
    <row r="62" spans="1:20" ht="12.75">
      <c r="A62" s="69"/>
      <c r="B62" s="69"/>
      <c r="C62" s="69"/>
      <c r="D62" s="69"/>
      <c r="E62" s="69"/>
      <c r="F62" s="69"/>
      <c r="G62" s="69"/>
      <c r="H62" s="69"/>
      <c r="I62" s="69"/>
      <c r="J62" s="69"/>
      <c r="K62" s="69"/>
      <c r="L62" s="69"/>
      <c r="M62" s="69"/>
      <c r="N62" s="69"/>
      <c r="O62" s="69"/>
      <c r="P62" s="69"/>
      <c r="Q62" s="69"/>
      <c r="R62" s="69"/>
      <c r="S62" s="69"/>
      <c r="T62" s="69"/>
    </row>
    <row r="63" spans="1:20" ht="12.75">
      <c r="A63" s="69"/>
      <c r="B63" s="69"/>
      <c r="C63" s="69"/>
      <c r="D63" s="69"/>
      <c r="E63" s="69"/>
      <c r="F63" s="69"/>
      <c r="G63" s="69"/>
      <c r="H63" s="69"/>
      <c r="I63" s="69"/>
      <c r="J63" s="69"/>
      <c r="K63" s="69"/>
      <c r="L63" s="69"/>
      <c r="M63" s="69"/>
      <c r="N63" s="69"/>
      <c r="O63" s="69"/>
      <c r="P63" s="69"/>
      <c r="Q63" s="69"/>
      <c r="R63" s="69"/>
      <c r="S63" s="69"/>
      <c r="T63" s="69"/>
    </row>
    <row r="64" spans="1:20" ht="12.75">
      <c r="A64" s="69"/>
      <c r="B64" s="69"/>
      <c r="C64" s="69"/>
      <c r="D64" s="69"/>
      <c r="E64" s="69"/>
      <c r="F64" s="69"/>
      <c r="G64" s="69"/>
      <c r="H64" s="69"/>
      <c r="I64" s="69"/>
      <c r="J64" s="69"/>
      <c r="K64" s="69"/>
      <c r="L64" s="69"/>
      <c r="M64" s="69"/>
      <c r="N64" s="69"/>
      <c r="O64" s="69"/>
      <c r="P64" s="69"/>
      <c r="Q64" s="69"/>
      <c r="R64" s="69"/>
      <c r="S64" s="69"/>
      <c r="T64" s="69"/>
    </row>
    <row r="65" spans="1:20" ht="12.75">
      <c r="A65" s="69"/>
      <c r="B65" s="69"/>
      <c r="C65" s="69"/>
      <c r="D65" s="69"/>
      <c r="E65" s="69"/>
      <c r="F65" s="69"/>
      <c r="G65" s="69"/>
      <c r="H65" s="69"/>
      <c r="I65" s="69"/>
      <c r="J65" s="69"/>
      <c r="K65" s="69"/>
      <c r="L65" s="69"/>
      <c r="M65" s="69"/>
      <c r="N65" s="69"/>
      <c r="O65" s="69"/>
      <c r="P65" s="69"/>
      <c r="Q65" s="69"/>
      <c r="R65" s="69"/>
      <c r="S65" s="69"/>
      <c r="T65" s="69"/>
    </row>
    <row r="66" spans="1:20" ht="12.75">
      <c r="A66" s="69"/>
      <c r="B66" s="69"/>
      <c r="C66" s="69"/>
      <c r="D66" s="69"/>
      <c r="E66" s="69"/>
      <c r="F66" s="69"/>
      <c r="G66" s="69"/>
      <c r="H66" s="69"/>
      <c r="I66" s="69"/>
      <c r="J66" s="69"/>
      <c r="K66" s="69"/>
      <c r="L66" s="69"/>
      <c r="M66" s="69"/>
      <c r="N66" s="69"/>
      <c r="O66" s="69"/>
      <c r="P66" s="69"/>
      <c r="Q66" s="69"/>
      <c r="R66" s="69"/>
      <c r="S66" s="69"/>
      <c r="T66" s="69"/>
    </row>
    <row r="67" spans="1:20" ht="12.75">
      <c r="A67" s="69"/>
      <c r="B67" s="69"/>
      <c r="C67" s="69"/>
      <c r="D67" s="69"/>
      <c r="E67" s="69"/>
      <c r="F67" s="69"/>
      <c r="G67" s="69"/>
      <c r="H67" s="69"/>
      <c r="I67" s="69"/>
      <c r="J67" s="69"/>
      <c r="K67" s="69"/>
      <c r="L67" s="69"/>
      <c r="M67" s="69"/>
      <c r="N67" s="69"/>
      <c r="O67" s="69"/>
      <c r="P67" s="69"/>
      <c r="Q67" s="69"/>
      <c r="R67" s="69"/>
      <c r="S67" s="69"/>
      <c r="T67" s="69"/>
    </row>
    <row r="68" spans="1:20" ht="12.75">
      <c r="A68" s="69"/>
      <c r="B68" s="69"/>
      <c r="C68" s="69"/>
      <c r="D68" s="69"/>
      <c r="E68" s="69"/>
      <c r="F68" s="69"/>
      <c r="G68" s="69"/>
      <c r="H68" s="69"/>
      <c r="I68" s="69"/>
      <c r="J68" s="69"/>
      <c r="K68" s="69"/>
      <c r="L68" s="69"/>
      <c r="M68" s="69"/>
      <c r="N68" s="69"/>
      <c r="O68" s="69"/>
      <c r="P68" s="69"/>
      <c r="Q68" s="69"/>
      <c r="R68" s="69"/>
      <c r="S68" s="69"/>
      <c r="T68" s="69"/>
    </row>
    <row r="69" spans="1:20" ht="12.75">
      <c r="A69" s="69"/>
      <c r="B69" s="69"/>
      <c r="C69" s="69"/>
      <c r="D69" s="69"/>
      <c r="E69" s="69"/>
      <c r="F69" s="69"/>
      <c r="G69" s="69"/>
      <c r="H69" s="69"/>
      <c r="I69" s="69"/>
      <c r="J69" s="69"/>
      <c r="K69" s="69"/>
      <c r="L69" s="69"/>
      <c r="M69" s="69"/>
      <c r="N69" s="69"/>
      <c r="O69" s="69"/>
      <c r="P69" s="69"/>
      <c r="Q69" s="69"/>
      <c r="R69" s="69"/>
      <c r="S69" s="69"/>
      <c r="T69" s="69"/>
    </row>
    <row r="70" spans="1:20" ht="12.75">
      <c r="A70" s="69"/>
      <c r="B70" s="69"/>
      <c r="C70" s="69"/>
      <c r="D70" s="69"/>
      <c r="E70" s="69"/>
      <c r="F70" s="69"/>
      <c r="G70" s="69"/>
      <c r="H70" s="69"/>
      <c r="I70" s="69"/>
      <c r="J70" s="69"/>
      <c r="K70" s="69"/>
      <c r="L70" s="69"/>
      <c r="M70" s="69"/>
      <c r="N70" s="69"/>
      <c r="O70" s="69"/>
      <c r="P70" s="69"/>
      <c r="Q70" s="69"/>
      <c r="R70" s="69"/>
      <c r="S70" s="69"/>
      <c r="T70" s="69"/>
    </row>
    <row r="71" spans="1:20" ht="12.75">
      <c r="A71" s="69"/>
      <c r="B71" s="69"/>
      <c r="C71" s="69"/>
      <c r="D71" s="69"/>
      <c r="E71" s="69"/>
      <c r="F71" s="69"/>
      <c r="G71" s="69"/>
      <c r="H71" s="69"/>
      <c r="I71" s="69"/>
      <c r="J71" s="69"/>
      <c r="K71" s="69"/>
      <c r="L71" s="69"/>
      <c r="M71" s="69"/>
      <c r="N71" s="69"/>
      <c r="O71" s="69"/>
      <c r="P71" s="69"/>
      <c r="Q71" s="69"/>
      <c r="R71" s="69"/>
      <c r="S71" s="69"/>
      <c r="T71" s="69"/>
    </row>
    <row r="72" spans="1:20" ht="12.75">
      <c r="A72" s="69"/>
      <c r="B72" s="69"/>
      <c r="C72" s="69"/>
      <c r="D72" s="69"/>
      <c r="E72" s="69"/>
      <c r="F72" s="69"/>
      <c r="G72" s="69"/>
      <c r="H72" s="69"/>
      <c r="I72" s="69"/>
      <c r="J72" s="69"/>
      <c r="K72" s="69"/>
      <c r="L72" s="69"/>
      <c r="M72" s="69"/>
      <c r="N72" s="69"/>
      <c r="O72" s="69"/>
      <c r="P72" s="69"/>
      <c r="Q72" s="69"/>
      <c r="R72" s="69"/>
      <c r="S72" s="69"/>
      <c r="T72" s="69"/>
    </row>
    <row r="73" spans="1:20" ht="12.75">
      <c r="A73" s="69"/>
      <c r="B73" s="69"/>
      <c r="C73" s="69"/>
      <c r="D73" s="69"/>
      <c r="E73" s="69"/>
      <c r="F73" s="69"/>
      <c r="G73" s="69"/>
      <c r="H73" s="69"/>
      <c r="I73" s="69"/>
      <c r="J73" s="69"/>
      <c r="K73" s="69"/>
      <c r="L73" s="69"/>
      <c r="M73" s="69"/>
      <c r="N73" s="69"/>
      <c r="O73" s="69"/>
      <c r="P73" s="69"/>
      <c r="Q73" s="69"/>
      <c r="R73" s="69"/>
      <c r="S73" s="69"/>
      <c r="T73" s="69"/>
    </row>
    <row r="74" spans="1:20" ht="12.75">
      <c r="A74" s="69"/>
      <c r="B74" s="69"/>
      <c r="C74" s="69"/>
      <c r="D74" s="69"/>
      <c r="E74" s="69"/>
      <c r="F74" s="69"/>
      <c r="G74" s="69"/>
      <c r="H74" s="69"/>
      <c r="I74" s="69"/>
      <c r="J74" s="69"/>
      <c r="K74" s="69"/>
      <c r="L74" s="69"/>
      <c r="M74" s="69"/>
      <c r="N74" s="69"/>
      <c r="O74" s="69"/>
      <c r="P74" s="69"/>
      <c r="Q74" s="69"/>
      <c r="R74" s="69"/>
      <c r="S74" s="69"/>
      <c r="T74" s="69"/>
    </row>
    <row r="75" spans="1:20" ht="12.75">
      <c r="A75" s="69"/>
      <c r="B75" s="69"/>
      <c r="C75" s="69"/>
      <c r="D75" s="69"/>
      <c r="E75" s="69"/>
      <c r="F75" s="69"/>
      <c r="G75" s="69"/>
      <c r="H75" s="69"/>
      <c r="I75" s="69"/>
      <c r="J75" s="69"/>
      <c r="K75" s="69"/>
      <c r="L75" s="69"/>
      <c r="M75" s="69"/>
      <c r="N75" s="69"/>
      <c r="O75" s="69"/>
      <c r="P75" s="69"/>
      <c r="Q75" s="69"/>
      <c r="R75" s="69"/>
      <c r="S75" s="69"/>
      <c r="T75" s="69"/>
    </row>
    <row r="76" spans="1:20" ht="12.75">
      <c r="A76" s="69"/>
      <c r="B76" s="69"/>
      <c r="C76" s="69"/>
      <c r="D76" s="69"/>
      <c r="E76" s="69"/>
      <c r="F76" s="69"/>
      <c r="G76" s="69"/>
      <c r="H76" s="69"/>
      <c r="I76" s="69"/>
      <c r="J76" s="69"/>
      <c r="K76" s="69"/>
      <c r="L76" s="69"/>
      <c r="M76" s="69"/>
      <c r="N76" s="69"/>
      <c r="O76" s="69"/>
      <c r="P76" s="69"/>
      <c r="Q76" s="69"/>
      <c r="R76" s="69"/>
      <c r="S76" s="69"/>
      <c r="T76" s="69"/>
    </row>
    <row r="77" spans="1:20" ht="12.75">
      <c r="A77" s="69"/>
      <c r="B77" s="69"/>
      <c r="C77" s="69"/>
      <c r="D77" s="69"/>
      <c r="E77" s="69"/>
      <c r="F77" s="69"/>
      <c r="G77" s="69"/>
      <c r="H77" s="69"/>
      <c r="I77" s="69"/>
      <c r="J77" s="69"/>
      <c r="K77" s="69"/>
      <c r="L77" s="69"/>
      <c r="M77" s="69"/>
      <c r="N77" s="69"/>
      <c r="O77" s="69"/>
      <c r="P77" s="69"/>
      <c r="Q77" s="69"/>
      <c r="R77" s="69"/>
      <c r="S77" s="69"/>
      <c r="T77" s="69"/>
    </row>
    <row r="78" spans="1:20" ht="12.75">
      <c r="A78" s="69"/>
      <c r="B78" s="69"/>
      <c r="C78" s="69"/>
      <c r="D78" s="69"/>
      <c r="E78" s="69"/>
      <c r="F78" s="69"/>
      <c r="G78" s="69"/>
      <c r="H78" s="69"/>
      <c r="I78" s="69"/>
      <c r="J78" s="69"/>
      <c r="K78" s="69"/>
      <c r="L78" s="69"/>
      <c r="M78" s="69"/>
      <c r="N78" s="69"/>
      <c r="O78" s="69"/>
      <c r="P78" s="69"/>
      <c r="Q78" s="69"/>
      <c r="R78" s="69"/>
      <c r="S78" s="69"/>
      <c r="T78" s="69"/>
    </row>
    <row r="79" spans="1:20" ht="12.75">
      <c r="A79" s="69"/>
      <c r="B79" s="69"/>
      <c r="C79" s="69"/>
      <c r="D79" s="69"/>
      <c r="E79" s="69"/>
      <c r="F79" s="69"/>
      <c r="G79" s="69"/>
      <c r="H79" s="69"/>
      <c r="I79" s="69"/>
      <c r="J79" s="69"/>
      <c r="K79" s="69"/>
      <c r="L79" s="69"/>
      <c r="M79" s="69"/>
      <c r="N79" s="69"/>
      <c r="O79" s="69"/>
      <c r="P79" s="69"/>
      <c r="Q79" s="69"/>
      <c r="R79" s="69"/>
      <c r="S79" s="69"/>
      <c r="T79" s="69"/>
    </row>
    <row r="80" spans="1:20" ht="12.75">
      <c r="A80" s="69"/>
      <c r="B80" s="69"/>
      <c r="C80" s="69"/>
      <c r="D80" s="69"/>
      <c r="E80" s="69"/>
      <c r="F80" s="69"/>
      <c r="G80" s="69"/>
      <c r="H80" s="69"/>
      <c r="I80" s="69"/>
      <c r="J80" s="69"/>
      <c r="K80" s="69"/>
      <c r="L80" s="69"/>
      <c r="M80" s="69"/>
      <c r="N80" s="69"/>
      <c r="O80" s="69"/>
      <c r="P80" s="69"/>
      <c r="Q80" s="69"/>
      <c r="R80" s="69"/>
      <c r="S80" s="69"/>
      <c r="T80" s="69"/>
    </row>
  </sheetData>
  <sheetProtection password="92D1" sheet="1" formatCells="0" formatColumns="0" formatRows="0"/>
  <mergeCells count="17">
    <mergeCell ref="A27:H28"/>
    <mergeCell ref="I41:L41"/>
    <mergeCell ref="I43:L43"/>
    <mergeCell ref="I45:L45"/>
    <mergeCell ref="I27:S28"/>
    <mergeCell ref="B45:E45"/>
    <mergeCell ref="A31:A33"/>
    <mergeCell ref="H34:M34"/>
    <mergeCell ref="A1:J1"/>
    <mergeCell ref="A3:E3"/>
    <mergeCell ref="F3:I3"/>
    <mergeCell ref="F6:I6"/>
    <mergeCell ref="A25:T25"/>
    <mergeCell ref="A24:T24"/>
    <mergeCell ref="A11:S11"/>
    <mergeCell ref="A12:S12"/>
    <mergeCell ref="D7:I7"/>
  </mergeCells>
  <conditionalFormatting sqref="E16">
    <cfRule type="cellIs" priority="6" dxfId="9" operator="equal" stopIfTrue="1">
      <formula>$S$5</formula>
    </cfRule>
  </conditionalFormatting>
  <conditionalFormatting sqref="H16">
    <cfRule type="cellIs" priority="5" dxfId="9" operator="equal" stopIfTrue="1">
      <formula>$S$5</formula>
    </cfRule>
  </conditionalFormatting>
  <conditionalFormatting sqref="E18">
    <cfRule type="cellIs" priority="4" dxfId="9" operator="equal" stopIfTrue="1">
      <formula>$S$5</formula>
    </cfRule>
  </conditionalFormatting>
  <conditionalFormatting sqref="H18">
    <cfRule type="cellIs" priority="3" dxfId="9" operator="equal" stopIfTrue="1">
      <formula>$S$5</formula>
    </cfRule>
  </conditionalFormatting>
  <conditionalFormatting sqref="E22">
    <cfRule type="cellIs" priority="2" dxfId="9" operator="equal" stopIfTrue="1">
      <formula>$S$5</formula>
    </cfRule>
  </conditionalFormatting>
  <conditionalFormatting sqref="H22">
    <cfRule type="cellIs" priority="1" dxfId="9" operator="equal" stopIfTrue="1">
      <formula>$S$5</formula>
    </cfRule>
  </conditionalFormatting>
  <dataValidations count="3">
    <dataValidation type="list" allowBlank="1" showInputMessage="1" showErrorMessage="1" sqref="I38:I39">
      <formula1>"Select,Yes,No"</formula1>
    </dataValidation>
    <dataValidation type="list" allowBlank="1" showInputMessage="1" showErrorMessage="1" sqref="E2:I2">
      <formula1>"Select,USD,EUR"</formula1>
    </dataValidation>
    <dataValidation type="list" allowBlank="1" showInputMessage="1" showErrorMessage="1" sqref="C21">
      <formula1>"Select ,1M, 2M, 3M"</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48" r:id="rId1"/>
  <headerFooter alignWithMargins="0">
    <oddFooter>&amp;L&amp;9&amp;F&amp;C&amp;A&amp;R&amp;9Page &amp;P of &amp;N</oddFooter>
  </headerFooter>
</worksheet>
</file>

<file path=xl/worksheets/sheet9.xml><?xml version="1.0" encoding="utf-8"?>
<worksheet xmlns="http://schemas.openxmlformats.org/spreadsheetml/2006/main" xmlns:r="http://schemas.openxmlformats.org/officeDocument/2006/relationships">
  <sheetPr>
    <tabColor indexed="11"/>
    <pageSetUpPr fitToPage="1"/>
  </sheetPr>
  <dimension ref="A1:O31"/>
  <sheetViews>
    <sheetView showGridLines="0" zoomScale="48" zoomScaleNormal="48" zoomScaleSheetLayoutView="85" zoomScalePageLayoutView="0" workbookViewId="0" topLeftCell="A10">
      <selection activeCell="A13" sqref="A13:O13"/>
    </sheetView>
  </sheetViews>
  <sheetFormatPr defaultColWidth="9.140625" defaultRowHeight="12.75"/>
  <cols>
    <col min="1" max="1" width="9.140625" style="72" customWidth="1"/>
    <col min="2" max="2" width="33.8515625" style="72" customWidth="1"/>
    <col min="3" max="3" width="22.421875" style="72" customWidth="1"/>
    <col min="4" max="4" width="16.7109375" style="72" customWidth="1"/>
    <col min="5" max="5" width="12.57421875" style="72" customWidth="1"/>
    <col min="6" max="6" width="15.7109375" style="72" customWidth="1"/>
    <col min="7" max="11" width="9.140625" style="72" customWidth="1"/>
    <col min="12" max="12" width="3.28125" style="72" customWidth="1"/>
    <col min="13" max="14" width="9.140625" style="72" customWidth="1"/>
    <col min="15" max="15" width="10.8515625" style="72" customWidth="1"/>
    <col min="16" max="16384" width="9.140625" style="72" customWidth="1"/>
  </cols>
  <sheetData>
    <row r="1" spans="1:11" ht="35.25" customHeight="1">
      <c r="A1" s="1325" t="s">
        <v>60</v>
      </c>
      <c r="B1" s="1325"/>
      <c r="C1" s="1325"/>
      <c r="D1" s="1325"/>
      <c r="E1" s="1325"/>
      <c r="F1" s="1325"/>
      <c r="G1" s="35"/>
      <c r="H1" s="35"/>
      <c r="I1" s="12"/>
      <c r="J1" s="12"/>
      <c r="K1" s="12"/>
    </row>
    <row r="2" ht="16.5" thickBot="1">
      <c r="A2" s="98" t="s">
        <v>114</v>
      </c>
    </row>
    <row r="3" spans="1:11" ht="15.75" thickBot="1">
      <c r="A3" s="1326" t="s">
        <v>69</v>
      </c>
      <c r="B3" s="1327"/>
      <c r="C3" s="1404" t="str">
        <f>IF('LFA_Programmatic Progress_1A'!C7="","",'LFA_Programmatic Progress_1A'!C7)</f>
        <v>GEO-H-NCDC</v>
      </c>
      <c r="D3" s="1405"/>
      <c r="E3" s="1405"/>
      <c r="F3" s="1406"/>
      <c r="G3" s="73"/>
      <c r="H3" s="73"/>
      <c r="I3" s="73"/>
      <c r="J3" s="73"/>
      <c r="K3" s="73"/>
    </row>
    <row r="4" spans="1:11" ht="15">
      <c r="A4" s="492" t="s">
        <v>231</v>
      </c>
      <c r="B4" s="512"/>
      <c r="C4" s="53" t="s">
        <v>237</v>
      </c>
      <c r="D4" s="504" t="str">
        <f>IF('LFA_Programmatic Progress_1A'!D12="Select","",'LFA_Programmatic Progress_1A'!D12)</f>
        <v>Semester</v>
      </c>
      <c r="E4" s="5" t="s">
        <v>238</v>
      </c>
      <c r="F4" s="47">
        <f>IF('LFA_Programmatic Progress_1A'!F12="Select","",'LFA_Programmatic Progress_1A'!F12)</f>
        <v>3</v>
      </c>
      <c r="G4" s="73"/>
      <c r="H4" s="73"/>
      <c r="I4" s="73"/>
      <c r="J4" s="73"/>
      <c r="K4" s="73"/>
    </row>
    <row r="5" spans="1:11" ht="15">
      <c r="A5" s="513" t="s">
        <v>232</v>
      </c>
      <c r="B5" s="40"/>
      <c r="C5" s="54" t="s">
        <v>200</v>
      </c>
      <c r="D5" s="519">
        <f>IF('LFA_Programmatic Progress_1A'!D13="","",'LFA_Programmatic Progress_1A'!D13)</f>
        <v>42005</v>
      </c>
      <c r="E5" s="5" t="s">
        <v>218</v>
      </c>
      <c r="F5" s="520">
        <f>IF('LFA_Programmatic Progress_1A'!F13="","",'LFA_Programmatic Progress_1A'!F13)</f>
        <v>42185</v>
      </c>
      <c r="G5" s="73"/>
      <c r="H5" s="73"/>
      <c r="I5" s="73"/>
      <c r="J5" s="73"/>
      <c r="K5" s="73"/>
    </row>
    <row r="6" spans="1:11" ht="15.75" thickBot="1">
      <c r="A6" s="55" t="s">
        <v>233</v>
      </c>
      <c r="B6" s="41"/>
      <c r="C6" s="1392">
        <f>IF('LFA_Programmatic Progress_1A'!C14="Select","",'LFA_Programmatic Progress_1A'!C14)</f>
        <v>3</v>
      </c>
      <c r="D6" s="1393"/>
      <c r="E6" s="1393"/>
      <c r="F6" s="1394"/>
      <c r="G6" s="73"/>
      <c r="H6" s="73"/>
      <c r="I6" s="73"/>
      <c r="J6" s="73"/>
      <c r="K6" s="73"/>
    </row>
    <row r="8" spans="1:11" ht="20.25">
      <c r="A8" s="172" t="s">
        <v>448</v>
      </c>
      <c r="B8" s="172"/>
      <c r="C8" s="172"/>
      <c r="D8" s="172"/>
      <c r="E8" s="172"/>
      <c r="F8" s="172"/>
      <c r="G8" s="172"/>
      <c r="H8" s="172"/>
      <c r="I8" s="172"/>
      <c r="J8" s="172"/>
      <c r="K8" s="172"/>
    </row>
    <row r="9" spans="1:11" ht="20.25">
      <c r="A9" s="172"/>
      <c r="B9" s="172"/>
      <c r="C9" s="172"/>
      <c r="D9" s="172"/>
      <c r="E9" s="172"/>
      <c r="F9" s="172"/>
      <c r="G9" s="172"/>
      <c r="H9" s="172"/>
      <c r="I9" s="172"/>
      <c r="J9" s="172"/>
      <c r="K9" s="172"/>
    </row>
    <row r="10" spans="1:15" ht="20.25" customHeight="1">
      <c r="A10" s="1643" t="s">
        <v>246</v>
      </c>
      <c r="B10" s="1644"/>
      <c r="C10" s="1644"/>
      <c r="D10" s="1644"/>
      <c r="E10" s="1644"/>
      <c r="F10" s="1644"/>
      <c r="G10" s="1644"/>
      <c r="H10" s="1644"/>
      <c r="I10" s="1644"/>
      <c r="J10" s="1644"/>
      <c r="K10" s="1644"/>
      <c r="L10" s="1644"/>
      <c r="M10" s="1644"/>
      <c r="N10" s="1644"/>
      <c r="O10" s="1644"/>
    </row>
    <row r="11" spans="1:11" ht="56.25" customHeight="1">
      <c r="A11" s="1638" t="s">
        <v>570</v>
      </c>
      <c r="B11" s="1639"/>
      <c r="C11" s="1639"/>
      <c r="D11" s="1639"/>
      <c r="E11" s="1639"/>
      <c r="F11" s="1639"/>
      <c r="G11" s="1639"/>
      <c r="H11" s="1639"/>
      <c r="I11" s="1639"/>
      <c r="J11" s="1639"/>
      <c r="K11" s="1639"/>
    </row>
    <row r="12" spans="1:15" ht="409.5" customHeight="1">
      <c r="A12" s="1640" t="s">
        <v>684</v>
      </c>
      <c r="B12" s="1641"/>
      <c r="C12" s="1641"/>
      <c r="D12" s="1641"/>
      <c r="E12" s="1641"/>
      <c r="F12" s="1641"/>
      <c r="G12" s="1641"/>
      <c r="H12" s="1641"/>
      <c r="I12" s="1641"/>
      <c r="J12" s="1641"/>
      <c r="K12" s="1641"/>
      <c r="L12" s="1641"/>
      <c r="M12" s="1641"/>
      <c r="N12" s="1641"/>
      <c r="O12" s="1642"/>
    </row>
    <row r="13" spans="1:15" ht="409.5" customHeight="1">
      <c r="A13" s="1626" t="s">
        <v>686</v>
      </c>
      <c r="B13" s="1627"/>
      <c r="C13" s="1627"/>
      <c r="D13" s="1627"/>
      <c r="E13" s="1627"/>
      <c r="F13" s="1627"/>
      <c r="G13" s="1627"/>
      <c r="H13" s="1627"/>
      <c r="I13" s="1627"/>
      <c r="J13" s="1627"/>
      <c r="K13" s="1627"/>
      <c r="L13" s="1627"/>
      <c r="M13" s="1627"/>
      <c r="N13" s="1627"/>
      <c r="O13" s="1628"/>
    </row>
    <row r="14" spans="1:15" ht="210.75" customHeight="1">
      <c r="A14" s="1635" t="s">
        <v>645</v>
      </c>
      <c r="B14" s="1636"/>
      <c r="C14" s="1636"/>
      <c r="D14" s="1636"/>
      <c r="E14" s="1636"/>
      <c r="F14" s="1636"/>
      <c r="G14" s="1636"/>
      <c r="H14" s="1636"/>
      <c r="I14" s="1636"/>
      <c r="J14" s="1636"/>
      <c r="K14" s="1636"/>
      <c r="L14" s="1636"/>
      <c r="M14" s="1636"/>
      <c r="N14" s="1636"/>
      <c r="O14" s="1637"/>
    </row>
    <row r="15" spans="1:15" ht="70.5" customHeight="1">
      <c r="A15" s="1632"/>
      <c r="B15" s="1633"/>
      <c r="C15" s="1633"/>
      <c r="D15" s="1633"/>
      <c r="E15" s="1633"/>
      <c r="F15" s="1633"/>
      <c r="G15" s="1633"/>
      <c r="H15" s="1633"/>
      <c r="I15" s="1633"/>
      <c r="J15" s="1633"/>
      <c r="K15" s="1633"/>
      <c r="L15" s="1633"/>
      <c r="M15" s="1633"/>
      <c r="N15" s="1633"/>
      <c r="O15" s="1634"/>
    </row>
    <row r="16" spans="1:15" ht="70.5" customHeight="1">
      <c r="A16" s="1629"/>
      <c r="B16" s="1630"/>
      <c r="C16" s="1630"/>
      <c r="D16" s="1630"/>
      <c r="E16" s="1630"/>
      <c r="F16" s="1630"/>
      <c r="G16" s="1630"/>
      <c r="H16" s="1630"/>
      <c r="I16" s="1630"/>
      <c r="J16" s="1630"/>
      <c r="K16" s="1630"/>
      <c r="L16" s="1630"/>
      <c r="M16" s="1630"/>
      <c r="N16" s="1630"/>
      <c r="O16" s="1631"/>
    </row>
    <row r="17" spans="1:11" ht="20.25">
      <c r="A17" s="172"/>
      <c r="B17" s="172"/>
      <c r="C17" s="172"/>
      <c r="D17" s="172"/>
      <c r="E17" s="172"/>
      <c r="F17" s="172"/>
      <c r="G17" s="172"/>
      <c r="H17" s="172"/>
      <c r="I17" s="172"/>
      <c r="J17" s="172"/>
      <c r="K17" s="172"/>
    </row>
    <row r="18" spans="1:15" ht="18">
      <c r="A18" s="1606" t="s">
        <v>242</v>
      </c>
      <c r="B18" s="1607"/>
      <c r="C18" s="1607"/>
      <c r="D18" s="1607"/>
      <c r="E18" s="1607"/>
      <c r="F18" s="1607"/>
      <c r="G18" s="1607"/>
      <c r="H18" s="1607"/>
      <c r="I18" s="1607"/>
      <c r="J18" s="1607"/>
      <c r="K18" s="1607"/>
      <c r="L18" s="1607"/>
      <c r="M18" s="1607"/>
      <c r="N18" s="1607"/>
      <c r="O18" s="1607"/>
    </row>
    <row r="19" spans="1:15" ht="12.75" customHeight="1">
      <c r="A19" s="1608"/>
      <c r="B19" s="1609"/>
      <c r="C19" s="1609"/>
      <c r="D19" s="1609"/>
      <c r="E19" s="1609"/>
      <c r="F19" s="1609"/>
      <c r="G19" s="1609"/>
      <c r="H19" s="1609"/>
      <c r="I19" s="1609"/>
      <c r="J19" s="1609"/>
      <c r="K19" s="1609"/>
      <c r="L19" s="1609"/>
      <c r="M19" s="1609"/>
      <c r="N19" s="1609"/>
      <c r="O19" s="1610"/>
    </row>
    <row r="20" spans="1:15" ht="12.75" customHeight="1">
      <c r="A20" s="1611"/>
      <c r="B20" s="1612"/>
      <c r="C20" s="1612"/>
      <c r="D20" s="1612"/>
      <c r="E20" s="1612"/>
      <c r="F20" s="1612"/>
      <c r="G20" s="1612"/>
      <c r="H20" s="1612"/>
      <c r="I20" s="1612"/>
      <c r="J20" s="1612"/>
      <c r="K20" s="1612"/>
      <c r="L20" s="1612"/>
      <c r="M20" s="1612"/>
      <c r="N20" s="1612"/>
      <c r="O20" s="1613"/>
    </row>
    <row r="21" spans="1:15" ht="12.75" customHeight="1">
      <c r="A21" s="1611"/>
      <c r="B21" s="1612"/>
      <c r="C21" s="1612"/>
      <c r="D21" s="1612"/>
      <c r="E21" s="1612"/>
      <c r="F21" s="1612"/>
      <c r="G21" s="1612"/>
      <c r="H21" s="1612"/>
      <c r="I21" s="1612"/>
      <c r="J21" s="1612"/>
      <c r="K21" s="1612"/>
      <c r="L21" s="1612"/>
      <c r="M21" s="1612"/>
      <c r="N21" s="1612"/>
      <c r="O21" s="1613"/>
    </row>
    <row r="22" spans="1:15" ht="12.75" customHeight="1">
      <c r="A22" s="1611"/>
      <c r="B22" s="1612"/>
      <c r="C22" s="1612"/>
      <c r="D22" s="1612"/>
      <c r="E22" s="1612"/>
      <c r="F22" s="1612"/>
      <c r="G22" s="1612"/>
      <c r="H22" s="1612"/>
      <c r="I22" s="1612"/>
      <c r="J22" s="1612"/>
      <c r="K22" s="1612"/>
      <c r="L22" s="1612"/>
      <c r="M22" s="1612"/>
      <c r="N22" s="1612"/>
      <c r="O22" s="1613"/>
    </row>
    <row r="23" spans="1:15" ht="12.75" customHeight="1">
      <c r="A23" s="1614"/>
      <c r="B23" s="1615"/>
      <c r="C23" s="1615"/>
      <c r="D23" s="1615"/>
      <c r="E23" s="1615"/>
      <c r="F23" s="1615"/>
      <c r="G23" s="1615"/>
      <c r="H23" s="1615"/>
      <c r="I23" s="1615"/>
      <c r="J23" s="1615"/>
      <c r="K23" s="1615"/>
      <c r="L23" s="1615"/>
      <c r="M23" s="1615"/>
      <c r="N23" s="1615"/>
      <c r="O23" s="1616"/>
    </row>
    <row r="24" spans="1:11" ht="14.25">
      <c r="A24" s="558"/>
      <c r="B24" s="558"/>
      <c r="C24" s="558"/>
      <c r="D24" s="558"/>
      <c r="E24" s="558"/>
      <c r="F24" s="558"/>
      <c r="G24" s="558"/>
      <c r="H24" s="558"/>
      <c r="I24" s="558"/>
      <c r="J24" s="558"/>
      <c r="K24" s="558"/>
    </row>
    <row r="25" spans="1:15" ht="18">
      <c r="A25" s="1606" t="s">
        <v>243</v>
      </c>
      <c r="B25" s="1607"/>
      <c r="C25" s="1607"/>
      <c r="D25" s="1607"/>
      <c r="E25" s="1607"/>
      <c r="F25" s="1607"/>
      <c r="G25" s="1607"/>
      <c r="H25" s="1607"/>
      <c r="I25" s="1607"/>
      <c r="J25" s="1607"/>
      <c r="K25" s="1607"/>
      <c r="L25" s="1607"/>
      <c r="M25" s="1607"/>
      <c r="N25" s="1607"/>
      <c r="O25" s="1607"/>
    </row>
    <row r="26" spans="1:15" ht="12.75" customHeight="1">
      <c r="A26" s="1617"/>
      <c r="B26" s="1618"/>
      <c r="C26" s="1618"/>
      <c r="D26" s="1618"/>
      <c r="E26" s="1618"/>
      <c r="F26" s="1618"/>
      <c r="G26" s="1618"/>
      <c r="H26" s="1618"/>
      <c r="I26" s="1618"/>
      <c r="J26" s="1618"/>
      <c r="K26" s="1618"/>
      <c r="L26" s="1618"/>
      <c r="M26" s="1618"/>
      <c r="N26" s="1618"/>
      <c r="O26" s="1619"/>
    </row>
    <row r="27" spans="1:15" ht="12.75" customHeight="1">
      <c r="A27" s="1620"/>
      <c r="B27" s="1621"/>
      <c r="C27" s="1621"/>
      <c r="D27" s="1621"/>
      <c r="E27" s="1621"/>
      <c r="F27" s="1621"/>
      <c r="G27" s="1621"/>
      <c r="H27" s="1621"/>
      <c r="I27" s="1621"/>
      <c r="J27" s="1621"/>
      <c r="K27" s="1621"/>
      <c r="L27" s="1621"/>
      <c r="M27" s="1621"/>
      <c r="N27" s="1621"/>
      <c r="O27" s="1622"/>
    </row>
    <row r="28" spans="1:15" ht="12.75" customHeight="1">
      <c r="A28" s="1620"/>
      <c r="B28" s="1621"/>
      <c r="C28" s="1621"/>
      <c r="D28" s="1621"/>
      <c r="E28" s="1621"/>
      <c r="F28" s="1621"/>
      <c r="G28" s="1621"/>
      <c r="H28" s="1621"/>
      <c r="I28" s="1621"/>
      <c r="J28" s="1621"/>
      <c r="K28" s="1621"/>
      <c r="L28" s="1621"/>
      <c r="M28" s="1621"/>
      <c r="N28" s="1621"/>
      <c r="O28" s="1622"/>
    </row>
    <row r="29" spans="1:15" ht="12.75" customHeight="1">
      <c r="A29" s="1620"/>
      <c r="B29" s="1621"/>
      <c r="C29" s="1621"/>
      <c r="D29" s="1621"/>
      <c r="E29" s="1621"/>
      <c r="F29" s="1621"/>
      <c r="G29" s="1621"/>
      <c r="H29" s="1621"/>
      <c r="I29" s="1621"/>
      <c r="J29" s="1621"/>
      <c r="K29" s="1621"/>
      <c r="L29" s="1621"/>
      <c r="M29" s="1621"/>
      <c r="N29" s="1621"/>
      <c r="O29" s="1622"/>
    </row>
    <row r="30" spans="1:15" ht="12.75" customHeight="1">
      <c r="A30" s="1623"/>
      <c r="B30" s="1624"/>
      <c r="C30" s="1624"/>
      <c r="D30" s="1624"/>
      <c r="E30" s="1624"/>
      <c r="F30" s="1624"/>
      <c r="G30" s="1624"/>
      <c r="H30" s="1624"/>
      <c r="I30" s="1624"/>
      <c r="J30" s="1624"/>
      <c r="K30" s="1624"/>
      <c r="L30" s="1624"/>
      <c r="M30" s="1624"/>
      <c r="N30" s="1624"/>
      <c r="O30" s="1625"/>
    </row>
    <row r="31" spans="1:11" ht="12.75">
      <c r="A31" s="3"/>
      <c r="B31" s="3"/>
      <c r="C31" s="3"/>
      <c r="D31" s="3"/>
      <c r="E31" s="3"/>
      <c r="F31" s="3"/>
      <c r="G31" s="3"/>
      <c r="H31" s="3"/>
      <c r="I31" s="3"/>
      <c r="J31" s="3"/>
      <c r="K31" s="3"/>
    </row>
  </sheetData>
  <sheetProtection password="92D1" sheet="1" formatCells="0" formatColumns="0" formatRows="0"/>
  <mergeCells count="15">
    <mergeCell ref="A1:F1"/>
    <mergeCell ref="A3:B3"/>
    <mergeCell ref="C3:F3"/>
    <mergeCell ref="C6:F6"/>
    <mergeCell ref="A11:K11"/>
    <mergeCell ref="A12:O12"/>
    <mergeCell ref="A10:O10"/>
    <mergeCell ref="A18:O18"/>
    <mergeCell ref="A25:O25"/>
    <mergeCell ref="A19:O23"/>
    <mergeCell ref="A26:O30"/>
    <mergeCell ref="A13:O13"/>
    <mergeCell ref="A16:O16"/>
    <mergeCell ref="A15:O15"/>
    <mergeCell ref="A14:O14"/>
  </mergeCell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67" r:id="rId1"/>
  <headerFooter>
    <oddFooter>&amp;L&amp;9&amp;F&amp;C&amp;A&amp;R&amp;9Page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